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0769B3DA-5F59-A94E-9BFC-A480867BC50D}" xr6:coauthVersionLast="47" xr6:coauthVersionMax="47" xr10:uidLastSave="{00000000-0000-0000-0000-000000000000}"/>
  <bookViews>
    <workbookView xWindow="0" yWindow="500" windowWidth="1636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309" i="1" l="1"/>
  <c r="L1309" i="1" s="1"/>
  <c r="M1309" i="1"/>
  <c r="T1309" i="1"/>
  <c r="U1309" i="1" s="1"/>
  <c r="I1309" i="1" s="1"/>
  <c r="F1410" i="3"/>
  <c r="I1410" i="3"/>
  <c r="J1410" i="3"/>
  <c r="K1410" i="3"/>
  <c r="L1410" i="3" s="1"/>
  <c r="F1409" i="3"/>
  <c r="I1409" i="3"/>
  <c r="J1409" i="3"/>
  <c r="K1409" i="3"/>
  <c r="L1409" i="3" s="1"/>
  <c r="F1408" i="3"/>
  <c r="I1408" i="3"/>
  <c r="J1408" i="3"/>
  <c r="K1408" i="3"/>
  <c r="F1407" i="3"/>
  <c r="I1407" i="3"/>
  <c r="J1407" i="3"/>
  <c r="K1407" i="3"/>
  <c r="F1406" i="3"/>
  <c r="I1406" i="3"/>
  <c r="J1406" i="3"/>
  <c r="K1406" i="3"/>
  <c r="F1405" i="3"/>
  <c r="I1405" i="3"/>
  <c r="J1405" i="3"/>
  <c r="K1405" i="3"/>
  <c r="F1404" i="3"/>
  <c r="I1404" i="3"/>
  <c r="J1404" i="3"/>
  <c r="F1403" i="3"/>
  <c r="I1403" i="3"/>
  <c r="J1403" i="3" s="1"/>
  <c r="F1402" i="3"/>
  <c r="I1402" i="3"/>
  <c r="J1402" i="3" s="1"/>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5" i="1"/>
  <c r="K1315" i="1"/>
  <c r="L1315" i="1" s="1"/>
  <c r="M1315" i="1"/>
  <c r="P1315" i="1"/>
  <c r="S1315"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4" i="1"/>
  <c r="K1314" i="1"/>
  <c r="L1314" i="1" s="1"/>
  <c r="M1314" i="1"/>
  <c r="P1314" i="1"/>
  <c r="S1314"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10" i="1"/>
  <c r="K1311" i="1"/>
  <c r="L1311" i="1" s="1"/>
  <c r="AB1311" i="1" s="1"/>
  <c r="K1312" i="1"/>
  <c r="L1312" i="1" s="1"/>
  <c r="K1313" i="1"/>
  <c r="H1312" i="1"/>
  <c r="M1312" i="1"/>
  <c r="T1312" i="1" s="1"/>
  <c r="H1313" i="1"/>
  <c r="M1313" i="1"/>
  <c r="T1313" i="1" s="1"/>
  <c r="M1311" i="1"/>
  <c r="T1311" i="1" s="1"/>
  <c r="H1311" i="1"/>
  <c r="F1345" i="3"/>
  <c r="I1345" i="3"/>
  <c r="J1345" i="3" s="1"/>
  <c r="K1345" i="3"/>
  <c r="AA1309" i="1" l="1"/>
  <c r="W1309" i="1"/>
  <c r="X1309" i="1" s="1"/>
  <c r="AB1309" i="1"/>
  <c r="L1408" i="3"/>
  <c r="L1406" i="3"/>
  <c r="L1407" i="3"/>
  <c r="L1405" i="3"/>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5" i="1"/>
  <c r="U1315" i="1" s="1"/>
  <c r="I1315" i="1" s="1"/>
  <c r="L1379" i="3"/>
  <c r="L1377" i="3"/>
  <c r="L1378" i="3"/>
  <c r="T1212" i="1"/>
  <c r="U1212" i="1" s="1"/>
  <c r="I1212" i="1" s="1"/>
  <c r="T1314" i="1"/>
  <c r="AA1314" i="1" s="1"/>
  <c r="L1358" i="3"/>
  <c r="L1366" i="3"/>
  <c r="L1367" i="3"/>
  <c r="L1365" i="3"/>
  <c r="L1364" i="3"/>
  <c r="L1357" i="3"/>
  <c r="L1356" i="3"/>
  <c r="L1354" i="3"/>
  <c r="L1355" i="3"/>
  <c r="L1352" i="3"/>
  <c r="L1353" i="3"/>
  <c r="L1351" i="3"/>
  <c r="J1348" i="3"/>
  <c r="L1348" i="3" s="1"/>
  <c r="U1313" i="1"/>
  <c r="I1313" i="1" s="1"/>
  <c r="AA1313" i="1"/>
  <c r="W1313" i="1"/>
  <c r="X1313" i="1" s="1"/>
  <c r="L1350" i="3"/>
  <c r="L1349" i="3"/>
  <c r="L1345" i="3"/>
  <c r="W1312" i="1"/>
  <c r="X1312" i="1" s="1"/>
  <c r="AA1312" i="1"/>
  <c r="U1312" i="1"/>
  <c r="I1312" i="1" s="1"/>
  <c r="AB1312" i="1"/>
  <c r="L1313" i="1"/>
  <c r="AB1313" i="1" s="1"/>
  <c r="AA1311" i="1"/>
  <c r="W1311" i="1"/>
  <c r="X1311" i="1" s="1"/>
  <c r="U1311" i="1"/>
  <c r="I1311"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10" i="1"/>
  <c r="L1310" i="1"/>
  <c r="M1310" i="1"/>
  <c r="T1310" i="1" s="1"/>
  <c r="U1310" i="1" s="1"/>
  <c r="I1310" i="1" s="1"/>
  <c r="F1299" i="3"/>
  <c r="I1299" i="3"/>
  <c r="J1299" i="3" s="1"/>
  <c r="K1299" i="3"/>
  <c r="F1298" i="3"/>
  <c r="I1298" i="3"/>
  <c r="J1298" i="3" s="1"/>
  <c r="K1298" i="3"/>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K798" i="3" s="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L74" i="3" l="1"/>
  <c r="L122" i="3"/>
  <c r="K1249" i="3"/>
  <c r="K452" i="3"/>
  <c r="K1403" i="3"/>
  <c r="L1403" i="3" s="1"/>
  <c r="K1404" i="3"/>
  <c r="L1404" i="3" s="1"/>
  <c r="K1255" i="3"/>
  <c r="K1394" i="3"/>
  <c r="L1394" i="3" s="1"/>
  <c r="K46" i="3"/>
  <c r="L46" i="3" s="1"/>
  <c r="K1393" i="3"/>
  <c r="L1393" i="3" s="1"/>
  <c r="AB1212" i="1"/>
  <c r="AB1217" i="1"/>
  <c r="AA1217" i="1"/>
  <c r="W1217" i="1"/>
  <c r="X1217" i="1" s="1"/>
  <c r="AB1315" i="1"/>
  <c r="AA1315" i="1"/>
  <c r="AB1314" i="1"/>
  <c r="W1315" i="1"/>
  <c r="X1315" i="1" s="1"/>
  <c r="W1314" i="1"/>
  <c r="X1314" i="1" s="1"/>
  <c r="W1212" i="1"/>
  <c r="X1212" i="1" s="1"/>
  <c r="AA1212" i="1"/>
  <c r="U1314" i="1"/>
  <c r="I1314"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10" i="1"/>
  <c r="X1310" i="1" s="1"/>
  <c r="AA1310" i="1"/>
  <c r="AB1310"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4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L1255" i="3" l="1"/>
  <c r="W98" i="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<sst xmlns="http://schemas.openxmlformats.org/spreadsheetml/2006/main" count="12577" uniqueCount="3128">
  <si>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</si>
  <si>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</si>
  <si>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</si>
  <si>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</si>
  <si>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</si>
  <si>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</si>
  <si>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</si>
  <si>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</si>
  <si>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</si>
  <si>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</si>
  <si>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</si>
  <si>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</si>
  <si>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</si>
  <si>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</si>
  <si>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</si>
  <si>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</si>
  <si>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</si>
  <si>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</si>
  <si>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</si>
  <si>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</si>
  <si>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</si>
  <si>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</si>
  <si>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</si>
  <si>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</si>
  <si>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</si>
  <si>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</si>
  <si>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</si>
  <si>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</si>
  <si>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</si>
  <si>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</si>
  <si>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</si>
  <si>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</si>
  <si>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</si>
  <si>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</si>
  <si>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</si>
  <si>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</si>
  <si>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</si>
  <si>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</si>
  <si>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</si>
  <si>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</si>
  <si>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</si>
  <si>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</si>
  <si>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</si>
  <si>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</si>
  <si>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</si>
  <si>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</si>
  <si>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</si>
  <si>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</si>
  <si>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</si>
  <si>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</si>
  <si>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</si>
  <si>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</si>
  <si>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</si>
  <si>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</si>
  <si>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</si>
  <si>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</si>
  <si>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</si>
  <si>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</si>
  <si>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</si>
  <si>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</si>
  <si>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</si>
  <si>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</si>
  <si>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</si>
  <si>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</si>
  <si>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</si>
  <si>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</si>
  <si>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</si>
  <si>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</si>
  <si>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</si>
  <si>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</si>
  <si>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</si>
  <si>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</si>
  <si>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</si>
  <si>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</si>
  <si>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</si>
  <si>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</si>
  <si>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</si>
  <si>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</si>
  <si>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</si>
  <si>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</si>
  <si>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</si>
  <si>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</si>
  <si>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</si>
  <si>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</si>
  <si>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</si>
  <si>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</si>
  <si>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</si>
  <si>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</si>
  <si>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</si>
  <si>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</si>
  <si>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</si>
  <si>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</si>
  <si>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</si>
  <si>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</si>
  <si>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</si>
  <si>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</si>
  <si>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</si>
  <si>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</si>
  <si>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</si>
  <si>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</si>
  <si>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</si>
  <si>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</si>
  <si>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</si>
  <si>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</si>
  <si>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</si>
  <si>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</si>
  <si>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</si>
  <si>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</si>
  <si>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</si>
  <si>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</si>
  <si>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</si>
  <si>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</si>
  <si>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</si>
  <si>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</si>
  <si>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</si>
  <si>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</si>
  <si>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</si>
  <si>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</si>
  <si>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</si>
  <si>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</si>
  <si>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</si>
  <si>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</si>
  <si>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</si>
  <si>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</si>
  <si>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</si>
  <si>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</si>
  <si>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</si>
  <si>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</si>
  <si>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</si>
  <si>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</si>
  <si>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</si>
  <si>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</si>
  <si>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</si>
  <si>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</si>
  <si>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</si>
  <si>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</si>
  <si>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</si>
  <si>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</si>
  <si>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</si>
  <si>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</si>
  <si>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</si>
  <si>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</si>
  <si>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</si>
  <si>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</si>
  <si>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</si>
  <si>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</si>
  <si>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</si>
  <si>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</si>
  <si>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</si>
  <si>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</si>
  <si>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</si>
  <si>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</si>
  <si>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</si>
  <si>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</si>
  <si>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</si>
  <si>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</si>
  <si>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</si>
  <si>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</si>
  <si>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</si>
  <si>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</si>
  <si>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</si>
  <si>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</si>
  <si>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</si>
  <si>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</si>
  <si>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</si>
  <si>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</si>
  <si>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</si>
  <si>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</si>
  <si>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</si>
  <si>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</si>
  <si>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</si>
  <si>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</si>
  <si>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</si>
  <si>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</si>
  <si>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</si>
  <si>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</si>
  <si>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</si>
  <si>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</si>
  <si>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</si>
  <si>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</si>
  <si>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</si>
  <si>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</si>
  <si>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</si>
  <si>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</si>
  <si>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</si>
  <si>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</si>
  <si>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</si>
  <si>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</si>
  <si>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</si>
  <si>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</si>
  <si>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</si>
  <si>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</si>
  <si>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</si>
  <si>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</si>
  <si>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</si>
  <si>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</si>
  <si>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</si>
  <si>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</si>
  <si>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</si>
  <si>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</si>
  <si>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</si>
  <si>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</si>
  <si>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</si>
  <si>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</si>
  <si>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</si>
  <si>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</si>
  <si>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</si>
  <si>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</si>
  <si>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</si>
  <si>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</si>
  <si>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</si>
  <si>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</si>
  <si>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</si>
  <si>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</si>
  <si>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</si>
  <si>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</si>
  <si>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</si>
  <si>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</si>
  <si>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</si>
  <si>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</si>
  <si>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</si>
  <si>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</si>
  <si>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</si>
  <si>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</si>
  <si>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</si>
  <si>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</si>
  <si>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</si>
  <si>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</si>
  <si>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</si>
  <si>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</si>
  <si>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</si>
  <si>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</si>
  <si>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</si>
  <si>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</si>
  <si>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</si>
  <si>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</si>
  <si>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</si>
  <si>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</si>
  <si>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</si>
  <si>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</si>
  <si>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</si>
  <si>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</si>
  <si>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</si>
  <si>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</si>
  <si>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</si>
  <si>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</si>
  <si>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</si>
  <si>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</si>
  <si>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</si>
  <si>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</si>
  <si>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</si>
  <si>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</si>
  <si>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</si>
  <si>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</si>
  <si>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</si>
  <si>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</si>
  <si>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</si>
  <si>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</si>
  <si>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</si>
  <si>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</si>
  <si>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</si>
  <si>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</si>
  <si>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</si>
  <si>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</si>
  <si>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</si>
  <si>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</si>
  <si>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</si>
  <si>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</si>
  <si>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</si>
  <si>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</si>
  <si>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</si>
  <si>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</si>
  <si>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</si>
  <si>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</si>
  <si>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</si>
  <si>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</si>
  <si>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</si>
  <si>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</si>
  <si>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</si>
  <si>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</si>
  <si>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</si>
  <si>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</si>
  <si>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</si>
  <si>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</si>
  <si>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</si>
  <si>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</si>
  <si>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</si>
  <si>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</si>
  <si>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</si>
  <si>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</si>
  <si>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</si>
  <si>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</si>
  <si>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</si>
  <si>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</si>
  <si>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</si>
  <si>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</si>
  <si>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</si>
  <si>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</si>
  <si>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</si>
  <si>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</si>
  <si>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</si>
  <si>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</si>
  <si>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</si>
  <si>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</si>
  <si>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</si>
  <si>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</si>
  <si>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</si>
  <si>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</si>
  <si>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</si>
  <si>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</si>
  <si>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</si>
  <si>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</si>
  <si>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</si>
  <si>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</si>
  <si>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</si>
  <si>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</si>
  <si>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</si>
  <si>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</si>
  <si>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</si>
  <si>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</si>
  <si>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</si>
  <si>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</si>
  <si>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</si>
  <si>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</si>
  <si>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</si>
  <si>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</si>
  <si>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</si>
  <si>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</si>
  <si>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</si>
  <si>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</si>
  <si>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</si>
  <si>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</si>
  <si>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</si>
  <si>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</si>
  <si>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</si>
  <si>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</si>
  <si>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</si>
  <si>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</si>
  <si>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</si>
  <si>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</si>
  <si>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</si>
  <si>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</si>
  <si>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</si>
  <si>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</si>
  <si>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</si>
  <si>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</si>
  <si>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</si>
  <si>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</si>
  <si>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</si>
  <si>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</si>
  <si>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</si>
  <si>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</si>
  <si>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</si>
  <si>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</si>
  <si>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</si>
  <si>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</si>
  <si>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</si>
  <si>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</si>
  <si>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</si>
  <si>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</si>
  <si>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</si>
  <si>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</si>
  <si>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</si>
  <si>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</si>
  <si>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</si>
  <si>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</si>
  <si>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</si>
  <si>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</si>
  <si>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</si>
  <si>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</si>
  <si>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</si>
  <si>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</si>
  <si>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</si>
  <si>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</si>
  <si>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</si>
  <si>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</si>
  <si>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</si>
  <si>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</si>
  <si>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</si>
  <si>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</si>
  <si>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</si>
  <si>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</si>
  <si>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</si>
  <si>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</si>
  <si>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</si>
  <si>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</si>
  <si>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</si>
  <si>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</si>
  <si>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</si>
  <si>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</si>
  <si>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</si>
  <si>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</si>
  <si>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</si>
  <si>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</si>
  <si>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</si>
  <si>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</si>
  <si>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</si>
  <si>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</si>
  <si>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</si>
  <si>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</si>
  <si>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</si>
  <si>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</si>
  <si>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</si>
  <si>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</si>
  <si>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</si>
  <si>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</si>
  <si>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</si>
  <si>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</si>
  <si>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</si>
  <si>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</si>
  <si>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</si>
  <si>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</si>
  <si>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</si>
  <si>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</si>
  <si>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</si>
  <si>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</si>
  <si>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</si>
  <si>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</si>
  <si>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</si>
  <si>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</si>
  <si>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</si>
  <si>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</si>
  <si>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</si>
  <si>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</si>
  <si>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</si>
  <si>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</si>
  <si>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</si>
  <si>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</si>
  <si>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</si>
  <si>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</si>
  <si>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</si>
  <si>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</si>
  <si>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</si>
  <si>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</si>
  <si>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</si>
  <si>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</si>
  <si>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</si>
  <si>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</si>
  <si>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</si>
  <si>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</si>
  <si>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</si>
  <si>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</si>
  <si>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</si>
  <si>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</si>
  <si>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</si>
  <si>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</si>
  <si>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</si>
  <si>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</si>
  <si>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</si>
  <si>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</si>
  <si>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</si>
  <si>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</si>
  <si>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</si>
  <si>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</si>
  <si>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</si>
  <si>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</si>
  <si>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</si>
  <si>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</si>
  <si>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</si>
  <si>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</si>
  <si>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</si>
  <si>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</si>
  <si>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</si>
  <si>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</si>
  <si>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</si>
  <si>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</si>
  <si>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</si>
  <si>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</si>
  <si>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</si>
  <si>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</si>
  <si>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</si>
  <si>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</si>
  <si>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</si>
  <si>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</si>
  <si>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</si>
  <si>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</si>
  <si>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</si>
  <si>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</si>
  <si>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</si>
  <si>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</si>
  <si>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</si>
  <si>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</si>
  <si>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</si>
  <si>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</si>
  <si>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</si>
  <si>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</si>
  <si>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</si>
  <si>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</si>
  <si>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</si>
  <si>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</si>
  <si>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</si>
  <si>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</si>
  <si>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</si>
  <si>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</si>
  <si>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</si>
  <si>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</si>
  <si>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</si>
  <si>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</si>
  <si>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</si>
  <si>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</si>
  <si>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</si>
  <si>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</si>
  <si>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</si>
  <si>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</si>
  <si>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</si>
  <si>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</si>
  <si>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</si>
  <si>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</si>
  <si>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</si>
  <si>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</si>
  <si>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</si>
  <si>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</si>
  <si>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</si>
  <si>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</si>
  <si>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</si>
  <si>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</si>
  <si>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</si>
  <si>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</si>
  <si>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</si>
  <si>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</si>
  <si>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</si>
  <si>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</si>
  <si>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</si>
  <si>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</si>
  <si>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</si>
  <si>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</si>
  <si>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</si>
  <si>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</si>
  <si>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</si>
  <si>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</si>
  <si>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</si>
  <si>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</si>
  <si>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</si>
  <si>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</si>
  <si>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</si>
  <si>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</si>
  <si>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</si>
  <si>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</si>
  <si>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</si>
  <si>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</si>
  <si>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</si>
  <si>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</si>
  <si>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</si>
  <si>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</si>
  <si>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</si>
  <si>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</si>
  <si>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</si>
  <si>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</si>
  <si>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</si>
  <si>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</si>
  <si>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</si>
  <si>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</si>
  <si>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</si>
  <si>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</si>
  <si>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</si>
  <si>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</si>
  <si>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</si>
  <si>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</si>
  <si>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</si>
  <si>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</si>
  <si>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</si>
  <si>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</si>
  <si>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</si>
  <si>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</si>
  <si>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</si>
  <si>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</si>
  <si>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</si>
  <si>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</si>
  <si>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</si>
  <si>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</si>
  <si>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</si>
  <si>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</si>
  <si>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</si>
  <si>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</si>
  <si>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</si>
  <si>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</si>
  <si>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</si>
  <si>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</si>
  <si>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</si>
  <si>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</si>
  <si>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</si>
  <si>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</si>
  <si>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</si>
  <si>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</si>
  <si>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</si>
  <si>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</si>
  <si>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</si>
  <si>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</si>
  <si>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</si>
  <si>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</si>
  <si>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</si>
  <si>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</si>
  <si>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</si>
  <si>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</si>
  <si>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</si>
  <si>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</si>
  <si>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</si>
  <si>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</si>
  <si>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</si>
  <si>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</si>
  <si>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</si>
  <si>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</si>
  <si>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</si>
  <si>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</si>
  <si>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</si>
  <si>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</si>
  <si>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</si>
  <si>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</si>
  <si>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</si>
  <si>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</si>
  <si>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</si>
  <si>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</si>
  <si>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</si>
  <si>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</si>
  <si>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</si>
  <si>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</si>
  <si>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</si>
  <si>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</si>
  <si>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</si>
  <si>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</si>
  <si>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</si>
  <si>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</si>
  <si>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</si>
  <si>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</si>
  <si>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</si>
  <si>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</si>
  <si>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</si>
  <si>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</si>
  <si>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</si>
  <si>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</si>
  <si>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</si>
  <si>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</si>
  <si>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</si>
  <si>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</si>
  <si>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</si>
  <si>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</si>
  <si>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</si>
  <si>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</si>
  <si>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</si>
  <si>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</si>
  <si>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</si>
  <si>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</si>
  <si>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</si>
  <si>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</si>
  <si>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</si>
  <si>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</si>
  <si>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</si>
  <si>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</si>
  <si>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</si>
  <si>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</si>
  <si>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</si>
  <si>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</si>
  <si>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</si>
  <si>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</si>
  <si>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</si>
  <si>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</si>
  <si>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</si>
  <si>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</si>
  <si>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</si>
  <si>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</si>
  <si>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</si>
  <si>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</si>
  <si>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</si>
  <si>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</si>
  <si>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</si>
  <si>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</si>
  <si>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</si>
  <si>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</si>
  <si>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</si>
  <si>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</si>
  <si>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</si>
  <si>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</si>
  <si>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</si>
  <si>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</si>
  <si>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</si>
  <si>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</si>
  <si>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</si>
  <si>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</si>
  <si>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</si>
  <si>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</si>
  <si>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</si>
  <si>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</si>
  <si>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</si>
  <si>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</si>
  <si>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</si>
  <si>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</si>
  <si>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</si>
  <si>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</si>
  <si>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</si>
  <si>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</si>
  <si>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</si>
  <si>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</si>
  <si>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</si>
  <si>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</si>
  <si>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</si>
  <si>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</si>
  <si>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</si>
  <si>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</si>
  <si>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</si>
  <si>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</si>
  <si>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</si>
  <si>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</si>
  <si>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</si>
  <si>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</si>
  <si>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</si>
  <si>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</si>
  <si>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</si>
  <si>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</si>
  <si>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</si>
  <si>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</si>
  <si>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</si>
  <si>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</si>
  <si>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</si>
  <si>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</si>
  <si>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</si>
  <si>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</si>
  <si>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</si>
  <si>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</si>
  <si>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</si>
  <si>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</si>
  <si>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</si>
  <si>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</si>
  <si>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</si>
  <si>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</si>
  <si>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</si>
  <si>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</si>
  <si>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</si>
  <si>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</si>
  <si>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</si>
  <si>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</si>
  <si>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</si>
  <si>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</si>
  <si>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</si>
  <si>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</si>
  <si>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</si>
  <si>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</si>
  <si>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</si>
  <si>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</si>
  <si>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</si>
  <si>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</si>
  <si>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</si>
  <si>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</si>
  <si>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</si>
  <si>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</si>
  <si>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</si>
  <si>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</si>
  <si>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</si>
  <si>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</si>
  <si>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</si>
  <si>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</si>
  <si>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</si>
  <si>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</si>
  <si>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</si>
  <si>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</si>
  <si>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</si>
  <si>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</si>
  <si>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</si>
  <si>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</si>
  <si>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</si>
  <si>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</si>
  <si>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</si>
  <si>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</si>
  <si>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</si>
  <si>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</si>
  <si>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</si>
  <si>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</si>
  <si>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</si>
  <si>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</si>
  <si>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</si>
  <si>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</si>
  <si>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</si>
  <si>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</si>
  <si>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</si>
  <si>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</si>
  <si>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</si>
  <si>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</si>
  <si>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</si>
  <si>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</si>
  <si>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</si>
  <si>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</si>
  <si>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</si>
  <si>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</si>
  <si>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</si>
  <si>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</si>
  <si>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</si>
  <si>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</si>
  <si>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</si>
  <si>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</si>
  <si>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</si>
  <si>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</si>
  <si>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</si>
  <si>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</si>
  <si>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</si>
  <si>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</si>
  <si>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</si>
  <si>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</si>
  <si>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</si>
  <si>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</si>
  <si>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</si>
  <si>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</si>
  <si>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</si>
  <si>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</si>
  <si>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</si>
  <si>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</si>
  <si>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</si>
  <si>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</si>
  <si>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</si>
  <si>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</si>
  <si>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</si>
  <si>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</si>
  <si>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</si>
  <si>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</si>
  <si>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</si>
  <si>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</si>
  <si>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</si>
  <si>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</si>
  <si>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</si>
  <si>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</si>
  <si>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</si>
  <si>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</si>
  <si>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</si>
  <si>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</si>
  <si>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</si>
  <si>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</si>
  <si>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</si>
  <si>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</si>
  <si>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</si>
  <si>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</si>
  <si>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</si>
  <si>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</si>
  <si>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</si>
  <si>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</si>
  <si>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</si>
  <si>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</si>
  <si>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</si>
  <si>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</si>
  <si>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</si>
  <si>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</si>
  <si>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</si>
  <si>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</si>
  <si>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</si>
  <si>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</si>
  <si>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</si>
  <si>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</si>
  <si>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</si>
  <si>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</si>
  <si>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</si>
  <si>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</si>
  <si>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</si>
  <si>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</si>
  <si>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</si>
  <si>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</si>
  <si>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</si>
  <si>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</si>
  <si>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</si>
  <si>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</si>
  <si>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</si>
  <si>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</si>
  <si>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</si>
  <si>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</si>
  <si>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</si>
  <si>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</si>
  <si>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</si>
  <si>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</si>
  <si>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</si>
  <si>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</si>
  <si>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</si>
  <si>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</si>
  <si>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</si>
  <si>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</si>
  <si>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</si>
  <si>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</si>
  <si>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</si>
  <si>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</si>
  <si>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</si>
  <si>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</si>
  <si>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</si>
  <si>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</si>
  <si>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</si>
  <si>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</si>
  <si>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</si>
  <si>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</si>
  <si>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</si>
  <si>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</si>
  <si>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</si>
  <si>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</si>
  <si>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</si>
  <si>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</si>
  <si>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</si>
  <si>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</si>
  <si>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</si>
  <si>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</si>
  <si>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</si>
  <si>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</si>
  <si>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</si>
  <si>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</si>
  <si>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</si>
  <si>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</si>
  <si>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</si>
  <si>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</si>
  <si>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</si>
  <si>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</si>
  <si>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</si>
  <si>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</si>
  <si>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</si>
  <si>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</si>
  <si>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</si>
  <si>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</si>
  <si>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</si>
  <si>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</si>
  <si>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</si>
  <si>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</si>
  <si>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</si>
  <si>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</si>
  <si>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</si>
  <si>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</si>
  <si>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</si>
  <si>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</si>
  <si>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</si>
  <si>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</si>
  <si>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</si>
  <si>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</si>
  <si>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</si>
  <si>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</si>
  <si>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</si>
  <si>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</si>
  <si>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</si>
  <si>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</si>
  <si>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</si>
  <si>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</si>
  <si>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</si>
  <si>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</si>
  <si>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</si>
  <si>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</si>
  <si>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</si>
  <si>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</si>
  <si>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</si>
  <si>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</si>
  <si>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</si>
  <si>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</si>
  <si>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</si>
  <si>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</si>
  <si>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</si>
  <si>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</si>
  <si>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</si>
  <si>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</si>
  <si>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</si>
  <si>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</si>
  <si>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</si>
  <si>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</si>
  <si>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</si>
  <si>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</si>
  <si>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</si>
  <si>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</si>
  <si>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</si>
  <si>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</si>
  <si>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</si>
  <si>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</si>
  <si>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</si>
  <si>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</si>
  <si>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</si>
  <si>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</si>
  <si>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</si>
  <si>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</si>
  <si>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</si>
  <si>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</si>
  <si>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</si>
  <si>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</si>
  <si>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</si>
  <si>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</si>
  <si>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</si>
  <si>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</si>
  <si>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</si>
  <si>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</si>
  <si>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</si>
  <si>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</si>
  <si>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</si>
  <si>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</si>
  <si>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</si>
  <si>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</si>
  <si>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</si>
  <si>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</si>
  <si>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</si>
  <si>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</si>
  <si>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</si>
  <si>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</si>
  <si>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</si>
  <si>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</si>
  <si>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</si>
  <si>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</si>
  <si>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</si>
  <si>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</si>
  <si>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</si>
  <si>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</si>
  <si>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</si>
  <si>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</si>
  <si>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</si>
  <si>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</si>
  <si>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</si>
  <si>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</si>
  <si>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</si>
  <si>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</si>
  <si>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</si>
  <si>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</si>
  <si>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</si>
  <si>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</si>
  <si>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</si>
  <si>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</si>
  <si>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</si>
  <si>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</si>
  <si>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</si>
  <si>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</si>
  <si>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</si>
  <si>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</si>
  <si>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</si>
  <si>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</si>
  <si>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</si>
  <si>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</si>
  <si>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</si>
  <si>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</si>
  <si>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</si>
  <si>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</si>
  <si>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</si>
  <si>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</si>
  <si>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</si>
  <si>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</si>
  <si>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</si>
  <si>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</si>
  <si>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</si>
  <si>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</si>
  <si>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</si>
  <si>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</si>
  <si>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</si>
  <si>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</si>
  <si>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</si>
  <si>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</si>
  <si>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</si>
  <si>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</si>
  <si>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</si>
  <si>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</si>
  <si>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</si>
  <si>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</si>
  <si>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</si>
  <si>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</si>
  <si>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</si>
  <si>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</si>
  <si>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</si>
  <si>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</si>
  <si>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</si>
  <si>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</si>
  <si>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</si>
  <si>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</si>
  <si>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</si>
  <si>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</si>
  <si>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</si>
  <si>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</si>
  <si>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</si>
  <si>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</si>
  <si>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</si>
  <si>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</si>
  <si>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</si>
  <si>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</si>
  <si>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</si>
  <si>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</si>
  <si>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</si>
  <si>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</si>
  <si>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</si>
  <si>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</si>
  <si>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</si>
  <si>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</si>
  <si>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</si>
  <si>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</si>
  <si>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</si>
  <si>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</si>
  <si>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</si>
  <si>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</si>
  <si>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</si>
  <si>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</si>
  <si>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</si>
  <si>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</si>
  <si>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</si>
  <si>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</si>
  <si>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</si>
  <si>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</si>
  <si>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</si>
  <si>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</si>
  <si>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</si>
  <si>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</si>
  <si>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</si>
  <si>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</si>
  <si>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</si>
  <si>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</si>
  <si>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</si>
  <si>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</si>
  <si>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</si>
  <si>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</si>
  <si>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</si>
  <si>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</si>
  <si>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</si>
  <si>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</si>
  <si>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</si>
  <si>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</si>
  <si>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</si>
  <si>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</si>
  <si>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</si>
  <si>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</si>
  <si>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</si>
  <si>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</si>
  <si>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</si>
  <si>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</si>
  <si>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</si>
  <si>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</si>
  <si>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</si>
  <si>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</si>
  <si>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</si>
  <si>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</si>
  <si>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</si>
  <si>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</si>
  <si>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</si>
  <si>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</si>
  <si>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</si>
  <si>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</si>
  <si>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</si>
  <si>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</si>
  <si>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</si>
  <si>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</si>
  <si>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</si>
  <si>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</si>
  <si>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</si>
  <si>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</si>
  <si>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</si>
  <si>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</si>
  <si>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</si>
  <si>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</si>
  <si>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</si>
  <si>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</si>
  <si>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</si>
  <si>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</si>
  <si>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</si>
  <si>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</si>
  <si>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</si>
  <si>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</si>
  <si>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</si>
  <si>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</si>
  <si>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</si>
  <si>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</si>
  <si>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</si>
  <si>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</si>
  <si>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</si>
  <si>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</si>
  <si>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</si>
  <si>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</si>
  <si>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</si>
  <si>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</si>
  <si>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</si>
  <si>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</si>
  <si>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</si>
  <si>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</si>
  <si>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</si>
  <si>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</si>
  <si>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</si>
  <si>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</si>
  <si>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</si>
  <si>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</si>
  <si>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</si>
  <si>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</si>
  <si>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</si>
  <si>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</si>
  <si>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</si>
  <si>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</si>
  <si>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</si>
  <si>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</si>
  <si>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</si>
  <si>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</si>
  <si>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</si>
  <si>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</si>
  <si>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</si>
  <si>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</si>
  <si>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</si>
  <si>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</si>
  <si>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</si>
  <si>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</si>
  <si>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</si>
  <si>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</si>
  <si>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</si>
  <si>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</si>
  <si>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</si>
  <si>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</si>
  <si>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</si>
  <si>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</si>
  <si>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</si>
  <si>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</si>
  <si>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</si>
  <si>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</si>
  <si>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</si>
  <si>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</si>
  <si>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</si>
  <si>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</si>
  <si>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</si>
  <si>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</si>
  <si>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</si>
  <si>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</si>
  <si>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</si>
  <si>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</si>
  <si>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</si>
  <si>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</si>
  <si>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</si>
  <si>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</si>
  <si>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</si>
  <si>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</si>
  <si>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</si>
  <si>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</si>
  <si>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</si>
  <si>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</si>
  <si>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</si>
  <si>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</si>
  <si>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</si>
  <si>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</si>
  <si>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</si>
  <si>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</si>
  <si>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</si>
  <si>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</si>
  <si>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</si>
  <si>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</si>
  <si>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</si>
  <si>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</si>
  <si>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</si>
  <si>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</si>
  <si>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</si>
  <si>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</si>
  <si>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</si>
  <si>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</si>
  <si>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</si>
  <si>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</si>
  <si>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</si>
  <si>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</si>
  <si>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</si>
  <si>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</si>
  <si>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</si>
  <si>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</si>
  <si>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</si>
  <si>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</si>
  <si>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</si>
  <si>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</si>
  <si>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</si>
  <si>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</si>
  <si>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</si>
  <si>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</si>
  <si>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</si>
  <si>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</si>
  <si>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</si>
  <si>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</si>
  <si>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</si>
  <si>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</si>
  <si>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</si>
  <si>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</si>
  <si>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</si>
  <si>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</si>
  <si>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</si>
  <si>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</si>
  <si>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</si>
  <si>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</si>
  <si>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</si>
  <si>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</si>
  <si>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</si>
  <si>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</si>
  <si>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</si>
  <si>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</si>
  <si>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</si>
  <si>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</si>
  <si>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</si>
  <si>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</si>
  <si>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</si>
  <si>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</si>
  <si>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</si>
  <si>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</si>
  <si>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</si>
  <si>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</si>
  <si>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</si>
  <si>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</si>
  <si>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</si>
  <si>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</si>
  <si>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</si>
  <si>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</si>
  <si>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</si>
  <si>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</si>
  <si>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</si>
  <si>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</si>
  <si>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</si>
  <si>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</si>
  <si>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</si>
  <si>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</si>
  <si>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</si>
  <si>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</si>
  <si>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</si>
  <si>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</si>
  <si>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</si>
  <si>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</si>
  <si>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</si>
  <si>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</si>
  <si>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</si>
  <si>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</si>
  <si>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</si>
  <si>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</si>
  <si>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</si>
  <si>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</si>
  <si>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</si>
  <si>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</si>
  <si>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</si>
  <si>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</si>
  <si>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</si>
  <si>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</si>
  <si>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</si>
  <si>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</si>
  <si>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</si>
  <si>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</si>
  <si>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</si>
  <si>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</si>
  <si>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</si>
  <si>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</si>
  <si>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</si>
  <si>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</si>
  <si>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</si>
  <si>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</si>
  <si>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</si>
  <si>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</si>
  <si>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</si>
  <si>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</si>
  <si>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</si>
  <si>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</si>
  <si>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</si>
  <si>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</si>
  <si>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</si>
  <si>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</si>
  <si>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</si>
  <si>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</si>
  <si>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</si>
  <si>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</si>
  <si>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</si>
  <si>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</si>
  <si>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</si>
  <si>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</si>
  <si>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</si>
  <si>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</si>
  <si>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</si>
  <si>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</si>
  <si>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</si>
  <si>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</si>
  <si>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</si>
  <si>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</si>
  <si>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</si>
  <si>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</si>
  <si>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</si>
  <si>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</si>
  <si>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</si>
  <si>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</si>
  <si>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</si>
  <si>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</si>
  <si>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</si>
  <si>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</si>
  <si>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</si>
  <si>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</si>
  <si>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</si>
  <si>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</si>
  <si>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</si>
  <si>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</si>
  <si>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</si>
  <si>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</si>
  <si>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</si>
  <si>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</si>
  <si>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</si>
  <si>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</si>
  <si>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</si>
  <si>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</si>
  <si>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</si>
  <si>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</si>
  <si>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</si>
  <si>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</si>
  <si>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</si>
  <si>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</si>
  <si>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</si>
  <si>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</si>
  <si>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</si>
  <si>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</si>
  <si>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</si>
  <si>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</si>
  <si>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</si>
  <si>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</si>
  <si>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</si>
  <si>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</si>
  <si>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</si>
  <si>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</si>
  <si>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</si>
  <si>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</si>
  <si>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</si>
  <si>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</si>
  <si>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</si>
  <si>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</si>
  <si>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</si>
  <si>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</si>
  <si>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</si>
  <si>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</si>
  <si>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</si>
  <si>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</si>
  <si>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</si>
  <si>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</si>
  <si>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</si>
  <si>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</si>
  <si>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</si>
  <si>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</si>
  <si>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</si>
  <si>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</si>
  <si>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</si>
  <si>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</si>
  <si>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</si>
  <si>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</si>
  <si>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</si>
  <si>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</si>
  <si>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</si>
  <si>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</si>
  <si>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</si>
  <si>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</si>
  <si>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</si>
  <si>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</si>
  <si>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</si>
  <si>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</si>
  <si>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</si>
  <si>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</si>
  <si>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</si>
  <si>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</si>
  <si>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</si>
  <si>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</si>
  <si>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</si>
  <si>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</si>
  <si>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</si>
  <si>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</si>
  <si>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</si>
  <si>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</si>
  <si>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</si>
  <si>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</si>
  <si>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</si>
  <si>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</si>
  <si>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</si>
  <si>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</si>
  <si>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</si>
  <si>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</si>
  <si>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</si>
  <si>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</si>
  <si>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</si>
  <si>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</si>
  <si>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</si>
  <si>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</si>
  <si>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</si>
  <si>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</si>
  <si>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</si>
  <si>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</si>
  <si>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</si>
  <si>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</si>
  <si>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</si>
  <si>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</si>
  <si>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</si>
  <si>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</si>
  <si>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</si>
  <si>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</si>
  <si>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</si>
  <si>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</si>
  <si>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</si>
  <si>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</si>
  <si>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</si>
  <si>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</si>
  <si>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</si>
  <si>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</si>
  <si>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</si>
  <si>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</si>
  <si>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</si>
  <si>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</si>
  <si>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</si>
  <si>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</si>
  <si>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</si>
  <si>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</si>
  <si>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</si>
  <si>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</si>
  <si>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</si>
  <si>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</si>
  <si>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</si>
  <si>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</si>
  <si>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</si>
  <si>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</si>
  <si>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</si>
  <si>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</si>
  <si>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</si>
  <si>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</si>
  <si>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</si>
  <si>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</si>
  <si>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</si>
  <si>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</si>
  <si>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</si>
  <si>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</si>
  <si>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</si>
  <si>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</si>
  <si>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</si>
  <si>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</si>
  <si>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</si>
  <si>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</si>
  <si>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</si>
  <si>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</si>
  <si>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</si>
  <si>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</si>
  <si>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</si>
  <si>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</si>
  <si>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</si>
  <si>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</si>
  <si>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</si>
  <si>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</si>
  <si>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</si>
  <si>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</si>
  <si>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</si>
  <si>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</si>
  <si>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</si>
  <si>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</si>
  <si>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</si>
  <si>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</si>
  <si>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</si>
  <si>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</si>
  <si>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</si>
  <si>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</si>
  <si>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</si>
  <si>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</si>
  <si>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</si>
  <si>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</si>
  <si>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</si>
  <si>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</si>
  <si>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</si>
  <si>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</si>
  <si>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</si>
  <si>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</si>
  <si>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</si>
  <si>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</si>
  <si>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</si>
  <si>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</si>
  <si>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</si>
  <si>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</si>
  <si>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</si>
  <si>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</si>
  <si>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</si>
  <si>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</si>
  <si>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</si>
  <si>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</si>
  <si>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</si>
  <si>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</si>
  <si>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</si>
  <si>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</si>
  <si>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</si>
  <si>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</si>
  <si>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</si>
  <si>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</si>
  <si>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</si>
  <si>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</si>
  <si>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</si>
  <si>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</si>
  <si>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</si>
  <si>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</si>
  <si>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</si>
  <si>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</si>
  <si>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</si>
  <si>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</si>
  <si>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</si>
  <si>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</si>
  <si>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</si>
  <si>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Talla 39 Color Carmelita</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</si>
  <si>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</si>
  <si>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</si>
  <si>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</si>
  <si>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</si>
  <si>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</si>
  <si>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</si>
  <si>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</si>
  <si>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</si>
  <si>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</si>
  <si>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</si>
  <si>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</si>
  <si>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</si>
  <si>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</si>
  <si>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</si>
  <si>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</si>
  <si>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</si>
  <si>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</si>
  <si>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</si>
  <si>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</si>
  <si>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</si>
  <si>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</si>
  <si>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</si>
  <si>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</si>
  <si>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</si>
  <si>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</si>
  <si>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</si>
  <si>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</si>
  <si>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</si>
  <si>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</si>
  <si>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</si>
  <si>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</si>
  <si>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</si>
  <si>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</si>
  <si>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</si>
  <si>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</si>
  <si>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</si>
  <si>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</si>
  <si>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</si>
  <si>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</si>
  <si>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</si>
  <si>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</si>
  <si>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</si>
  <si>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</si>
  <si>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</si>
  <si>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</si>
  <si>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</si>
  <si>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</si>
  <si>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</si>
  <si>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</si>
  <si>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</si>
  <si>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</si>
  <si>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</si>
  <si>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</si>
  <si>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</si>
  <si>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</si>
  <si>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</si>
  <si>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</si>
  <si>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</si>
  <si>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</si>
  <si>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</si>
  <si>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</si>
  <si>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</si>
  <si>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</si>
  <si>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</si>
  <si>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</si>
  <si>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</si>
  <si>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</si>
  <si>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</si>
  <si>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</si>
  <si>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</si>
  <si>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</si>
  <si>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</si>
  <si>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</si>
  <si>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</si>
  <si>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</si>
  <si>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</si>
  <si>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</si>
  <si>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</si>
  <si>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</si>
  <si>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</si>
  <si>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</si>
  <si>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</si>
  <si>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</si>
  <si>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</si>
  <si>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</si>
  <si>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</si>
  <si>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</si>
  <si>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</si>
  <si>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</si>
  <si>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</si>
  <si>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</si>
  <si>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</si>
  <si>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</si>
  <si>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</si>
  <si>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</si>
  <si>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</si>
  <si>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</si>
  <si>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</si>
  <si>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</si>
  <si>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</si>
  <si>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</si>
  <si>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</si>
  <si>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</si>
  <si>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</si>
  <si>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</si>
  <si>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</si>
  <si>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</si>
  <si>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</si>
  <si>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</si>
  <si>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</si>
  <si>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</si>
  <si>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</si>
  <si>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</si>
  <si>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</si>
  <si>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</si>
  <si>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</si>
  <si>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</si>
  <si>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</si>
  <si>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</si>
  <si>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</si>
  <si>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</si>
  <si>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</si>
  <si>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</si>
  <si>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</si>
  <si>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</si>
  <si>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</si>
  <si>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</si>
  <si>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</si>
  <si>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</si>
  <si>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</si>
  <si>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</si>
  <si>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</si>
  <si>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</si>
  <si>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</si>
  <si>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</si>
  <si>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</si>
  <si>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</si>
  <si>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</si>
  <si>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</si>
  <si>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</si>
  <si>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</si>
  <si>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</si>
  <si>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</si>
  <si>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</si>
  <si>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</si>
  <si>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</si>
  <si>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</si>
  <si>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</si>
  <si>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</si>
  <si>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</si>
  <si>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</si>
  <si>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</si>
  <si>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</si>
  <si>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</si>
  <si>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</si>
  <si>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</si>
  <si>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</si>
  <si>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</si>
  <si>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</si>
  <si>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</si>
  <si>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</si>
  <si>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</si>
  <si>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</si>
  <si>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</si>
  <si>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</si>
  <si>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</si>
  <si>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</si>
  <si>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</si>
  <si>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</si>
  <si>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</si>
  <si>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</si>
  <si>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</si>
  <si>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</si>
  <si>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</si>
  <si>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</si>
  <si>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</si>
  <si>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</si>
  <si>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</si>
  <si>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</si>
  <si>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</si>
  <si>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</si>
  <si>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</si>
  <si>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</si>
  <si>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</si>
  <si>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</si>
  <si>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</si>
  <si>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</si>
  <si>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</si>
  <si>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</si>
  <si>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</si>
  <si>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</si>
  <si>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</si>
  <si>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</si>
  <si>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</si>
  <si>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</si>
  <si>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</si>
  <si>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</si>
  <si>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</si>
  <si>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</si>
  <si>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</si>
  <si>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</si>
  <si>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</si>
  <si>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</si>
  <si>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</si>
  <si>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</si>
  <si>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</si>
  <si>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</si>
  <si>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</si>
  <si>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</si>
  <si>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</si>
  <si>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</si>
  <si>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</si>
  <si>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</si>
  <si>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</si>
  <si>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</si>
  <si>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</si>
  <si>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</si>
  <si>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</si>
  <si>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</si>
  <si>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</si>
  <si>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</si>
  <si>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</si>
  <si>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</si>
  <si>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</si>
  <si>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/Sandalias planas</t>
  </si>
  <si>
    <t>Calzado /Precios Bajos</t>
  </si>
  <si>
    <t>Calzado /Sandalias planas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</si>
  <si>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</si>
  <si>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</si>
  <si>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</si>
  <si>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</si>
  <si>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</si>
  <si>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</si>
  <si>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</si>
  <si>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</si>
  <si>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</si>
  <si>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</si>
  <si>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</si>
  <si>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</si>
  <si>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</si>
  <si>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</si>
  <si>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</si>
  <si>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</si>
  <si>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</si>
  <si>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</si>
  <si>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</si>
  <si>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</si>
  <si>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</si>
  <si>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</si>
  <si>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</si>
  <si>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</si>
  <si>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</si>
  <si>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</si>
  <si>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</si>
  <si>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</si>
  <si>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</si>
  <si>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</si>
  <si>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</si>
  <si>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</si>
  <si>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</si>
  <si>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</si>
  <si>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</si>
  <si>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</si>
  <si>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</si>
  <si>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</si>
  <si>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</si>
  <si>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</si>
  <si>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</si>
  <si>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</si>
  <si>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</si>
  <si>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</si>
  <si>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</si>
  <si>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</si>
  <si>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</si>
  <si>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</si>
  <si>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</si>
  <si>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</si>
  <si>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</si>
  <si>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</si>
  <si>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</si>
  <si>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</si>
  <si>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</si>
  <si>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</si>
  <si>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</si>
  <si>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</si>
  <si>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</si>
  <si>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</si>
  <si>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</si>
  <si>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</si>
  <si>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</si>
  <si>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</si>
  <si>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</si>
  <si>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</si>
  <si>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</si>
  <si>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</si>
  <si>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</si>
  <si>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</si>
  <si>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</si>
  <si>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</si>
  <si>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</si>
  <si>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</si>
  <si>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</si>
  <si>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</si>
  <si>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</si>
  <si>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</si>
  <si>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</si>
  <si>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</si>
  <si>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</si>
  <si>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</si>
  <si>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</si>
  <si>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</si>
  <si>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</si>
  <si>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</si>
  <si>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</si>
  <si>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</si>
  <si>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</si>
  <si>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</si>
  <si>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</si>
  <si>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</si>
  <si>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</si>
  <si>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</si>
  <si>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</si>
  <si>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</si>
  <si>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</si>
  <si>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</si>
  <si>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</si>
  <si>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</si>
  <si>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</si>
  <si>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</si>
  <si>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</si>
  <si>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</si>
  <si>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</si>
  <si>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</si>
  <si>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</si>
  <si>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</si>
  <si>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Calzado /Sandalias de tacón</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</si>
  <si>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</si>
  <si>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</si>
  <si>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</si>
  <si>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</si>
  <si>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</si>
  <si>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</si>
  <si>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</si>
  <si>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</si>
  <si>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</si>
  <si>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</si>
  <si>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</si>
  <si>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</si>
  <si>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</si>
  <si>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</si>
  <si>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</si>
  <si>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</si>
  <si>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</si>
  <si>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</si>
  <si>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</si>
  <si>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</si>
  <si>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</si>
  <si>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</si>
  <si>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</si>
  <si>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</si>
  <si>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</si>
  <si>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</si>
  <si>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</si>
  <si>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</si>
  <si>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</si>
  <si>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</si>
  <si>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</si>
  <si>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</si>
  <si>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</si>
  <si>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</si>
  <si>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</si>
  <si>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</si>
  <si>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</si>
  <si>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</si>
  <si>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</si>
  <si>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</si>
  <si>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</si>
  <si>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</si>
  <si>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</si>
  <si>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</si>
  <si>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</si>
  <si>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</si>
  <si>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</si>
  <si>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</si>
  <si>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</si>
  <si>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</si>
  <si>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</si>
  <si>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</si>
  <si>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</si>
  <si>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</si>
  <si>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</si>
  <si>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</si>
  <si>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</si>
  <si>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</si>
  <si>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</si>
  <si>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</si>
  <si>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</si>
  <si>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</si>
  <si>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</si>
  <si>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</si>
  <si>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</si>
  <si>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</si>
  <si>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</si>
  <si>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</si>
  <si>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</si>
  <si>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</si>
  <si>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</si>
  <si>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</si>
  <si>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</si>
  <si>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</si>
  <si>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</si>
  <si>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</si>
  <si>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</si>
  <si>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</si>
  <si>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</si>
  <si>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</si>
  <si>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</si>
  <si>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</si>
  <si>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</si>
  <si>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</si>
  <si>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</si>
  <si>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</si>
  <si>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</si>
  <si>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</si>
  <si>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</si>
  <si>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</si>
  <si>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</si>
  <si>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</si>
  <si>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</si>
  <si>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</si>
  <si>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</si>
  <si>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</si>
  <si>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</si>
  <si>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</si>
  <si>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</si>
  <si>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</si>
  <si>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</si>
  <si>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</si>
  <si>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</si>
  <si>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</si>
  <si>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</si>
  <si>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</si>
  <si>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</si>
  <si>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</si>
  <si>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</si>
  <si>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</si>
  <si>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</si>
  <si>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</si>
  <si>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</si>
  <si>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</si>
  <si>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</si>
  <si>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</si>
  <si>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</si>
  <si>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</si>
  <si>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</si>
  <si>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</si>
  <si>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</si>
  <si>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</si>
  <si>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</si>
  <si>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</si>
  <si>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</si>
  <si>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</si>
  <si>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</si>
  <si>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</si>
  <si>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</si>
  <si>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</si>
  <si>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</si>
  <si>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</si>
  <si>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</si>
  <si>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</si>
  <si>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</si>
  <si>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</si>
  <si>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</si>
  <si>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</si>
  <si>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</si>
  <si>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</si>
  <si>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</si>
  <si>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</si>
  <si>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</si>
  <si>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</si>
  <si>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Calzado /Sandalias de tacón /precios bajos</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</si>
  <si>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</si>
  <si>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</si>
  <si>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</si>
  <si>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</si>
  <si>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</si>
  <si>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</si>
  <si>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</si>
  <si>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</si>
  <si>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</si>
  <si>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</si>
  <si>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</si>
  <si>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</si>
  <si>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</si>
  <si>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</si>
  <si>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</si>
  <si>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</si>
  <si>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</si>
  <si>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</si>
  <si>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</si>
  <si>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</si>
  <si>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</si>
  <si>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</si>
  <si>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</si>
  <si>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</si>
  <si>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</si>
  <si>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</si>
  <si>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</si>
  <si>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</si>
  <si>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</si>
  <si>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</si>
  <si>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</si>
  <si>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</si>
  <si>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</si>
  <si>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</si>
  <si>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</si>
  <si>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</si>
  <si>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</si>
  <si>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</si>
  <si>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</si>
  <si>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</si>
  <si>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</si>
  <si>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</si>
  <si>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</si>
  <si>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</si>
  <si>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</si>
  <si>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</si>
  <si>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</si>
  <si>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</si>
  <si>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</si>
  <si>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</si>
  <si>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</si>
  <si>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</si>
  <si>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</si>
  <si>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</si>
  <si>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</si>
  <si>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</si>
  <si>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</si>
  <si>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</si>
  <si>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</si>
  <si>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</si>
  <si>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</si>
  <si>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</si>
  <si>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</si>
  <si>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</si>
  <si>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</si>
  <si>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</si>
  <si>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</si>
  <si>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</si>
  <si>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</si>
  <si>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</si>
  <si>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</si>
  <si>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</si>
  <si>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</si>
  <si>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</si>
  <si>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</si>
  <si>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</si>
  <si>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</si>
  <si>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</si>
  <si>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</si>
  <si>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</si>
  <si>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</si>
  <si>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</si>
  <si>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</si>
  <si>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</si>
  <si>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</si>
  <si>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</si>
  <si>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</si>
  <si>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</si>
  <si>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</si>
  <si>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</si>
  <si>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</si>
  <si>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</si>
  <si>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</si>
  <si>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</si>
  <si>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</si>
  <si>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</si>
  <si>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</si>
  <si>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</si>
  <si>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</si>
  <si>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</si>
  <si>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</si>
  <si>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Talla 41 Marca H&amp;M</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</si>
  <si>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</si>
  <si>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</si>
  <si>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</si>
  <si>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</si>
  <si>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</si>
  <si>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</si>
  <si>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</si>
  <si>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</si>
  <si>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</si>
  <si>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</si>
  <si>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</si>
  <si>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</si>
  <si>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</si>
  <si>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</si>
  <si>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</si>
  <si>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</si>
  <si>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</si>
  <si>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</si>
  <si>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</si>
  <si>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</si>
  <si>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</si>
  <si>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</si>
  <si>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</si>
  <si>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</si>
  <si>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35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</si>
  <si>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</si>
  <si>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</si>
  <si>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</si>
  <si>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</si>
  <si>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</si>
  <si>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</si>
  <si>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</si>
  <si>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</si>
  <si>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</si>
  <si>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</si>
  <si>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</si>
  <si>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39 Color Negro Marca F21</t>
  </si>
  <si>
    <t>Talla 37 Color Negro Marca F21</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</si>
  <si>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</si>
  <si>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</si>
  <si>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</si>
  <si>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</si>
  <si>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</si>
  <si>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</si>
  <si>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</si>
  <si>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</si>
  <si>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</si>
  <si>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</si>
  <si>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</si>
  <si>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</si>
  <si>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</si>
  <si>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</si>
  <si>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</si>
  <si>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</si>
  <si>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</si>
  <si>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</si>
  <si>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</si>
  <si>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</si>
  <si>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</si>
  <si>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</si>
  <si>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</si>
  <si>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39 Color Carmelita Marca F21</t>
  </si>
  <si>
    <t>Talla 38 Color Beige Marca SHEIN</t>
  </si>
  <si>
    <t>Talla 39 Color Beige Marca SHEIN</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</si>
  <si>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</si>
  <si>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</si>
  <si>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</si>
  <si>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</si>
  <si>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</si>
  <si>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</si>
  <si>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</si>
  <si>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</si>
  <si>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</si>
  <si>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</si>
  <si>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</si>
  <si>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</si>
  <si>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</si>
  <si>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</si>
  <si>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</si>
  <si>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</si>
  <si>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</si>
  <si>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</si>
  <si>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</si>
  <si>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</si>
  <si>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</si>
  <si>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</si>
  <si>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</si>
  <si>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</si>
  <si>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</si>
  <si>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</si>
  <si>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</si>
  <si>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</si>
  <si>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</si>
  <si>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</si>
  <si>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</si>
  <si>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</si>
  <si>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</si>
  <si>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</si>
  <si>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</si>
  <si>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</si>
  <si>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</si>
  <si>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</si>
  <si>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</si>
  <si>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</si>
  <si>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</si>
  <si>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</si>
  <si>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</si>
  <si>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</si>
  <si>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</si>
  <si>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</si>
  <si>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</si>
  <si>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</si>
  <si>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</si>
  <si>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</si>
  <si>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</si>
  <si>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</si>
  <si>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</si>
  <si>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</si>
  <si>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</si>
  <si>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</si>
  <si>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</si>
  <si>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</si>
  <si>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</si>
  <si>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</si>
  <si>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</si>
  <si>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</si>
  <si>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</si>
  <si>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</si>
  <si>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</si>
  <si>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</si>
  <si>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</si>
  <si>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</si>
  <si>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</si>
  <si>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</si>
  <si>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</si>
  <si>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</si>
  <si>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</si>
  <si>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</si>
  <si>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</si>
  <si>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</si>
  <si>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</si>
  <si>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</si>
  <si>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</si>
  <si>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</si>
  <si>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</si>
  <si>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</si>
  <si>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</si>
  <si>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</si>
  <si>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</si>
  <si>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</si>
  <si>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</si>
  <si>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</si>
  <si>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</si>
  <si>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</si>
  <si>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</si>
  <si>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</si>
  <si>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</si>
  <si>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</si>
  <si>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</si>
  <si>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</si>
  <si>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</si>
  <si>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</si>
  <si>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</si>
  <si>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</si>
  <si>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</si>
  <si>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</si>
  <si>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</si>
  <si>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</si>
  <si>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</si>
  <si>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</si>
  <si>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</si>
  <si>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</si>
  <si>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</si>
  <si>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</si>
  <si>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</si>
  <si>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</si>
  <si>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</si>
  <si>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</si>
  <si>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</si>
  <si>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</si>
  <si>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</si>
  <si>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</si>
  <si>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</si>
  <si>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</si>
  <si>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</si>
  <si>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</si>
  <si>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</si>
  <si>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</si>
  <si>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</si>
  <si>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</si>
  <si>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</si>
  <si>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</si>
  <si>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</si>
  <si>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</si>
  <si>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</si>
  <si>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</si>
  <si>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</si>
  <si>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</si>
  <si>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</si>
  <si>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</si>
  <si>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</si>
  <si>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</si>
  <si>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</si>
  <si>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</si>
  <si>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</si>
  <si>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</si>
  <si>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</si>
  <si>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</si>
  <si>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</si>
  <si>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</si>
  <si>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</si>
  <si>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</si>
  <si>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</si>
  <si>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</si>
  <si>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</si>
  <si>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</si>
  <si>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</si>
  <si>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</si>
  <si>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</si>
  <si>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</si>
  <si>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</si>
  <si>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</si>
  <si>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</si>
  <si>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</si>
  <si>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</si>
  <si>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</si>
  <si>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</si>
  <si>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</si>
  <si>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</si>
  <si>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</si>
  <si>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</si>
  <si>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</si>
  <si>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</si>
  <si>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</si>
  <si>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</si>
  <si>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</si>
  <si>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</si>
  <si>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</si>
  <si>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</si>
  <si>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</si>
  <si>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</si>
  <si>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</si>
  <si>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</si>
  <si>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</si>
  <si>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</si>
  <si>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</si>
  <si>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</si>
  <si>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</si>
  <si>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</si>
  <si>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</si>
  <si>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</si>
  <si>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</si>
  <si>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</si>
  <si>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</si>
  <si>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</si>
  <si>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</si>
  <si>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</si>
  <si>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</si>
  <si>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</si>
  <si>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</si>
  <si>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</si>
  <si>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</si>
  <si>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</si>
  <si>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</si>
  <si>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</si>
  <si>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</si>
  <si>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</si>
  <si>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</si>
  <si>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</si>
  <si>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</si>
  <si>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</si>
  <si>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</si>
  <si>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</si>
  <si>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</si>
  <si>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</si>
  <si>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</si>
  <si>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</si>
  <si>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</si>
  <si>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</si>
  <si>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</si>
  <si>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</si>
  <si>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</si>
  <si>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</si>
  <si>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</si>
  <si>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</si>
  <si>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</si>
  <si>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</si>
  <si>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</si>
  <si>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</si>
  <si>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</si>
  <si>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</si>
  <si>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</si>
  <si>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</si>
  <si>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</si>
  <si>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</si>
  <si>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</si>
  <si>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</si>
  <si>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</si>
  <si>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</si>
  <si>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</si>
  <si>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</si>
  <si>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</si>
  <si>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</si>
  <si>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</si>
  <si>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</si>
  <si>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</si>
  <si>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</si>
  <si>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</si>
  <si>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</si>
  <si>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</si>
  <si>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</si>
  <si>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</si>
  <si>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</si>
  <si>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</si>
  <si>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</si>
  <si>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</si>
  <si>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</si>
  <si>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</si>
  <si>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</si>
  <si>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</si>
  <si>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</si>
  <si>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</si>
  <si>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</si>
  <si>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</si>
  <si>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</si>
  <si>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</si>
  <si>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</si>
  <si>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</si>
  <si>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</si>
  <si>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</si>
  <si>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</si>
  <si>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</si>
  <si>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</si>
  <si>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</si>
  <si>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</si>
  <si>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</si>
  <si>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</si>
  <si>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</si>
  <si>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</si>
  <si>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</si>
  <si>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</si>
  <si>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</si>
  <si>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</si>
  <si>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</si>
  <si>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</si>
  <si>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</si>
  <si>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</si>
  <si>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</si>
  <si>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</si>
  <si>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</si>
  <si>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</si>
  <si>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</si>
  <si>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</si>
  <si>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</si>
  <si>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</si>
  <si>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</si>
  <si>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</si>
  <si>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</si>
  <si>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</si>
  <si>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</si>
  <si>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</si>
  <si>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</si>
  <si>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</si>
  <si>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</si>
  <si>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</si>
  <si>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</si>
  <si>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</si>
  <si>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</si>
  <si>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</si>
  <si>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</si>
  <si>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</si>
  <si>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</si>
  <si>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</si>
  <si>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</si>
  <si>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</si>
  <si>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</si>
  <si>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</si>
  <si>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</si>
  <si>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</si>
  <si>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</si>
  <si>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</si>
  <si>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</si>
  <si>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</si>
  <si>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</si>
  <si>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</si>
  <si>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</si>
  <si>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</si>
  <si>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</si>
  <si>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</si>
  <si>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</si>
  <si>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</si>
  <si>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</si>
  <si>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</si>
  <si>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</si>
  <si>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</si>
  <si>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</si>
  <si>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</si>
  <si>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</si>
  <si>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</si>
  <si>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</si>
  <si>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</si>
  <si>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</si>
  <si>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</si>
  <si>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</si>
  <si>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</si>
  <si>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</si>
  <si>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</si>
  <si>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</si>
  <si>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</si>
  <si>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</si>
  <si>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</si>
  <si>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</si>
  <si>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</si>
  <si>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</si>
  <si>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</si>
  <si>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</si>
  <si>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</si>
  <si>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</si>
  <si>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</si>
  <si>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</si>
  <si>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</si>
  <si>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</si>
  <si>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</si>
  <si>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</si>
  <si>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</si>
  <si>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</si>
  <si>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</si>
  <si>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</si>
  <si>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</si>
  <si>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</si>
  <si>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</si>
  <si>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</si>
  <si>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</si>
  <si>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</si>
  <si>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</si>
  <si>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</si>
  <si>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</si>
  <si>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</si>
  <si>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</si>
  <si>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</si>
  <si>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</si>
  <si>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</si>
  <si>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</si>
  <si>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</si>
  <si>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</si>
  <si>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</si>
  <si>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</si>
  <si>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</si>
  <si>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</si>
  <si>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</si>
  <si>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</si>
  <si>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</si>
  <si>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</si>
  <si>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</si>
  <si>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</si>
  <si>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</si>
  <si>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</si>
  <si>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</si>
  <si>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</si>
  <si>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</si>
  <si>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</si>
  <si>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</si>
  <si>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</si>
  <si>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</si>
  <si>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</si>
  <si>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</si>
  <si>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</si>
  <si>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</si>
  <si>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</si>
  <si>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</si>
  <si>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</si>
  <si>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</si>
  <si>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</si>
  <si>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</si>
  <si>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</si>
  <si>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</si>
  <si>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</si>
  <si>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</si>
  <si>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</si>
  <si>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</si>
  <si>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</si>
  <si>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</si>
  <si>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</si>
  <si>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</si>
  <si>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</si>
  <si>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</si>
  <si>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</si>
  <si>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</si>
  <si>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</si>
  <si>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</si>
  <si>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</si>
  <si>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</si>
  <si>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</si>
  <si>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</si>
  <si>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</si>
  <si>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</si>
  <si>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</si>
  <si>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</si>
  <si>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</si>
  <si>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</si>
  <si>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</si>
  <si>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</si>
  <si>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</si>
  <si>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</si>
  <si>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</si>
  <si>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</si>
  <si>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</si>
  <si>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</si>
  <si>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</si>
  <si>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</si>
  <si>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</si>
  <si>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</si>
  <si>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</si>
  <si>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</si>
  <si>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</si>
  <si>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</si>
  <si>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</si>
  <si>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</si>
  <si>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</si>
  <si>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</si>
  <si>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</si>
  <si>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</si>
  <si>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</si>
  <si>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</si>
  <si>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</si>
  <si>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</si>
  <si>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</si>
  <si>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</si>
  <si>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</si>
  <si>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</si>
  <si>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</si>
  <si>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</si>
  <si>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</si>
  <si>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</si>
  <si>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</si>
  <si>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</si>
  <si>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</si>
  <si>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</si>
  <si>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</si>
  <si>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</si>
  <si>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</si>
  <si>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</si>
  <si>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</si>
  <si>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</si>
  <si>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</si>
  <si>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</si>
  <si>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</si>
  <si>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</si>
  <si>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</si>
  <si>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</si>
  <si>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</si>
  <si>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</si>
  <si>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</si>
  <si>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</si>
  <si>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</si>
  <si>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</si>
  <si>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</si>
  <si>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</si>
  <si>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</si>
  <si>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</si>
  <si>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</si>
  <si>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</si>
  <si>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</si>
  <si>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</si>
  <si>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</si>
  <si>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</si>
  <si>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</si>
  <si>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</si>
  <si>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</si>
  <si>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</si>
  <si>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</si>
  <si>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</si>
  <si>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</si>
  <si>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</si>
  <si>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</si>
  <si>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</si>
  <si>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</si>
  <si>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</si>
  <si>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</si>
  <si>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</si>
  <si>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</si>
  <si>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</si>
  <si>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</si>
  <si>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</si>
  <si>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</si>
  <si>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</si>
  <si>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</si>
  <si>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</si>
  <si>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</si>
  <si>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</si>
  <si>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</si>
  <si>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</si>
  <si>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</si>
  <si>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</si>
  <si>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</si>
  <si>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</si>
  <si>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</si>
  <si>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</si>
  <si>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</si>
  <si>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</si>
  <si>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</si>
  <si>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</si>
  <si>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</si>
  <si>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</si>
  <si>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</si>
  <si>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</si>
  <si>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</si>
  <si>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</si>
  <si>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</si>
  <si>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</si>
  <si>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</si>
  <si>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</si>
  <si>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</si>
  <si>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</si>
  <si>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</si>
  <si>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</si>
  <si>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</si>
  <si>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</si>
  <si>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</si>
  <si>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</si>
  <si>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</si>
  <si>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</si>
  <si>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</si>
  <si>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</si>
  <si>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</si>
  <si>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</si>
  <si>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</si>
  <si>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</si>
  <si>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</si>
  <si>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</si>
  <si>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</si>
  <si>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</si>
  <si>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</si>
  <si>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</si>
  <si>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</si>
  <si>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</si>
  <si>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</si>
  <si>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</si>
  <si>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</si>
  <si>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</si>
  <si>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</si>
  <si>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</si>
  <si>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</si>
  <si>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</si>
  <si>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</si>
  <si>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</si>
  <si>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</si>
  <si>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</si>
  <si>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</si>
  <si>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</si>
  <si>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</si>
  <si>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</si>
  <si>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</si>
  <si>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</si>
  <si>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</si>
  <si>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</si>
  <si>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</si>
  <si>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</si>
  <si>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</si>
  <si>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</si>
  <si>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</si>
  <si>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</si>
  <si>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</si>
  <si>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</si>
  <si>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</si>
  <si>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</si>
  <si>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</si>
  <si>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</si>
  <si>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</si>
  <si>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</si>
  <si>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</si>
  <si>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</si>
  <si>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</si>
  <si>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</si>
  <si>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</si>
  <si>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</si>
  <si>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</si>
  <si>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</si>
  <si>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</si>
  <si>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</si>
  <si>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</si>
  <si>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</si>
  <si>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</si>
  <si>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</si>
  <si>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</si>
  <si>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</si>
  <si>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</si>
  <si>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</si>
  <si>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</si>
  <si>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</si>
  <si>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</si>
  <si>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</si>
  <si>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</si>
  <si>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</si>
  <si>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</si>
  <si>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</si>
  <si>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</si>
  <si>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</si>
  <si>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</si>
  <si>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</si>
  <si>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</si>
  <si>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</si>
  <si>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</si>
  <si>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</si>
  <si>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</si>
  <si>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</si>
  <si>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</si>
  <si>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</si>
  <si>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</si>
  <si>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</si>
  <si>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</si>
  <si>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</si>
  <si>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</si>
  <si>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</si>
  <si>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</si>
  <si>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</si>
  <si>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</si>
  <si>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</si>
  <si>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</si>
  <si>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</si>
  <si>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</si>
  <si>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</si>
  <si>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</si>
  <si>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</si>
  <si>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</si>
  <si>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</si>
  <si>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</si>
  <si>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</si>
  <si>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</si>
  <si>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</si>
  <si>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</si>
  <si>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</si>
  <si>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</si>
  <si>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</si>
  <si>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</si>
  <si>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</si>
  <si>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</si>
  <si>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</si>
  <si>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</si>
  <si>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</si>
  <si>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</si>
  <si>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</si>
  <si>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</si>
  <si>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</si>
  <si>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</si>
  <si>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</si>
  <si>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</si>
  <si>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</si>
  <si>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</si>
  <si>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</si>
  <si>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</si>
  <si>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</si>
  <si>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</si>
  <si>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</si>
  <si>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</si>
  <si>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</si>
  <si>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</si>
  <si>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</si>
  <si>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</si>
  <si>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</si>
  <si>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</si>
  <si>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</si>
  <si>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</si>
  <si>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</si>
  <si>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</si>
  <si>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</si>
  <si>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</si>
  <si>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</si>
  <si>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</si>
  <si>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</si>
  <si>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</si>
  <si>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</si>
  <si>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</si>
  <si>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</si>
  <si>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</si>
  <si>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</si>
  <si>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</si>
  <si>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</si>
  <si>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</si>
  <si>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</si>
  <si>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</si>
  <si>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</si>
  <si>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</si>
  <si>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</si>
  <si>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</si>
  <si>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</si>
  <si>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</si>
  <si>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</si>
  <si>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</si>
  <si>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</si>
  <si>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</si>
  <si>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</si>
  <si>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</si>
  <si>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</si>
  <si>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</si>
  <si>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</si>
  <si>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</si>
  <si>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</si>
  <si>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</si>
  <si>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</si>
  <si>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</si>
  <si>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</si>
  <si>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</si>
  <si>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</si>
  <si>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</si>
  <si>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</si>
  <si>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</si>
  <si>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</si>
  <si>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</si>
  <si>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</si>
  <si>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</si>
  <si>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</si>
  <si>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</si>
  <si>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</si>
  <si>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</si>
  <si>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</si>
  <si>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</si>
  <si>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</si>
  <si>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</si>
  <si>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</si>
  <si>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</si>
  <si>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</si>
  <si>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</si>
  <si>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</si>
  <si>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</si>
  <si>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</si>
  <si>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</si>
  <si>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</si>
  <si>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</si>
  <si>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</si>
  <si>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</si>
  <si>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</si>
  <si>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</si>
  <si>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</si>
  <si>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</si>
  <si>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</si>
  <si>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</si>
  <si>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</si>
  <si>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</si>
  <si>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</si>
  <si>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</si>
  <si>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</si>
  <si>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</si>
  <si>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</si>
  <si>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</si>
  <si>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</si>
  <si>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</si>
  <si>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</si>
  <si>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</si>
  <si>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</si>
  <si>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</si>
  <si>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</si>
  <si>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</si>
  <si>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</si>
  <si>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</si>
  <si>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</si>
  <si>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</si>
  <si>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</si>
  <si>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</si>
  <si>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</si>
  <si>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</si>
  <si>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</si>
  <si>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</si>
  <si>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</si>
  <si>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</si>
  <si>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</si>
  <si>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</si>
  <si>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</si>
  <si>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</si>
  <si>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</si>
  <si>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</si>
  <si>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</si>
  <si>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</si>
  <si>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</si>
  <si>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</si>
  <si>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</si>
  <si>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</si>
  <si>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</si>
  <si>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</si>
  <si>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</si>
  <si>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</si>
  <si>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</si>
  <si>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</si>
  <si>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</si>
  <si>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</si>
  <si>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</si>
  <si>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</si>
  <si>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</si>
  <si>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</si>
  <si>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</si>
  <si>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</si>
  <si>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</si>
  <si>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</si>
  <si>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</si>
  <si>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</si>
  <si>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</si>
  <si>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</si>
  <si>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</si>
  <si>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</si>
  <si>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</si>
  <si>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</si>
  <si>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</si>
  <si>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</si>
  <si>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</si>
  <si>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</si>
  <si>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</si>
  <si>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</si>
  <si>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</si>
  <si>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</si>
  <si>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</si>
  <si>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</si>
  <si>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</si>
  <si>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</si>
  <si>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</si>
  <si>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</si>
  <si>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</si>
  <si>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Talla 37 Marca H&amp;M</t>
  </si>
  <si>
    <t>Talla 39 Marca H&amp;M</t>
  </si>
  <si>
    <t>Sandalias flip de plataforma Naranja Marca F21</t>
  </si>
  <si>
    <t xml:space="preserve">Talla 37/38 </t>
  </si>
  <si>
    <t>Sandalias flip de plataforma Rosadas Marca F21</t>
  </si>
  <si>
    <t>Mocasín de punta fina Marca H&amp;M</t>
  </si>
  <si>
    <t>Sandalias negras acolchadas Marca F21</t>
  </si>
  <si>
    <t>Talla 39/40</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</si>
  <si>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</si>
  <si>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</si>
  <si>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</si>
  <si>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</si>
  <si>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</si>
  <si>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</si>
  <si>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</si>
  <si>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</si>
  <si>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</si>
  <si>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negro sexy pequeño</t>
  </si>
  <si>
    <t>Cinto ancho de hebilla dorada</t>
  </si>
  <si>
    <t>accesorios</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</si>
  <si>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</si>
  <si>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</si>
  <si>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</si>
  <si>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</si>
  <si>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</si>
  <si>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</si>
  <si>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</si>
  <si>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</si>
  <si>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</si>
  <si>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</si>
  <si>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</si>
  <si>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</si>
  <si>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</si>
  <si>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</si>
  <si>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</si>
  <si>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</si>
  <si>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</si>
  <si>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</si>
  <si>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</si>
  <si>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</si>
  <si>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</si>
  <si>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</si>
  <si>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</si>
  <si>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</si>
  <si>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</si>
  <si>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</si>
  <si>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</si>
  <si>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</si>
  <si>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</si>
  <si>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</si>
  <si>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</si>
  <si>
    <t>Tamaño Pequeño</t>
  </si>
  <si>
    <t>TallaTop S TallaTanga L</t>
  </si>
  <si>
    <t>Piezas 2</t>
  </si>
  <si>
    <t xml:space="preserve">Bikini Rosa Viejo Satinado </t>
  </si>
  <si>
    <t>Crema de Victoria Secret (Original) Pomegranate &amp; Lotus</t>
  </si>
  <si>
    <t>Piezas 1</t>
  </si>
  <si>
    <t>BU044791</t>
  </si>
  <si>
    <t>Splash de Victoria Secret (Original) Pomegranate &amp; Lotus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</si>
</sst>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6">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4" fontId="7" fillId="0" borderId="9" xfId="0" applyNumberFormat="1" applyFont="1" applyFill="1" applyBorder="1" applyAlignment="1">
      <alignment horizontal="left" vertical="top"/>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663</xdr:row>
      <xdr:rowOff>207747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663</xdr:row>
      <xdr:rowOff>207746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881</xdr:row>
      <xdr:rowOff>66407</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909</xdr:row>
      <xdr:rowOff>608542</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922</xdr:row>
      <xdr:rowOff>65314</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863</xdr:row>
      <xdr:rowOff>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1019</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1031</xdr:row>
      <xdr:rowOff>28707</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1032</xdr:row>
      <xdr:rowOff>23959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1166</xdr:row>
      <xdr:rowOff>18143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1312</xdr:row>
      <xdr:rowOff>38779</xdr:rowOff>
    </xdr:from>
    <xdr:to>
      <xdr:col>1</xdr:col>
      <xdr:colOff>533205</xdr:colOff>
      <xdr:row>1312</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1374</xdr:row>
      <xdr:rowOff>95673</xdr:rowOff>
    </xdr:from>
    <xdr:to>
      <xdr:col>1</xdr:col>
      <xdr:colOff>528740</xdr:colOff>
      <xdr:row>1376</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6" totalsRowShown="0" headerRowDxfId="103" dataDxfId="101" headerRowBorderDxfId="102" tableBorderDxfId="100">
  <autoFilter ref="A1:AC1316" xr:uid="{2C3F7A77-AA9A-9049-9BD3-D03FDDAB2B95}"/>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11" totalsRowShown="0" headerRowDxfId="70">
  <autoFilter ref="A2:M1411"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20"/>
  <sheetViews>
    <sheetView showGridLines="0" tabSelected="1" topLeftCell="A1293" zoomScale="150" zoomScaleNormal="193" workbookViewId="0">
      <selection activeCell="B1296" sqref="B1296"/>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9.832031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2012</v>
      </c>
      <c r="AA1" s="62" t="s">
        <v>1782</v>
      </c>
      <c r="AB1" s="62" t="s">
        <v>1783</v>
      </c>
      <c r="AC1" s="62" t="s">
        <v>2700</v>
      </c>
    </row>
    <row r="2" spans="1:29" s="12" customFormat="1" ht="50" customHeight="1" x14ac:dyDescent="0.15">
      <c r="A2" s="12" t="s">
        <v>556</v>
      </c>
      <c r="B2" s="70"/>
      <c r="C2" s="12" t="s">
        <v>4</v>
      </c>
      <c r="D2" s="12" t="s">
        <v>2290</v>
      </c>
      <c r="E2" s="12" t="s">
        <v>1590</v>
      </c>
      <c r="F2" s="12" t="s">
        <v>2147</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customHeight="1" x14ac:dyDescent="0.15">
      <c r="A5" s="7" t="s">
        <v>559</v>
      </c>
      <c r="B5" s="70"/>
      <c r="C5" s="7" t="s">
        <v>4</v>
      </c>
      <c r="D5" s="7" t="s">
        <v>26</v>
      </c>
      <c r="E5" s="7" t="s">
        <v>1589</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customHeight="1" x14ac:dyDescent="0.15">
      <c r="A14" s="12" t="s">
        <v>563</v>
      </c>
      <c r="B14" s="70"/>
      <c r="C14" s="12" t="s">
        <v>4</v>
      </c>
      <c r="D14" s="12" t="s">
        <v>211</v>
      </c>
      <c r="E14" s="12" t="s">
        <v>1765</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customHeight="1" x14ac:dyDescent="0.15">
      <c r="A20" s="12" t="s">
        <v>566</v>
      </c>
      <c r="B20" s="70"/>
      <c r="C20" s="12" t="s">
        <v>4</v>
      </c>
      <c r="D20" s="12" t="s">
        <v>211</v>
      </c>
      <c r="E20" s="12" t="s">
        <v>1588</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customHeight="1" x14ac:dyDescent="0.15">
      <c r="A21" s="7" t="s">
        <v>567</v>
      </c>
      <c r="B21" s="70"/>
      <c r="C21" s="7" t="s">
        <v>4</v>
      </c>
      <c r="D21" s="7" t="s">
        <v>211</v>
      </c>
      <c r="E21" s="7" t="s">
        <v>1766</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customHeight="1" x14ac:dyDescent="0.15">
      <c r="A23" s="7" t="s">
        <v>569</v>
      </c>
      <c r="B23" s="70"/>
      <c r="C23" s="7" t="s">
        <v>4</v>
      </c>
      <c r="D23" s="7" t="s">
        <v>2287</v>
      </c>
      <c r="E23" s="7" t="s">
        <v>1766</v>
      </c>
      <c r="F23" s="7" t="s">
        <v>2157</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customHeight="1" x14ac:dyDescent="0.15">
      <c r="A25" s="7" t="s">
        <v>571</v>
      </c>
      <c r="B25" s="70"/>
      <c r="C25" s="7" t="s">
        <v>4</v>
      </c>
      <c r="D25" s="7" t="s">
        <v>2288</v>
      </c>
      <c r="E25" s="7" t="s">
        <v>2264</v>
      </c>
      <c r="F25" s="7" t="s">
        <v>2103</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customHeight="1" x14ac:dyDescent="0.15">
      <c r="A33" s="7" t="s">
        <v>574</v>
      </c>
      <c r="B33" s="70"/>
      <c r="C33" s="7" t="s">
        <v>4</v>
      </c>
      <c r="D33" s="7" t="s">
        <v>2289</v>
      </c>
      <c r="E33" s="7" t="s">
        <v>1766</v>
      </c>
      <c r="F33" s="7" t="s">
        <v>2103</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customHeight="1" x14ac:dyDescent="0.15">
      <c r="A36" s="12" t="s">
        <v>576</v>
      </c>
      <c r="B36" s="70"/>
      <c r="C36" s="12" t="s">
        <v>4</v>
      </c>
      <c r="D36" s="12" t="s">
        <v>2288</v>
      </c>
      <c r="E36" s="12" t="s">
        <v>2265</v>
      </c>
      <c r="F36" s="12" t="s">
        <v>2137</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customHeight="1" x14ac:dyDescent="0.15">
      <c r="A38" s="12" t="s">
        <v>36</v>
      </c>
      <c r="B38" s="70"/>
      <c r="C38" s="12" t="s">
        <v>4</v>
      </c>
      <c r="D38" s="12" t="s">
        <v>2287</v>
      </c>
      <c r="E38" s="12" t="s">
        <v>1767</v>
      </c>
      <c r="F38" s="12" t="s">
        <v>2157</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customHeight="1" x14ac:dyDescent="0.15">
      <c r="A48" s="12" t="s">
        <v>580</v>
      </c>
      <c r="B48" s="70"/>
      <c r="C48" s="12" t="s">
        <v>4</v>
      </c>
      <c r="D48" s="12" t="s">
        <v>1798</v>
      </c>
      <c r="E48" s="12" t="s">
        <v>1573</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customHeight="1" x14ac:dyDescent="0.15">
      <c r="A49" s="7" t="s">
        <v>581</v>
      </c>
      <c r="B49" s="70"/>
      <c r="C49" s="7" t="s">
        <v>4</v>
      </c>
      <c r="D49" s="7" t="s">
        <v>2271</v>
      </c>
      <c r="E49" s="7" t="s">
        <v>1574</v>
      </c>
      <c r="F49" s="7" t="s">
        <v>2166</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customHeight="1" x14ac:dyDescent="0.15">
      <c r="A51" s="7" t="s">
        <v>582</v>
      </c>
      <c r="B51" s="70"/>
      <c r="C51" s="7" t="s">
        <v>4</v>
      </c>
      <c r="D51" s="7" t="s">
        <v>2271</v>
      </c>
      <c r="E51" s="7" t="s">
        <v>1575</v>
      </c>
      <c r="F51" s="7" t="s">
        <v>2167</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customHeight="1" x14ac:dyDescent="0.15">
      <c r="A52" s="12" t="s">
        <v>583</v>
      </c>
      <c r="B52" s="70"/>
      <c r="C52" s="12" t="s">
        <v>4</v>
      </c>
      <c r="D52" s="12" t="s">
        <v>2271</v>
      </c>
      <c r="E52" s="12" t="s">
        <v>1575</v>
      </c>
      <c r="F52" s="12" t="s">
        <v>2168</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customHeight="1" x14ac:dyDescent="0.15">
      <c r="A53" s="7" t="s">
        <v>584</v>
      </c>
      <c r="B53" s="70"/>
      <c r="C53" s="7" t="s">
        <v>4</v>
      </c>
      <c r="D53" s="7" t="s">
        <v>2271</v>
      </c>
      <c r="E53" s="7" t="s">
        <v>1587</v>
      </c>
      <c r="F53" s="7" t="s">
        <v>2167</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customHeight="1" x14ac:dyDescent="0.15">
      <c r="A54" s="12" t="s">
        <v>585</v>
      </c>
      <c r="B54" s="70"/>
      <c r="C54" s="12" t="s">
        <v>4</v>
      </c>
      <c r="D54" s="12" t="s">
        <v>2271</v>
      </c>
      <c r="E54" s="12" t="s">
        <v>1586</v>
      </c>
      <c r="F54" s="12" t="s">
        <v>2169</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customHeight="1" x14ac:dyDescent="0.15">
      <c r="A55" s="7" t="s">
        <v>586</v>
      </c>
      <c r="B55" s="70"/>
      <c r="C55" s="7" t="s">
        <v>4</v>
      </c>
      <c r="D55" s="7" t="s">
        <v>1519</v>
      </c>
      <c r="E55" s="7" t="s">
        <v>1576</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customHeight="1" x14ac:dyDescent="0.15">
      <c r="A60" s="12" t="s">
        <v>590</v>
      </c>
      <c r="B60" s="70"/>
      <c r="C60" s="12" t="s">
        <v>4</v>
      </c>
      <c r="D60" s="12" t="s">
        <v>2271</v>
      </c>
      <c r="E60" s="12" t="s">
        <v>1577</v>
      </c>
      <c r="F60" s="12" t="s">
        <v>2167</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customHeight="1" x14ac:dyDescent="0.15">
      <c r="A61" s="7" t="s">
        <v>591</v>
      </c>
      <c r="B61" s="70"/>
      <c r="C61" s="7" t="s">
        <v>4</v>
      </c>
      <c r="D61" s="7" t="s">
        <v>2289</v>
      </c>
      <c r="E61" s="7" t="s">
        <v>1768</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customHeight="1" x14ac:dyDescent="0.15">
      <c r="A62" s="12" t="s">
        <v>592</v>
      </c>
      <c r="B62" s="70"/>
      <c r="C62" s="12" t="s">
        <v>4</v>
      </c>
      <c r="D62" s="12" t="s">
        <v>429</v>
      </c>
      <c r="E62" s="12" t="s">
        <v>1578</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customHeight="1" x14ac:dyDescent="0.15">
      <c r="A66" s="12" t="s">
        <v>51</v>
      </c>
      <c r="B66" s="70"/>
      <c r="C66" s="12" t="s">
        <v>4</v>
      </c>
      <c r="D66" s="12" t="s">
        <v>1911</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customHeight="1" x14ac:dyDescent="0.15">
      <c r="A69" s="7" t="s">
        <v>596</v>
      </c>
      <c r="B69" s="70"/>
      <c r="C69" s="7" t="s">
        <v>4</v>
      </c>
      <c r="D69" s="7" t="s">
        <v>1911</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customHeight="1" x14ac:dyDescent="0.15">
      <c r="A70" s="12" t="s">
        <v>597</v>
      </c>
      <c r="B70" s="70"/>
      <c r="C70" s="12" t="s">
        <v>4</v>
      </c>
      <c r="D70" s="12" t="s">
        <v>1911</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customHeight="1" x14ac:dyDescent="0.15">
      <c r="A71" s="7" t="s">
        <v>52</v>
      </c>
      <c r="B71" s="70"/>
      <c r="C71" s="7" t="s">
        <v>4</v>
      </c>
      <c r="D71" s="7" t="s">
        <v>1911</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customHeight="1" x14ac:dyDescent="0.15">
      <c r="A72" s="12" t="s">
        <v>598</v>
      </c>
      <c r="B72" s="70"/>
      <c r="C72" s="12" t="s">
        <v>4</v>
      </c>
      <c r="D72" s="12" t="s">
        <v>1911</v>
      </c>
      <c r="E72" s="12" t="s">
        <v>2266</v>
      </c>
      <c r="F72" s="12" t="s">
        <v>2137</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customHeight="1" x14ac:dyDescent="0.15">
      <c r="A73" s="7" t="s">
        <v>599</v>
      </c>
      <c r="B73" s="70"/>
      <c r="C73" s="7" t="s">
        <v>4</v>
      </c>
      <c r="D73" s="7" t="s">
        <v>1911</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customHeight="1" x14ac:dyDescent="0.15">
      <c r="A77" s="7" t="s">
        <v>602</v>
      </c>
      <c r="B77" s="70"/>
      <c r="C77" s="7" t="s">
        <v>4</v>
      </c>
      <c r="D77" s="7" t="s">
        <v>2272</v>
      </c>
      <c r="E77" s="7" t="s">
        <v>1579</v>
      </c>
      <c r="F77" s="7" t="s">
        <v>2132</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customHeight="1" x14ac:dyDescent="0.15">
      <c r="A78" s="12" t="s">
        <v>603</v>
      </c>
      <c r="B78" s="70"/>
      <c r="C78" s="12" t="s">
        <v>4</v>
      </c>
      <c r="D78" s="12" t="s">
        <v>1800</v>
      </c>
      <c r="E78" s="12" t="s">
        <v>1579</v>
      </c>
      <c r="F78" s="12" t="s">
        <v>2122</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customHeight="1" x14ac:dyDescent="0.15">
      <c r="A80" s="12" t="s">
        <v>604</v>
      </c>
      <c r="B80" s="70"/>
      <c r="C80" s="12" t="s">
        <v>4</v>
      </c>
      <c r="D80" s="12" t="s">
        <v>2273</v>
      </c>
      <c r="E80" s="12" t="s">
        <v>2144</v>
      </c>
      <c r="F80" s="12" t="s">
        <v>2122</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customHeight="1" x14ac:dyDescent="0.15">
      <c r="A82" s="12" t="s">
        <v>606</v>
      </c>
      <c r="B82" s="70"/>
      <c r="C82" s="12" t="s">
        <v>4</v>
      </c>
      <c r="D82" s="12" t="s">
        <v>26</v>
      </c>
      <c r="E82" s="12" t="s">
        <v>2170</v>
      </c>
      <c r="F82" s="12" t="s">
        <v>2103</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customHeight="1" x14ac:dyDescent="0.15">
      <c r="A83" s="7" t="s">
        <v>607</v>
      </c>
      <c r="B83" s="70"/>
      <c r="C83" s="7" t="s">
        <v>4</v>
      </c>
      <c r="D83" s="7" t="s">
        <v>26</v>
      </c>
      <c r="E83" s="7" t="s">
        <v>2170</v>
      </c>
      <c r="F83" s="7" t="s">
        <v>2132</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customHeight="1" x14ac:dyDescent="0.15">
      <c r="A84" s="12" t="s">
        <v>608</v>
      </c>
      <c r="B84" s="70"/>
      <c r="C84" s="12" t="s">
        <v>4</v>
      </c>
      <c r="D84" s="12" t="s">
        <v>1789</v>
      </c>
      <c r="E84" s="12" t="s">
        <v>1585</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customHeight="1" x14ac:dyDescent="0.15">
      <c r="A85" s="7" t="s">
        <v>609</v>
      </c>
      <c r="B85" s="70"/>
      <c r="C85" s="7" t="s">
        <v>4</v>
      </c>
      <c r="D85" s="7" t="s">
        <v>26</v>
      </c>
      <c r="E85" s="7" t="s">
        <v>2141</v>
      </c>
      <c r="F85" s="7" t="s">
        <v>2132</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customHeight="1" x14ac:dyDescent="0.15">
      <c r="A86" s="12" t="s">
        <v>610</v>
      </c>
      <c r="B86" s="70"/>
      <c r="C86" s="12" t="s">
        <v>4</v>
      </c>
      <c r="D86" s="12" t="s">
        <v>26</v>
      </c>
      <c r="E86" s="12" t="s">
        <v>2141</v>
      </c>
      <c r="F86" s="12" t="s">
        <v>2137</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customHeight="1" x14ac:dyDescent="0.15">
      <c r="A87" s="7" t="s">
        <v>611</v>
      </c>
      <c r="B87" s="70"/>
      <c r="C87" s="7" t="s">
        <v>4</v>
      </c>
      <c r="D87" s="7" t="s">
        <v>1911</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customHeight="1" x14ac:dyDescent="0.15">
      <c r="A91" s="7" t="s">
        <v>615</v>
      </c>
      <c r="B91" s="70"/>
      <c r="C91" s="7" t="s">
        <v>4</v>
      </c>
      <c r="D91" s="7" t="s">
        <v>1519</v>
      </c>
      <c r="E91" s="7" t="s">
        <v>1584</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customHeight="1" x14ac:dyDescent="0.15">
      <c r="A94" s="12" t="s">
        <v>54</v>
      </c>
      <c r="B94" s="70"/>
      <c r="C94" s="12" t="s">
        <v>4</v>
      </c>
      <c r="D94" s="12" t="s">
        <v>1911</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customHeight="1" x14ac:dyDescent="0.15">
      <c r="A95" s="7" t="s">
        <v>617</v>
      </c>
      <c r="B95" s="70"/>
      <c r="C95" s="7" t="s">
        <v>4</v>
      </c>
      <c r="D95" s="7" t="s">
        <v>1911</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customHeight="1" x14ac:dyDescent="0.15">
      <c r="A96" s="12" t="s">
        <v>56</v>
      </c>
      <c r="B96" s="70"/>
      <c r="C96" s="12" t="s">
        <v>4</v>
      </c>
      <c r="D96" s="12" t="s">
        <v>1911</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customHeight="1" x14ac:dyDescent="0.15">
      <c r="A101" s="7" t="s">
        <v>621</v>
      </c>
      <c r="B101" s="70"/>
      <c r="C101" s="7" t="s">
        <v>4</v>
      </c>
      <c r="D101" s="7" t="s">
        <v>1911</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customHeight="1" x14ac:dyDescent="0.15">
      <c r="A102" s="12" t="s">
        <v>622</v>
      </c>
      <c r="B102" s="70"/>
      <c r="C102" s="12" t="s">
        <v>4</v>
      </c>
      <c r="D102" s="12" t="s">
        <v>1912</v>
      </c>
      <c r="E102" s="12" t="s">
        <v>2267</v>
      </c>
      <c r="F102" s="12" t="s">
        <v>2122</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customHeight="1" x14ac:dyDescent="0.15">
      <c r="A104" s="12" t="s">
        <v>624</v>
      </c>
      <c r="B104" s="70"/>
      <c r="C104" s="12" t="s">
        <v>4</v>
      </c>
      <c r="D104" s="12" t="s">
        <v>26</v>
      </c>
      <c r="E104" s="12" t="s">
        <v>1583</v>
      </c>
      <c r="F104" s="12" t="s">
        <v>2132</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customHeight="1" x14ac:dyDescent="0.15">
      <c r="A106" s="12" t="s">
        <v>626</v>
      </c>
      <c r="B106" s="70"/>
      <c r="C106" s="12" t="s">
        <v>4</v>
      </c>
      <c r="D106" s="12" t="s">
        <v>1911</v>
      </c>
      <c r="E106" s="12" t="s">
        <v>2268</v>
      </c>
      <c r="F106" s="12" t="s">
        <v>2137</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customHeight="1" x14ac:dyDescent="0.15">
      <c r="A107" s="7" t="s">
        <v>627</v>
      </c>
      <c r="B107" s="70"/>
      <c r="C107" s="7" t="s">
        <v>4</v>
      </c>
      <c r="D107" s="7" t="s">
        <v>1911</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customHeight="1" x14ac:dyDescent="0.15">
      <c r="A108" s="12" t="s">
        <v>628</v>
      </c>
      <c r="B108" s="70"/>
      <c r="C108" s="12" t="s">
        <v>4</v>
      </c>
      <c r="D108" s="12" t="s">
        <v>1911</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customHeight="1" x14ac:dyDescent="0.15">
      <c r="A109" s="7" t="s">
        <v>629</v>
      </c>
      <c r="B109" s="70"/>
      <c r="C109" s="7" t="s">
        <v>4</v>
      </c>
      <c r="D109" s="7" t="s">
        <v>1911</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customHeight="1" x14ac:dyDescent="0.15">
      <c r="A110" s="12" t="s">
        <v>630</v>
      </c>
      <c r="B110" s="70"/>
      <c r="C110" s="12" t="s">
        <v>4</v>
      </c>
      <c r="D110" s="12" t="s">
        <v>1911</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customHeight="1" x14ac:dyDescent="0.15">
      <c r="A111" s="7" t="s">
        <v>631</v>
      </c>
      <c r="B111" s="70"/>
      <c r="C111" s="7" t="s">
        <v>4</v>
      </c>
      <c r="D111" s="7" t="s">
        <v>1911</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customHeight="1" x14ac:dyDescent="0.15">
      <c r="A115" s="7" t="s">
        <v>634</v>
      </c>
      <c r="B115" s="70"/>
      <c r="C115" s="7" t="s">
        <v>4</v>
      </c>
      <c r="D115" s="7" t="s">
        <v>1801</v>
      </c>
      <c r="E115" s="7" t="s">
        <v>1580</v>
      </c>
      <c r="F115" s="7" t="s">
        <v>2132</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customHeight="1" x14ac:dyDescent="0.15">
      <c r="A117" s="7" t="s">
        <v>636</v>
      </c>
      <c r="B117" s="70"/>
      <c r="C117" s="7" t="s">
        <v>4</v>
      </c>
      <c r="D117" s="7" t="s">
        <v>2273</v>
      </c>
      <c r="E117" s="7" t="s">
        <v>1580</v>
      </c>
      <c r="F117" s="7" t="s">
        <v>2157</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customHeight="1" x14ac:dyDescent="0.15">
      <c r="A119" s="7" t="s">
        <v>637</v>
      </c>
      <c r="B119" s="70"/>
      <c r="C119" s="7" t="s">
        <v>4</v>
      </c>
      <c r="D119" s="7" t="s">
        <v>2272</v>
      </c>
      <c r="E119" s="7" t="s">
        <v>3055</v>
      </c>
      <c r="F119" s="7" t="s">
        <v>2132</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customHeight="1" x14ac:dyDescent="0.15">
      <c r="A120" s="12" t="s">
        <v>638</v>
      </c>
      <c r="B120" s="70"/>
      <c r="C120" s="12" t="s">
        <v>4</v>
      </c>
      <c r="D120" s="12" t="s">
        <v>1911</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customHeight="1" x14ac:dyDescent="0.15">
      <c r="A121" s="7" t="s">
        <v>639</v>
      </c>
      <c r="B121" s="70"/>
      <c r="C121" s="7" t="s">
        <v>4</v>
      </c>
      <c r="D121" s="7" t="s">
        <v>2275</v>
      </c>
      <c r="E121" s="7" t="s">
        <v>1582</v>
      </c>
      <c r="F121" s="7" t="s">
        <v>2137</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customHeight="1" x14ac:dyDescent="0.15">
      <c r="A125" s="7" t="s">
        <v>641</v>
      </c>
      <c r="B125" s="70"/>
      <c r="C125" s="7" t="s">
        <v>4</v>
      </c>
      <c r="D125" s="7" t="s">
        <v>27</v>
      </c>
      <c r="E125" s="7" t="s">
        <v>1581</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customHeight="1" x14ac:dyDescent="0.15">
      <c r="A126" s="12" t="s">
        <v>642</v>
      </c>
      <c r="B126" s="70"/>
      <c r="C126" s="12" t="s">
        <v>4</v>
      </c>
      <c r="D126" s="12" t="s">
        <v>1911</v>
      </c>
      <c r="E126" s="12" t="s">
        <v>1591</v>
      </c>
      <c r="F126" s="12" t="s">
        <v>2132</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customHeight="1" x14ac:dyDescent="0.15">
      <c r="A128" s="12" t="s">
        <v>644</v>
      </c>
      <c r="B128" s="70"/>
      <c r="C128" s="12" t="s">
        <v>4</v>
      </c>
      <c r="D128" s="12" t="s">
        <v>2276</v>
      </c>
      <c r="E128" s="12" t="s">
        <v>2143</v>
      </c>
      <c r="F128" s="12" t="s">
        <v>2103</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customHeight="1" x14ac:dyDescent="0.15">
      <c r="A133" s="7" t="s">
        <v>648</v>
      </c>
      <c r="B133" s="70"/>
      <c r="C133" s="7" t="s">
        <v>4</v>
      </c>
      <c r="D133" s="7" t="s">
        <v>2275</v>
      </c>
      <c r="E133" s="7" t="s">
        <v>2259</v>
      </c>
      <c r="F133" s="7" t="s">
        <v>2132</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customHeight="1" x14ac:dyDescent="0.15">
      <c r="A135" s="7" t="s">
        <v>650</v>
      </c>
      <c r="B135" s="70"/>
      <c r="C135" s="7" t="s">
        <v>4</v>
      </c>
      <c r="D135" s="7" t="s">
        <v>2274</v>
      </c>
      <c r="E135" s="7" t="s">
        <v>477</v>
      </c>
      <c r="F135" s="7" t="s">
        <v>2137</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customHeight="1" x14ac:dyDescent="0.15">
      <c r="A136" s="12" t="s">
        <v>651</v>
      </c>
      <c r="B136" s="70"/>
      <c r="C136" s="12" t="s">
        <v>4</v>
      </c>
      <c r="D136" s="12" t="s">
        <v>2698</v>
      </c>
      <c r="E136" s="12" t="s">
        <v>1592</v>
      </c>
      <c r="F136" s="12" t="s">
        <v>2122</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customHeight="1" x14ac:dyDescent="0.15">
      <c r="A137" s="7" t="s">
        <v>652</v>
      </c>
      <c r="B137" s="70"/>
      <c r="C137" s="7" t="s">
        <v>4</v>
      </c>
      <c r="D137" s="7" t="s">
        <v>26</v>
      </c>
      <c r="E137" s="7" t="s">
        <v>1592</v>
      </c>
      <c r="F137" s="7" t="s">
        <v>2132</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customHeight="1" x14ac:dyDescent="0.15">
      <c r="A138" s="12" t="s">
        <v>653</v>
      </c>
      <c r="B138" s="70"/>
      <c r="C138" s="12" t="s">
        <v>4</v>
      </c>
      <c r="D138" s="12" t="s">
        <v>2275</v>
      </c>
      <c r="E138" s="12" t="s">
        <v>2153</v>
      </c>
      <c r="F138" s="12" t="s">
        <v>2137</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customHeight="1" x14ac:dyDescent="0.15">
      <c r="A141" s="7" t="s">
        <v>655</v>
      </c>
      <c r="B141" s="70"/>
      <c r="C141" s="7" t="s">
        <v>4</v>
      </c>
      <c r="D141" s="7" t="s">
        <v>2275</v>
      </c>
      <c r="E141" s="7" t="s">
        <v>1593</v>
      </c>
      <c r="F141" s="7" t="s">
        <v>2132</v>
      </c>
      <c r="G141" s="7" t="s">
        <v>69</v>
      </c>
      <c r="H141" s="7">
        <f>STOCK[[#This Row],[Precio Final]]</f>
        <v>28</v>
      </c>
      <c r="I141" s="7">
        <f>STOCK[[#This Row],[Precio Venta Ideal (x1.5)]]</f>
        <v>31.200000000000003</v>
      </c>
      <c r="J141" s="8">
        <v>1</v>
      </c>
      <c r="K141" s="8">
        <f>SUMIFS(VENTAS[Cantidad],VENTAS[Código del producto Vendido],STOCK[[#This Row],[Code]])</f>
        <v>0</v>
      </c>
      <c r="L141" s="8">
        <f>STOCK[[#This Row],[Entradas]]-STOCK[[#This Row],[Salidas]]</f>
        <v>1</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0</v>
      </c>
      <c r="Y141" s="7" t="s">
        <v>393</v>
      </c>
      <c r="AA141" s="7">
        <f>STOCK[[#This Row],[Costo total]]*STOCK[[#This Row],[Entradas]]</f>
        <v>20.8</v>
      </c>
      <c r="AB141" s="7">
        <f>STOCK[[#This Row],[Stock Actual]]*STOCK[[#This Row],[Costo total]]</f>
        <v>20.8</v>
      </c>
    </row>
    <row r="142" spans="1:29" s="12" customFormat="1" ht="50"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customHeight="1" x14ac:dyDescent="0.15">
      <c r="A143" s="7" t="s">
        <v>656</v>
      </c>
      <c r="B143" s="70"/>
      <c r="C143" s="7" t="s">
        <v>4</v>
      </c>
      <c r="D143" s="7" t="s">
        <v>26</v>
      </c>
      <c r="E143" s="7" t="s">
        <v>363</v>
      </c>
      <c r="F143" s="7" t="s">
        <v>2103</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customHeight="1" x14ac:dyDescent="0.15">
      <c r="A145" s="7" t="s">
        <v>657</v>
      </c>
      <c r="B145" s="70"/>
      <c r="C145" s="7" t="s">
        <v>4</v>
      </c>
      <c r="D145" s="7" t="s">
        <v>26</v>
      </c>
      <c r="E145" s="7" t="s">
        <v>1594</v>
      </c>
      <c r="F145" s="7" t="s">
        <v>2132</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customHeight="1" x14ac:dyDescent="0.15">
      <c r="A149" s="7" t="s">
        <v>659</v>
      </c>
      <c r="B149" s="70"/>
      <c r="C149" s="7" t="s">
        <v>4</v>
      </c>
      <c r="D149" s="7" t="s">
        <v>26</v>
      </c>
      <c r="E149" s="7" t="s">
        <v>366</v>
      </c>
      <c r="F149" s="7" t="s">
        <v>2137</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customHeight="1" x14ac:dyDescent="0.15">
      <c r="A150" s="12" t="s">
        <v>660</v>
      </c>
      <c r="B150" s="70"/>
      <c r="C150" s="12" t="s">
        <v>4</v>
      </c>
      <c r="D150" s="12" t="s">
        <v>26</v>
      </c>
      <c r="E150" s="12" t="s">
        <v>366</v>
      </c>
      <c r="F150" s="12" t="s">
        <v>2103</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customHeight="1" x14ac:dyDescent="0.15">
      <c r="A151" s="7" t="s">
        <v>661</v>
      </c>
      <c r="B151" s="70"/>
      <c r="C151" s="7" t="s">
        <v>4</v>
      </c>
      <c r="D151" s="7" t="s">
        <v>26</v>
      </c>
      <c r="E151" s="7" t="s">
        <v>366</v>
      </c>
      <c r="F151" s="7" t="s">
        <v>2132</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customHeight="1" x14ac:dyDescent="0.15">
      <c r="A152" s="12" t="s">
        <v>662</v>
      </c>
      <c r="B152" s="70"/>
      <c r="C152" s="12" t="s">
        <v>4</v>
      </c>
      <c r="D152" s="12" t="s">
        <v>1913</v>
      </c>
      <c r="E152" s="12" t="s">
        <v>367</v>
      </c>
      <c r="F152" s="12" t="s">
        <v>2137</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customHeight="1" x14ac:dyDescent="0.15">
      <c r="A153" s="7" t="s">
        <v>663</v>
      </c>
      <c r="B153" s="70"/>
      <c r="C153" s="7" t="s">
        <v>4</v>
      </c>
      <c r="D153" s="7" t="s">
        <v>26</v>
      </c>
      <c r="E153" s="7" t="s">
        <v>1595</v>
      </c>
      <c r="F153" s="7" t="s">
        <v>2137</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customHeight="1" x14ac:dyDescent="0.15">
      <c r="A156" s="12" t="s">
        <v>665</v>
      </c>
      <c r="B156" s="70"/>
      <c r="C156" s="12" t="s">
        <v>4</v>
      </c>
      <c r="D156" s="12" t="s">
        <v>88</v>
      </c>
      <c r="E156" s="12" t="s">
        <v>370</v>
      </c>
      <c r="F156" s="12" t="s">
        <v>2164</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customHeight="1" x14ac:dyDescent="0.15">
      <c r="A157" s="7" t="s">
        <v>666</v>
      </c>
      <c r="B157" s="70"/>
      <c r="C157" s="7" t="s">
        <v>4</v>
      </c>
      <c r="D157" s="7" t="s">
        <v>26</v>
      </c>
      <c r="E157" s="7" t="s">
        <v>1596</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customHeight="1" x14ac:dyDescent="0.15">
      <c r="A159" s="7" t="s">
        <v>667</v>
      </c>
      <c r="B159" s="70"/>
      <c r="C159" s="7" t="s">
        <v>4</v>
      </c>
      <c r="D159" s="7" t="s">
        <v>26</v>
      </c>
      <c r="E159" s="7" t="s">
        <v>1597</v>
      </c>
      <c r="F159" s="7" t="s">
        <v>2137</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customHeight="1" x14ac:dyDescent="0.15">
      <c r="A162" s="12" t="s">
        <v>670</v>
      </c>
      <c r="B162" s="70"/>
      <c r="C162" s="12" t="s">
        <v>4</v>
      </c>
      <c r="D162" s="12" t="s">
        <v>26</v>
      </c>
      <c r="E162" s="12" t="s">
        <v>1598</v>
      </c>
      <c r="F162" s="12" t="s">
        <v>2137</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customHeight="1" x14ac:dyDescent="0.15">
      <c r="A170" s="12" t="s">
        <v>672</v>
      </c>
      <c r="B170" s="70"/>
      <c r="C170" s="12" t="s">
        <v>4</v>
      </c>
      <c r="D170" s="12" t="s">
        <v>26</v>
      </c>
      <c r="E170" s="12" t="s">
        <v>1599</v>
      </c>
      <c r="F170" s="12" t="s">
        <v>2103</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customHeight="1" x14ac:dyDescent="0.15">
      <c r="A179" s="7" t="s">
        <v>676</v>
      </c>
      <c r="B179" s="70"/>
      <c r="C179" s="7" t="s">
        <v>4</v>
      </c>
      <c r="D179" s="7" t="s">
        <v>26</v>
      </c>
      <c r="E179" s="7" t="s">
        <v>2127</v>
      </c>
      <c r="F179" s="7" t="s">
        <v>2137</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customHeight="1" x14ac:dyDescent="0.15">
      <c r="A180" s="12" t="s">
        <v>677</v>
      </c>
      <c r="B180" s="70"/>
      <c r="C180" s="12" t="s">
        <v>4</v>
      </c>
      <c r="D180" s="12" t="s">
        <v>1789</v>
      </c>
      <c r="E180" s="12" t="s">
        <v>1600</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customHeight="1" x14ac:dyDescent="0.15">
      <c r="A184" s="12" t="s">
        <v>681</v>
      </c>
      <c r="B184" s="70"/>
      <c r="C184" s="12" t="s">
        <v>4</v>
      </c>
      <c r="D184" s="12" t="s">
        <v>1906</v>
      </c>
      <c r="E184" s="12" t="s">
        <v>404</v>
      </c>
      <c r="F184" s="12" t="s">
        <v>2103</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customHeight="1" x14ac:dyDescent="0.15">
      <c r="A185" s="7" t="s">
        <v>682</v>
      </c>
      <c r="B185" s="70"/>
      <c r="C185" s="7" t="s">
        <v>4</v>
      </c>
      <c r="D185" s="7" t="s">
        <v>1906</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customHeight="1" x14ac:dyDescent="0.15">
      <c r="A193" s="7" t="s">
        <v>685</v>
      </c>
      <c r="B193" s="70"/>
      <c r="C193" s="7" t="s">
        <v>4</v>
      </c>
      <c r="D193" s="7" t="s">
        <v>461</v>
      </c>
      <c r="E193" s="7" t="s">
        <v>482</v>
      </c>
      <c r="F193" s="7" t="s">
        <v>2103</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customHeight="1" x14ac:dyDescent="0.15">
      <c r="A194" s="12" t="s">
        <v>686</v>
      </c>
      <c r="B194" s="70"/>
      <c r="C194" s="12" t="s">
        <v>4</v>
      </c>
      <c r="D194" s="12" t="s">
        <v>461</v>
      </c>
      <c r="E194" s="12" t="s">
        <v>1601</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customHeight="1" x14ac:dyDescent="0.15">
      <c r="A198" s="12" t="s">
        <v>688</v>
      </c>
      <c r="B198" s="70"/>
      <c r="C198" s="12" t="s">
        <v>4</v>
      </c>
      <c r="D198" s="12" t="s">
        <v>1911</v>
      </c>
      <c r="E198" s="12" t="s">
        <v>1602</v>
      </c>
      <c r="F198" s="12" t="s">
        <v>2137</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customHeight="1" x14ac:dyDescent="0.15">
      <c r="A201" s="7" t="s">
        <v>690</v>
      </c>
      <c r="B201" s="70"/>
      <c r="C201" s="7" t="s">
        <v>4</v>
      </c>
      <c r="D201" s="7" t="s">
        <v>1911</v>
      </c>
      <c r="E201" s="7" t="s">
        <v>2073</v>
      </c>
      <c r="F201" s="7" t="s">
        <v>2103</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customHeight="1" x14ac:dyDescent="0.15">
      <c r="A202" s="12" t="s">
        <v>691</v>
      </c>
      <c r="B202" s="70"/>
      <c r="C202" s="12" t="s">
        <v>4</v>
      </c>
      <c r="D202" s="12" t="s">
        <v>1911</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customHeight="1" x14ac:dyDescent="0.15">
      <c r="A215" s="7" t="s">
        <v>700</v>
      </c>
      <c r="B215" s="70"/>
      <c r="C215" s="7" t="s">
        <v>4</v>
      </c>
      <c r="D215" s="7" t="s">
        <v>26</v>
      </c>
      <c r="E215" s="7" t="s">
        <v>1603</v>
      </c>
      <c r="F215" s="7" t="s">
        <v>2137</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customHeight="1" x14ac:dyDescent="0.15">
      <c r="A216" s="12" t="s">
        <v>701</v>
      </c>
      <c r="B216" s="70"/>
      <c r="C216" s="12" t="s">
        <v>4</v>
      </c>
      <c r="D216" s="12" t="s">
        <v>26</v>
      </c>
      <c r="E216" s="12" t="s">
        <v>1603</v>
      </c>
      <c r="F216" s="12" t="s">
        <v>2132</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customHeight="1" x14ac:dyDescent="0.15">
      <c r="A217" s="7" t="s">
        <v>702</v>
      </c>
      <c r="B217" s="70"/>
      <c r="C217" s="7" t="s">
        <v>4</v>
      </c>
      <c r="D217" s="7" t="s">
        <v>2699</v>
      </c>
      <c r="E217" s="7" t="s">
        <v>1604</v>
      </c>
      <c r="F217" s="7" t="s">
        <v>2145</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customHeight="1" x14ac:dyDescent="0.15">
      <c r="A218" s="12" t="s">
        <v>703</v>
      </c>
      <c r="B218" s="70"/>
      <c r="C218" s="12" t="s">
        <v>4</v>
      </c>
      <c r="D218" s="12" t="s">
        <v>2697</v>
      </c>
      <c r="E218" s="12" t="s">
        <v>1604</v>
      </c>
      <c r="F218" s="12" t="s">
        <v>2102</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customHeight="1" x14ac:dyDescent="0.15">
      <c r="A221" s="7" t="s">
        <v>704</v>
      </c>
      <c r="B221" s="70"/>
      <c r="C221" s="7" t="s">
        <v>4</v>
      </c>
      <c r="D221" s="7" t="s">
        <v>26</v>
      </c>
      <c r="E221" s="7" t="s">
        <v>1605</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customHeight="1" x14ac:dyDescent="0.15">
      <c r="A224" s="12" t="s">
        <v>707</v>
      </c>
      <c r="B224" s="70"/>
      <c r="C224" s="12" t="s">
        <v>4</v>
      </c>
      <c r="D224" s="12" t="s">
        <v>211</v>
      </c>
      <c r="E224" s="12" t="s">
        <v>383</v>
      </c>
      <c r="F224" s="12" t="s">
        <v>2132</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customHeight="1" x14ac:dyDescent="0.15">
      <c r="A226" s="12" t="s">
        <v>709</v>
      </c>
      <c r="B226" s="70"/>
      <c r="C226" s="12" t="s">
        <v>4</v>
      </c>
      <c r="D226" s="12" t="s">
        <v>2228</v>
      </c>
      <c r="E226" s="12" t="s">
        <v>1606</v>
      </c>
      <c r="F226" s="12" t="s">
        <v>2146</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customHeight="1" x14ac:dyDescent="0.15">
      <c r="A228" s="12" t="s">
        <v>710</v>
      </c>
      <c r="B228" s="70"/>
      <c r="C228" s="12" t="s">
        <v>4</v>
      </c>
      <c r="D228" s="12" t="s">
        <v>1906</v>
      </c>
      <c r="E228" s="12" t="s">
        <v>2219</v>
      </c>
      <c r="F228" s="12" t="s">
        <v>2132</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customHeight="1" x14ac:dyDescent="0.15">
      <c r="A230" s="12" t="s">
        <v>711</v>
      </c>
      <c r="B230" s="70"/>
      <c r="C230" s="12" t="s">
        <v>4</v>
      </c>
      <c r="D230" s="12" t="s">
        <v>1906</v>
      </c>
      <c r="E230" s="12" t="s">
        <v>383</v>
      </c>
      <c r="F230" s="12" t="s">
        <v>2137</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customHeight="1" x14ac:dyDescent="0.15">
      <c r="A231" s="7" t="s">
        <v>137</v>
      </c>
      <c r="B231" s="70"/>
      <c r="C231" s="7" t="s">
        <v>4</v>
      </c>
      <c r="D231" s="7" t="s">
        <v>1789</v>
      </c>
      <c r="E231" s="7" t="s">
        <v>1600</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customHeight="1" x14ac:dyDescent="0.15">
      <c r="A232" s="12" t="s">
        <v>712</v>
      </c>
      <c r="B232" s="70"/>
      <c r="C232" s="12" t="s">
        <v>4</v>
      </c>
      <c r="D232" s="12" t="s">
        <v>26</v>
      </c>
      <c r="E232" s="12" t="s">
        <v>1600</v>
      </c>
      <c r="F232" s="12" t="s">
        <v>2103</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customHeight="1" x14ac:dyDescent="0.15">
      <c r="A235" s="7" t="s">
        <v>714</v>
      </c>
      <c r="B235" s="70"/>
      <c r="C235" s="7" t="s">
        <v>4</v>
      </c>
      <c r="D235" s="7" t="s">
        <v>1790</v>
      </c>
      <c r="E235" s="7" t="s">
        <v>384</v>
      </c>
      <c r="F235" s="7" t="s">
        <v>2122</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customHeight="1" x14ac:dyDescent="0.15">
      <c r="A237" s="7" t="s">
        <v>715</v>
      </c>
      <c r="B237" s="70"/>
      <c r="C237" s="7" t="s">
        <v>4</v>
      </c>
      <c r="D237" s="7" t="s">
        <v>2293</v>
      </c>
      <c r="E237" s="7" t="s">
        <v>1607</v>
      </c>
      <c r="F237" s="7" t="s">
        <v>2103</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1</v>
      </c>
      <c r="K238" s="87">
        <f>SUMIFS(VENTAS[Cantidad],VENTAS[Código del producto Vendido],STOCK[[#This Row],[Code]])</f>
        <v>0</v>
      </c>
      <c r="L238" s="87">
        <f>STOCK[[#This Row],[Entradas]]-STOCK[[#This Row],[Salidas]]</f>
        <v>1</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3.2194444444444446</v>
      </c>
      <c r="AB238" s="12">
        <f>STOCK[[#This Row],[Stock Actual]]*STOCK[[#This Row],[Costo total]]</f>
        <v>3.2194444444444446</v>
      </c>
    </row>
    <row r="239" spans="1:28" s="7" customFormat="1" ht="50"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customHeight="1" x14ac:dyDescent="0.15">
      <c r="A242" s="12" t="s">
        <v>720</v>
      </c>
      <c r="B242" s="70"/>
      <c r="C242" s="12" t="s">
        <v>4</v>
      </c>
      <c r="D242" s="12" t="s">
        <v>1946</v>
      </c>
      <c r="E242" s="12" t="s">
        <v>1608</v>
      </c>
      <c r="F242" s="12" t="s">
        <v>2101</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customHeight="1" x14ac:dyDescent="0.15">
      <c r="A243" s="7" t="s">
        <v>721</v>
      </c>
      <c r="B243" s="70"/>
      <c r="C243" s="7" t="s">
        <v>4</v>
      </c>
      <c r="D243" s="7" t="s">
        <v>1946</v>
      </c>
      <c r="E243" s="7" t="s">
        <v>1609</v>
      </c>
      <c r="F243" s="7" t="s">
        <v>2101</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customHeight="1" x14ac:dyDescent="0.15">
      <c r="A244" s="12" t="s">
        <v>722</v>
      </c>
      <c r="B244" s="70"/>
      <c r="C244" s="12" t="s">
        <v>4</v>
      </c>
      <c r="D244" s="12" t="s">
        <v>1946</v>
      </c>
      <c r="E244" s="12" t="s">
        <v>387</v>
      </c>
      <c r="F244" s="12" t="s">
        <v>2101</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customHeight="1" x14ac:dyDescent="0.15">
      <c r="A245" s="7" t="s">
        <v>723</v>
      </c>
      <c r="B245" s="70"/>
      <c r="C245" s="7" t="s">
        <v>4</v>
      </c>
      <c r="D245" s="7" t="s">
        <v>1911</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customHeight="1" x14ac:dyDescent="0.15">
      <c r="A246" s="12" t="s">
        <v>724</v>
      </c>
      <c r="B246" s="70"/>
      <c r="C246" s="12" t="s">
        <v>4</v>
      </c>
      <c r="D246" s="12" t="s">
        <v>26</v>
      </c>
      <c r="E246" s="12" t="s">
        <v>2136</v>
      </c>
      <c r="F246" s="12" t="s">
        <v>2137</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customHeight="1" x14ac:dyDescent="0.15">
      <c r="A247" s="7" t="s">
        <v>725</v>
      </c>
      <c r="B247" s="70"/>
      <c r="C247" s="7" t="s">
        <v>4</v>
      </c>
      <c r="D247" s="7" t="s">
        <v>88</v>
      </c>
      <c r="E247" s="7" t="s">
        <v>488</v>
      </c>
      <c r="F247" s="7" t="s">
        <v>2147</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customHeight="1" x14ac:dyDescent="0.15">
      <c r="A250" s="12" t="s">
        <v>726</v>
      </c>
      <c r="B250" s="70"/>
      <c r="C250" s="12" t="s">
        <v>4</v>
      </c>
      <c r="D250" s="12" t="s">
        <v>1911</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7" t="s">
        <v>1905</v>
      </c>
      <c r="E255" s="7" t="s">
        <v>3082</v>
      </c>
      <c r="F255" s="7" t="s">
        <v>2148</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customHeight="1" x14ac:dyDescent="0.15">
      <c r="A256" s="12" t="s">
        <v>729</v>
      </c>
      <c r="B256" s="70"/>
      <c r="C256" s="12" t="s">
        <v>4</v>
      </c>
      <c r="D256" s="12" t="s">
        <v>26</v>
      </c>
      <c r="E256" s="12" t="s">
        <v>1610</v>
      </c>
      <c r="F256" s="12" t="s">
        <v>2137</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customHeight="1" x14ac:dyDescent="0.15">
      <c r="A265" s="7" t="s">
        <v>222</v>
      </c>
      <c r="B265" s="70"/>
      <c r="C265" s="7" t="s">
        <v>4</v>
      </c>
      <c r="D265" s="7" t="s">
        <v>1911</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customHeight="1" x14ac:dyDescent="0.15">
      <c r="A266" s="12" t="s">
        <v>171</v>
      </c>
      <c r="B266" s="70"/>
      <c r="C266" s="12" t="s">
        <v>4</v>
      </c>
      <c r="D266" s="12" t="s">
        <v>1911</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customHeight="1" x14ac:dyDescent="0.15">
      <c r="A267" s="7" t="s">
        <v>172</v>
      </c>
      <c r="B267" s="70"/>
      <c r="C267" s="7" t="s">
        <v>4</v>
      </c>
      <c r="D267" s="7" t="s">
        <v>1911</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customHeight="1" x14ac:dyDescent="0.15">
      <c r="A268" s="12" t="s">
        <v>173</v>
      </c>
      <c r="B268" s="70"/>
      <c r="C268" s="12" t="s">
        <v>4</v>
      </c>
      <c r="D268" s="12" t="s">
        <v>1911</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customHeight="1" x14ac:dyDescent="0.15">
      <c r="A269" s="7" t="s">
        <v>732</v>
      </c>
      <c r="B269" s="70"/>
      <c r="C269" s="7" t="s">
        <v>4</v>
      </c>
      <c r="D269" s="7" t="s">
        <v>1911</v>
      </c>
      <c r="E269" s="7" t="s">
        <v>2757</v>
      </c>
      <c r="F269" s="7" t="s">
        <v>2149</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customHeight="1" x14ac:dyDescent="0.15">
      <c r="A270" s="12" t="s">
        <v>733</v>
      </c>
      <c r="B270" s="70"/>
      <c r="C270" s="12" t="s">
        <v>4</v>
      </c>
      <c r="D270" s="12" t="s">
        <v>1911</v>
      </c>
      <c r="E270" s="12" t="s">
        <v>2757</v>
      </c>
      <c r="F270" s="12" t="s">
        <v>2150</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customHeight="1" x14ac:dyDescent="0.15">
      <c r="A271" s="7" t="s">
        <v>734</v>
      </c>
      <c r="B271" s="70"/>
      <c r="C271" s="7" t="s">
        <v>4</v>
      </c>
      <c r="D271" s="7" t="s">
        <v>1911</v>
      </c>
      <c r="E271" s="7" t="s">
        <v>347</v>
      </c>
      <c r="F271" s="7" t="s">
        <v>2137</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customHeight="1" x14ac:dyDescent="0.15">
      <c r="A272" s="12" t="s">
        <v>175</v>
      </c>
      <c r="B272" s="70"/>
      <c r="C272" s="12" t="s">
        <v>4</v>
      </c>
      <c r="D272" s="12" t="s">
        <v>1911</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customHeight="1" x14ac:dyDescent="0.15">
      <c r="A273" s="7" t="s">
        <v>176</v>
      </c>
      <c r="B273" s="70"/>
      <c r="C273" s="7" t="s">
        <v>4</v>
      </c>
      <c r="D273" s="7" t="s">
        <v>1911</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customHeight="1" x14ac:dyDescent="0.15">
      <c r="A274" s="12" t="s">
        <v>735</v>
      </c>
      <c r="B274" s="70"/>
      <c r="C274" s="12" t="s">
        <v>4</v>
      </c>
      <c r="D274" s="12" t="s">
        <v>1911</v>
      </c>
      <c r="E274" s="12" t="s">
        <v>2758</v>
      </c>
      <c r="F274" s="12" t="s">
        <v>2137</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customHeight="1" x14ac:dyDescent="0.15">
      <c r="A275" s="7" t="s">
        <v>736</v>
      </c>
      <c r="B275" s="70"/>
      <c r="C275" s="7" t="s">
        <v>4</v>
      </c>
      <c r="D275" s="7" t="s">
        <v>1911</v>
      </c>
      <c r="E275" s="7" t="s">
        <v>2758</v>
      </c>
      <c r="F275" s="7" t="s">
        <v>2151</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customHeight="1" x14ac:dyDescent="0.15">
      <c r="A276" s="12" t="s">
        <v>737</v>
      </c>
      <c r="B276" s="70"/>
      <c r="C276" s="12" t="s">
        <v>4</v>
      </c>
      <c r="D276" s="12" t="s">
        <v>1911</v>
      </c>
      <c r="E276" s="12" t="s">
        <v>2758</v>
      </c>
      <c r="F276" s="12" t="s">
        <v>2132</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customHeight="1" x14ac:dyDescent="0.15">
      <c r="A277" s="7" t="s">
        <v>738</v>
      </c>
      <c r="B277" s="70"/>
      <c r="C277" s="7" t="s">
        <v>4</v>
      </c>
      <c r="D277" s="7" t="s">
        <v>1911</v>
      </c>
      <c r="E277" s="7" t="s">
        <v>1611</v>
      </c>
      <c r="F277" s="7" t="s">
        <v>2137</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customHeight="1" x14ac:dyDescent="0.15">
      <c r="A278" s="12" t="s">
        <v>739</v>
      </c>
      <c r="B278" s="70"/>
      <c r="C278" s="12" t="s">
        <v>4</v>
      </c>
      <c r="D278" s="12" t="s">
        <v>1911</v>
      </c>
      <c r="E278" s="12" t="s">
        <v>1611</v>
      </c>
      <c r="F278" s="12" t="s">
        <v>2103</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customHeight="1" x14ac:dyDescent="0.15">
      <c r="A279" s="7" t="s">
        <v>740</v>
      </c>
      <c r="B279" s="70"/>
      <c r="C279" s="7" t="s">
        <v>4</v>
      </c>
      <c r="D279" s="7" t="s">
        <v>1911</v>
      </c>
      <c r="E279" s="7" t="s">
        <v>1611</v>
      </c>
      <c r="F279" s="7" t="s">
        <v>2132</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customHeight="1" x14ac:dyDescent="0.15">
      <c r="A280" s="12" t="s">
        <v>741</v>
      </c>
      <c r="B280" s="70"/>
      <c r="C280" s="12" t="s">
        <v>4</v>
      </c>
      <c r="D280" s="12" t="s">
        <v>26</v>
      </c>
      <c r="E280" s="12" t="s">
        <v>1612</v>
      </c>
      <c r="F280" s="12" t="s">
        <v>2137</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customHeight="1" x14ac:dyDescent="0.15">
      <c r="A281" s="7" t="s">
        <v>742</v>
      </c>
      <c r="B281" s="70"/>
      <c r="C281" s="7" t="s">
        <v>4</v>
      </c>
      <c r="D281" s="7" t="s">
        <v>26</v>
      </c>
      <c r="E281" s="7" t="s">
        <v>1612</v>
      </c>
      <c r="F281" s="7" t="s">
        <v>2103</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customHeight="1" x14ac:dyDescent="0.15">
      <c r="A282" s="12" t="s">
        <v>743</v>
      </c>
      <c r="B282" s="70"/>
      <c r="C282" s="12" t="s">
        <v>4</v>
      </c>
      <c r="D282" s="12" t="s">
        <v>26</v>
      </c>
      <c r="E282" s="12" t="s">
        <v>1612</v>
      </c>
      <c r="F282" s="12" t="s">
        <v>2132</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customHeight="1" x14ac:dyDescent="0.15">
      <c r="A284" s="12" t="s">
        <v>744</v>
      </c>
      <c r="B284" s="70"/>
      <c r="C284" s="12" t="s">
        <v>4</v>
      </c>
      <c r="D284" s="12" t="s">
        <v>1911</v>
      </c>
      <c r="E284" s="12" t="s">
        <v>346</v>
      </c>
      <c r="F284" s="12" t="s">
        <v>2103</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customHeight="1" x14ac:dyDescent="0.15">
      <c r="A287" s="7" t="s">
        <v>745</v>
      </c>
      <c r="B287" s="70"/>
      <c r="C287" s="7" t="s">
        <v>4</v>
      </c>
      <c r="D287" s="7" t="s">
        <v>1911</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customHeight="1" x14ac:dyDescent="0.15">
      <c r="A288" s="12" t="s">
        <v>746</v>
      </c>
      <c r="B288" s="70"/>
      <c r="C288" s="12" t="s">
        <v>4</v>
      </c>
      <c r="D288" s="12" t="s">
        <v>1911</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customHeight="1" x14ac:dyDescent="0.15">
      <c r="A289" s="7" t="s">
        <v>747</v>
      </c>
      <c r="B289" s="70"/>
      <c r="C289" s="7" t="s">
        <v>4</v>
      </c>
      <c r="D289" s="7" t="s">
        <v>1792</v>
      </c>
      <c r="E289" s="7" t="s">
        <v>1613</v>
      </c>
      <c r="F289" s="7" t="s">
        <v>2147</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customHeight="1" x14ac:dyDescent="0.15">
      <c r="A294" s="12" t="s">
        <v>749</v>
      </c>
      <c r="B294" s="70"/>
      <c r="C294" s="12" t="s">
        <v>4</v>
      </c>
      <c r="D294" s="12" t="s">
        <v>26</v>
      </c>
      <c r="E294" s="12" t="s">
        <v>1614</v>
      </c>
      <c r="F294" s="12" t="s">
        <v>2137</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customHeight="1" x14ac:dyDescent="0.15">
      <c r="A295" s="7" t="s">
        <v>750</v>
      </c>
      <c r="B295" s="70"/>
      <c r="C295" s="7" t="s">
        <v>4</v>
      </c>
      <c r="D295" s="7" t="s">
        <v>26</v>
      </c>
      <c r="E295" s="7" t="s">
        <v>2140</v>
      </c>
      <c r="F295" s="7" t="s">
        <v>2103</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customHeight="1" x14ac:dyDescent="0.15">
      <c r="A305" s="7" t="s">
        <v>757</v>
      </c>
      <c r="B305" s="70"/>
      <c r="C305" s="7" t="s">
        <v>4</v>
      </c>
      <c r="D305" s="7" t="s">
        <v>26</v>
      </c>
      <c r="E305" s="7" t="s">
        <v>391</v>
      </c>
      <c r="F305" s="7" t="s">
        <v>2137</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customHeight="1" x14ac:dyDescent="0.15">
      <c r="A307" s="7" t="s">
        <v>759</v>
      </c>
      <c r="B307" s="70"/>
      <c r="C307" s="7" t="s">
        <v>4</v>
      </c>
      <c r="D307" s="7" t="s">
        <v>2698</v>
      </c>
      <c r="E307" s="7" t="s">
        <v>391</v>
      </c>
      <c r="F307" s="7" t="s">
        <v>2122</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customHeight="1" x14ac:dyDescent="0.15">
      <c r="A314" s="12" t="s">
        <v>760</v>
      </c>
      <c r="B314" s="70"/>
      <c r="C314" s="12" t="s">
        <v>4</v>
      </c>
      <c r="D314" s="12" t="s">
        <v>1911</v>
      </c>
      <c r="E314" s="12" t="s">
        <v>2759</v>
      </c>
      <c r="F314" s="12" t="s">
        <v>2165</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customHeight="1" x14ac:dyDescent="0.15">
      <c r="A315" s="7" t="s">
        <v>761</v>
      </c>
      <c r="B315" s="70"/>
      <c r="C315" s="7" t="s">
        <v>4</v>
      </c>
      <c r="D315" s="7" t="s">
        <v>1911</v>
      </c>
      <c r="E315" s="7" t="s">
        <v>2759</v>
      </c>
      <c r="F315" s="7" t="s">
        <v>2171</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customHeight="1" x14ac:dyDescent="0.15">
      <c r="A316" s="12" t="s">
        <v>762</v>
      </c>
      <c r="B316" s="70"/>
      <c r="C316" s="12" t="s">
        <v>4</v>
      </c>
      <c r="D316" s="12" t="s">
        <v>1911</v>
      </c>
      <c r="E316" s="12" t="s">
        <v>2759</v>
      </c>
      <c r="F316" s="12" t="s">
        <v>2172</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customHeight="1" x14ac:dyDescent="0.15">
      <c r="A317" s="7" t="s">
        <v>182</v>
      </c>
      <c r="B317" s="70"/>
      <c r="C317" s="7" t="s">
        <v>4</v>
      </c>
      <c r="D317" s="7" t="s">
        <v>1911</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customHeight="1" x14ac:dyDescent="0.15">
      <c r="A318" s="12" t="s">
        <v>183</v>
      </c>
      <c r="B318" s="70"/>
      <c r="C318" s="12" t="s">
        <v>4</v>
      </c>
      <c r="D318" s="12" t="s">
        <v>1911</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customHeight="1" x14ac:dyDescent="0.15">
      <c r="A319" s="7" t="s">
        <v>184</v>
      </c>
      <c r="B319" s="70"/>
      <c r="C319" s="7" t="s">
        <v>4</v>
      </c>
      <c r="D319" s="7" t="s">
        <v>1911</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customHeight="1" x14ac:dyDescent="0.15">
      <c r="A320" s="12" t="s">
        <v>763</v>
      </c>
      <c r="B320" s="70"/>
      <c r="C320" s="12" t="s">
        <v>4</v>
      </c>
      <c r="D320" s="12" t="s">
        <v>1911</v>
      </c>
      <c r="E320" s="12" t="s">
        <v>2760</v>
      </c>
      <c r="F320" s="12" t="s">
        <v>2133</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customHeight="1" x14ac:dyDescent="0.15">
      <c r="A321" s="7" t="s">
        <v>764</v>
      </c>
      <c r="B321" s="70"/>
      <c r="C321" s="7" t="s">
        <v>4</v>
      </c>
      <c r="D321" s="7" t="s">
        <v>1912</v>
      </c>
      <c r="E321" s="7" t="s">
        <v>2760</v>
      </c>
      <c r="F321" s="7" t="s">
        <v>2173</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customHeight="1" x14ac:dyDescent="0.15">
      <c r="A323" s="7" t="s">
        <v>765</v>
      </c>
      <c r="B323" s="70"/>
      <c r="C323" s="7" t="s">
        <v>4</v>
      </c>
      <c r="D323" s="7" t="s">
        <v>1911</v>
      </c>
      <c r="E323" s="7" t="s">
        <v>1615</v>
      </c>
      <c r="F323" s="7" t="s">
        <v>2132</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customHeight="1" x14ac:dyDescent="0.15">
      <c r="A324" s="12" t="s">
        <v>766</v>
      </c>
      <c r="B324" s="70"/>
      <c r="C324" s="12" t="s">
        <v>4</v>
      </c>
      <c r="D324" s="12" t="s">
        <v>1912</v>
      </c>
      <c r="E324" s="12" t="s">
        <v>1615</v>
      </c>
      <c r="F324" s="12" t="s">
        <v>2122</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customHeight="1" x14ac:dyDescent="0.15">
      <c r="A327" s="7" t="s">
        <v>204</v>
      </c>
      <c r="B327" s="70"/>
      <c r="C327" s="7" t="s">
        <v>4</v>
      </c>
      <c r="D327" s="7" t="s">
        <v>1911</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customHeight="1" x14ac:dyDescent="0.15">
      <c r="A328" s="12" t="s">
        <v>767</v>
      </c>
      <c r="B328" s="70"/>
      <c r="C328" s="12" t="s">
        <v>4</v>
      </c>
      <c r="D328" s="12" t="s">
        <v>26</v>
      </c>
      <c r="E328" s="12" t="s">
        <v>257</v>
      </c>
      <c r="F328" s="12" t="s">
        <v>2132</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customHeight="1" x14ac:dyDescent="0.15">
      <c r="A329" s="7" t="s">
        <v>768</v>
      </c>
      <c r="B329" s="70"/>
      <c r="C329" s="7" t="s">
        <v>4</v>
      </c>
      <c r="D329" s="7" t="s">
        <v>1519</v>
      </c>
      <c r="E329" s="7" t="s">
        <v>1616</v>
      </c>
      <c r="F329" s="7" t="s">
        <v>2103</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customHeight="1" x14ac:dyDescent="0.15">
      <c r="A332" s="12" t="s">
        <v>771</v>
      </c>
      <c r="B332" s="70"/>
      <c r="C332" s="12" t="s">
        <v>4</v>
      </c>
      <c r="D332" s="12" t="s">
        <v>26</v>
      </c>
      <c r="E332" s="12" t="s">
        <v>1617</v>
      </c>
      <c r="F332" s="12" t="s">
        <v>2132</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customHeight="1" x14ac:dyDescent="0.15">
      <c r="A334" s="12" t="s">
        <v>773</v>
      </c>
      <c r="B334" s="70"/>
      <c r="C334" s="12" t="s">
        <v>4</v>
      </c>
      <c r="D334" s="12" t="s">
        <v>26</v>
      </c>
      <c r="E334" s="12" t="s">
        <v>1618</v>
      </c>
      <c r="F334" s="12" t="s">
        <v>2132</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customHeight="1" x14ac:dyDescent="0.15">
      <c r="A336" s="12" t="s">
        <v>775</v>
      </c>
      <c r="B336" s="70"/>
      <c r="C336" s="12" t="s">
        <v>4</v>
      </c>
      <c r="D336" s="12" t="s">
        <v>1911</v>
      </c>
      <c r="E336" s="12" t="s">
        <v>1619</v>
      </c>
      <c r="F336" s="12" t="s">
        <v>2113</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customHeight="1" x14ac:dyDescent="0.15">
      <c r="A337" s="7" t="s">
        <v>776</v>
      </c>
      <c r="B337" s="70"/>
      <c r="C337" s="7" t="s">
        <v>4</v>
      </c>
      <c r="D337" s="7" t="s">
        <v>1911</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customHeight="1" x14ac:dyDescent="0.15">
      <c r="A338" s="12" t="s">
        <v>777</v>
      </c>
      <c r="B338" s="70"/>
      <c r="C338" s="12" t="s">
        <v>4</v>
      </c>
      <c r="D338" s="12" t="s">
        <v>1520</v>
      </c>
      <c r="E338" s="12" t="s">
        <v>1545</v>
      </c>
      <c r="F338" s="12" t="s">
        <v>2126</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customHeight="1" x14ac:dyDescent="0.15">
      <c r="A339" s="7" t="s">
        <v>778</v>
      </c>
      <c r="B339" s="70"/>
      <c r="C339" s="7" t="s">
        <v>4</v>
      </c>
      <c r="D339" s="7" t="s">
        <v>26</v>
      </c>
      <c r="E339" s="7" t="s">
        <v>263</v>
      </c>
      <c r="F339" s="7" t="s">
        <v>2115</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customHeight="1" x14ac:dyDescent="0.15">
      <c r="A340" s="12" t="s">
        <v>779</v>
      </c>
      <c r="B340" s="70"/>
      <c r="C340" s="12" t="s">
        <v>4</v>
      </c>
      <c r="D340" s="12" t="s">
        <v>26</v>
      </c>
      <c r="E340" s="12" t="s">
        <v>263</v>
      </c>
      <c r="F340" s="12" t="s">
        <v>2125</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customHeight="1" x14ac:dyDescent="0.15">
      <c r="A341" s="7" t="s">
        <v>780</v>
      </c>
      <c r="B341" s="70"/>
      <c r="C341" s="7" t="s">
        <v>4</v>
      </c>
      <c r="D341" s="7" t="s">
        <v>26</v>
      </c>
      <c r="E341" s="7" t="s">
        <v>264</v>
      </c>
      <c r="F341" s="7" t="s">
        <v>2113</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customHeight="1" x14ac:dyDescent="0.15">
      <c r="A342" s="12" t="s">
        <v>781</v>
      </c>
      <c r="B342" s="70"/>
      <c r="C342" s="12" t="s">
        <v>4</v>
      </c>
      <c r="D342" s="12" t="s">
        <v>1911</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customHeight="1" x14ac:dyDescent="0.15">
      <c r="A343" s="7" t="s">
        <v>215</v>
      </c>
      <c r="B343" s="70"/>
      <c r="C343" s="7" t="s">
        <v>4</v>
      </c>
      <c r="D343" s="7" t="s">
        <v>1911</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customHeight="1" x14ac:dyDescent="0.15">
      <c r="A344" s="12" t="s">
        <v>782</v>
      </c>
      <c r="B344" s="70"/>
      <c r="C344" s="12" t="s">
        <v>4</v>
      </c>
      <c r="D344" s="12" t="s">
        <v>1911</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customHeight="1" x14ac:dyDescent="0.15">
      <c r="A345" s="7" t="s">
        <v>1500</v>
      </c>
      <c r="B345" s="70"/>
      <c r="C345" s="7" t="s">
        <v>4</v>
      </c>
      <c r="D345" s="7" t="s">
        <v>88</v>
      </c>
      <c r="E345" s="7" t="s">
        <v>1501</v>
      </c>
      <c r="F345" s="7" t="s">
        <v>2174</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customHeight="1" x14ac:dyDescent="0.15">
      <c r="A346" s="12" t="s">
        <v>216</v>
      </c>
      <c r="B346" s="70"/>
      <c r="C346" s="12" t="s">
        <v>4</v>
      </c>
      <c r="D346" s="12" t="s">
        <v>1911</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customHeight="1" x14ac:dyDescent="0.15">
      <c r="A348" s="12" t="s">
        <v>783</v>
      </c>
      <c r="B348" s="70"/>
      <c r="C348" s="12" t="s">
        <v>4</v>
      </c>
      <c r="D348" s="12" t="s">
        <v>26</v>
      </c>
      <c r="E348" s="12" t="s">
        <v>505</v>
      </c>
      <c r="F348" s="12" t="s">
        <v>2109</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customHeight="1" x14ac:dyDescent="0.15">
      <c r="A349" s="7" t="s">
        <v>784</v>
      </c>
      <c r="B349" s="70"/>
      <c r="C349" s="7" t="s">
        <v>4</v>
      </c>
      <c r="D349" s="7" t="s">
        <v>26</v>
      </c>
      <c r="E349" s="7" t="s">
        <v>1620</v>
      </c>
      <c r="F349" s="7" t="s">
        <v>2110</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customHeight="1" x14ac:dyDescent="0.15">
      <c r="A350" s="12" t="s">
        <v>785</v>
      </c>
      <c r="B350" s="70"/>
      <c r="C350" s="12" t="s">
        <v>4</v>
      </c>
      <c r="D350" s="12" t="s">
        <v>26</v>
      </c>
      <c r="E350" s="12" t="s">
        <v>1620</v>
      </c>
      <c r="F350" s="12" t="s">
        <v>2111</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customHeight="1" x14ac:dyDescent="0.15">
      <c r="A353" s="7" t="s">
        <v>788</v>
      </c>
      <c r="B353" s="70"/>
      <c r="C353" s="7" t="s">
        <v>4</v>
      </c>
      <c r="D353" s="7" t="s">
        <v>1712</v>
      </c>
      <c r="E353" s="7" t="s">
        <v>1764</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customHeight="1" x14ac:dyDescent="0.15">
      <c r="A354" s="12" t="s">
        <v>789</v>
      </c>
      <c r="B354" s="70"/>
      <c r="C354" s="12" t="s">
        <v>4</v>
      </c>
      <c r="D354" s="12" t="s">
        <v>1712</v>
      </c>
      <c r="E354" s="12" t="s">
        <v>1621</v>
      </c>
      <c r="F354" s="12" t="s">
        <v>2175</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customHeight="1" x14ac:dyDescent="0.15">
      <c r="A355" s="7" t="s">
        <v>790</v>
      </c>
      <c r="B355" s="70"/>
      <c r="C355" s="7" t="s">
        <v>4</v>
      </c>
      <c r="D355" s="7" t="s">
        <v>1712</v>
      </c>
      <c r="E355" s="7" t="s">
        <v>1622</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1794</v>
      </c>
      <c r="E356" s="12" t="s">
        <v>1623</v>
      </c>
      <c r="F356" s="12" t="s">
        <v>2152</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1794</v>
      </c>
      <c r="E360" s="12" t="s">
        <v>1624</v>
      </c>
      <c r="F360" s="12" t="s">
        <v>3070</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7" t="s">
        <v>1794</v>
      </c>
      <c r="E361" s="7" t="s">
        <v>1624</v>
      </c>
      <c r="F361" s="7" t="s">
        <v>3069</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1794</v>
      </c>
      <c r="E362" s="12" t="s">
        <v>1624</v>
      </c>
      <c r="F362" s="12" t="s">
        <v>2177</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customHeight="1" x14ac:dyDescent="0.15">
      <c r="A363" s="7" t="s">
        <v>798</v>
      </c>
      <c r="B363" s="70"/>
      <c r="C363" s="7" t="s">
        <v>4</v>
      </c>
      <c r="D363" s="7" t="s">
        <v>1795</v>
      </c>
      <c r="E363" s="7" t="s">
        <v>253</v>
      </c>
      <c r="F363" s="7" t="s">
        <v>2176</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1794</v>
      </c>
      <c r="E366" s="12" t="s">
        <v>315</v>
      </c>
      <c r="F366" s="12" t="s">
        <v>2177</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customHeight="1" x14ac:dyDescent="0.15">
      <c r="A367" s="7" t="s">
        <v>224</v>
      </c>
      <c r="B367" s="70"/>
      <c r="C367" s="7" t="s">
        <v>4</v>
      </c>
      <c r="D367" s="7" t="s">
        <v>1911</v>
      </c>
      <c r="E367" s="7" t="s">
        <v>2632</v>
      </c>
      <c r="F367" s="7" t="s">
        <v>2125</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customHeight="1" x14ac:dyDescent="0.15">
      <c r="A368" s="12" t="s">
        <v>801</v>
      </c>
      <c r="B368" s="70"/>
      <c r="C368" s="12" t="s">
        <v>4</v>
      </c>
      <c r="D368" s="12" t="s">
        <v>1911</v>
      </c>
      <c r="E368" s="12" t="s">
        <v>2632</v>
      </c>
      <c r="F368" s="12" t="s">
        <v>2113</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customHeight="1" x14ac:dyDescent="0.15">
      <c r="A369" s="7" t="s">
        <v>802</v>
      </c>
      <c r="B369" s="70"/>
      <c r="C369" s="7" t="s">
        <v>4</v>
      </c>
      <c r="D369" s="7" t="s">
        <v>1911</v>
      </c>
      <c r="E369" s="7" t="s">
        <v>2631</v>
      </c>
      <c r="F369" s="7" t="s">
        <v>2113</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customHeight="1" x14ac:dyDescent="0.15">
      <c r="A370" s="12" t="s">
        <v>803</v>
      </c>
      <c r="B370" s="70"/>
      <c r="C370" s="12" t="s">
        <v>4</v>
      </c>
      <c r="D370" s="12" t="s">
        <v>1911</v>
      </c>
      <c r="E370" s="12" t="s">
        <v>2631</v>
      </c>
      <c r="F370" s="12" t="s">
        <v>2125</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customHeight="1" x14ac:dyDescent="0.15">
      <c r="A371" s="7" t="s">
        <v>804</v>
      </c>
      <c r="B371" s="70"/>
      <c r="C371" s="7" t="s">
        <v>4</v>
      </c>
      <c r="D371" s="7" t="s">
        <v>1911</v>
      </c>
      <c r="E371" s="7" t="s">
        <v>2633</v>
      </c>
      <c r="F371" s="7" t="s">
        <v>2113</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customHeight="1" x14ac:dyDescent="0.15">
      <c r="A372" s="12" t="s">
        <v>805</v>
      </c>
      <c r="B372" s="70"/>
      <c r="C372" s="12" t="s">
        <v>4</v>
      </c>
      <c r="D372" s="12" t="s">
        <v>1911</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customHeight="1" x14ac:dyDescent="0.15">
      <c r="A374" s="12" t="s">
        <v>807</v>
      </c>
      <c r="B374" s="70"/>
      <c r="C374" s="12" t="s">
        <v>4</v>
      </c>
      <c r="D374" s="12" t="s">
        <v>88</v>
      </c>
      <c r="E374" s="12" t="s">
        <v>1625</v>
      </c>
      <c r="F374" s="12" t="s">
        <v>2178</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customHeight="1" x14ac:dyDescent="0.15">
      <c r="A376" s="12" t="s">
        <v>231</v>
      </c>
      <c r="B376" s="70"/>
      <c r="C376" s="12" t="s">
        <v>4</v>
      </c>
      <c r="D376" s="12" t="s">
        <v>1519</v>
      </c>
      <c r="E376" s="12" t="s">
        <v>246</v>
      </c>
      <c r="F376" s="12" t="s">
        <v>2125</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customHeight="1" x14ac:dyDescent="0.15">
      <c r="A379" s="7" t="s">
        <v>811</v>
      </c>
      <c r="B379" s="70"/>
      <c r="C379" s="7" t="s">
        <v>4</v>
      </c>
      <c r="D379" s="7" t="s">
        <v>1797</v>
      </c>
      <c r="E379" s="7" t="s">
        <v>1626</v>
      </c>
      <c r="F379" s="7" t="s">
        <v>2103</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customHeight="1" x14ac:dyDescent="0.15">
      <c r="A380" s="12" t="s">
        <v>812</v>
      </c>
      <c r="B380" s="70"/>
      <c r="C380" s="12" t="s">
        <v>4</v>
      </c>
      <c r="D380" s="12" t="s">
        <v>1799</v>
      </c>
      <c r="E380" s="12" t="s">
        <v>1546</v>
      </c>
      <c r="F380" s="12" t="s">
        <v>2137</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customHeight="1" x14ac:dyDescent="0.15">
      <c r="A381" s="7" t="s">
        <v>813</v>
      </c>
      <c r="B381" s="70"/>
      <c r="C381" s="7" t="s">
        <v>4</v>
      </c>
      <c r="D381" s="7" t="s">
        <v>26</v>
      </c>
      <c r="E381" s="7" t="s">
        <v>1627</v>
      </c>
      <c r="F381" s="7" t="s">
        <v>2132</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customHeight="1" x14ac:dyDescent="0.15">
      <c r="A384" s="12" t="s">
        <v>816</v>
      </c>
      <c r="B384" s="70"/>
      <c r="C384" s="12" t="s">
        <v>4</v>
      </c>
      <c r="D384" s="12" t="s">
        <v>1948</v>
      </c>
      <c r="E384" s="12" t="s">
        <v>1770</v>
      </c>
      <c r="F384" s="12" t="s">
        <v>2137</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customHeight="1" x14ac:dyDescent="0.15">
      <c r="A385" s="7" t="s">
        <v>817</v>
      </c>
      <c r="B385" s="70"/>
      <c r="C385" s="7" t="s">
        <v>4</v>
      </c>
      <c r="D385" s="7" t="s">
        <v>2698</v>
      </c>
      <c r="E385" s="7" t="s">
        <v>319</v>
      </c>
      <c r="F385" s="7" t="s">
        <v>2122</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customHeight="1" x14ac:dyDescent="0.15">
      <c r="A386" s="12" t="s">
        <v>818</v>
      </c>
      <c r="B386" s="70"/>
      <c r="C386" s="12" t="s">
        <v>4</v>
      </c>
      <c r="D386" s="12" t="s">
        <v>1913</v>
      </c>
      <c r="E386" s="12" t="s">
        <v>320</v>
      </c>
      <c r="F386" s="12" t="s">
        <v>2103</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customHeight="1" x14ac:dyDescent="0.15">
      <c r="A387" s="7" t="s">
        <v>819</v>
      </c>
      <c r="B387" s="70"/>
      <c r="C387" s="7" t="s">
        <v>4</v>
      </c>
      <c r="D387" s="7" t="s">
        <v>1914</v>
      </c>
      <c r="E387" s="7" t="s">
        <v>321</v>
      </c>
      <c r="F387" s="7" t="s">
        <v>2157</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customHeight="1" x14ac:dyDescent="0.15">
      <c r="A388" s="12" t="s">
        <v>821</v>
      </c>
      <c r="B388" s="70"/>
      <c r="C388" s="12" t="s">
        <v>4</v>
      </c>
      <c r="D388" s="12" t="s">
        <v>1947</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customHeight="1" x14ac:dyDescent="0.15">
      <c r="A389" s="7" t="s">
        <v>822</v>
      </c>
      <c r="B389" s="70"/>
      <c r="C389" s="7" t="s">
        <v>4</v>
      </c>
      <c r="D389" s="7" t="s">
        <v>1913</v>
      </c>
      <c r="E389" s="7" t="s">
        <v>323</v>
      </c>
      <c r="F389" s="7" t="s">
        <v>2103</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customHeight="1" x14ac:dyDescent="0.15">
      <c r="A390" s="12" t="s">
        <v>820</v>
      </c>
      <c r="B390" s="70"/>
      <c r="C390" s="12" t="s">
        <v>4</v>
      </c>
      <c r="D390" s="12" t="s">
        <v>211</v>
      </c>
      <c r="E390" s="12" t="s">
        <v>3123</v>
      </c>
      <c r="F390" s="12" t="s">
        <v>2137</v>
      </c>
      <c r="G390" s="12" t="s">
        <v>69</v>
      </c>
      <c r="H390" s="12">
        <f>STOCK[[#This Row],[Precio Final]]</f>
        <v>15</v>
      </c>
      <c r="I390" s="12">
        <f>STOCK[[#This Row],[Precio Venta Ideal (x1.5)]]</f>
        <v>12.083333333333332</v>
      </c>
      <c r="J390" s="87">
        <v>1</v>
      </c>
      <c r="K390" s="87">
        <f>SUMIFS(VENTAS[Cantidad],VENTAS[Código del producto Vendido],STOCK[[#This Row],[Code]])</f>
        <v>0</v>
      </c>
      <c r="L390" s="87">
        <f>STOCK[[#This Row],[Entradas]]-STOCK[[#This Row],[Salidas]]</f>
        <v>1</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8.0555555555555554</v>
      </c>
      <c r="AB390" s="12">
        <f>STOCK[[#This Row],[Stock Actual]]*STOCK[[#This Row],[Costo total]]</f>
        <v>8.0555555555555554</v>
      </c>
    </row>
    <row r="391" spans="1:29" s="7" customFormat="1" ht="50" customHeight="1" x14ac:dyDescent="0.15">
      <c r="A391" s="7" t="s">
        <v>823</v>
      </c>
      <c r="B391" s="70"/>
      <c r="C391" s="7" t="s">
        <v>4</v>
      </c>
      <c r="D391" s="7" t="s">
        <v>1955</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customHeight="1" x14ac:dyDescent="0.15">
      <c r="A392" s="12" t="s">
        <v>824</v>
      </c>
      <c r="B392" s="70"/>
      <c r="C392" s="12" t="s">
        <v>4</v>
      </c>
      <c r="D392" s="12" t="s">
        <v>1906</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customHeight="1" x14ac:dyDescent="0.15">
      <c r="A393" s="7" t="s">
        <v>825</v>
      </c>
      <c r="B393" s="70"/>
      <c r="C393" s="7" t="s">
        <v>4</v>
      </c>
      <c r="D393" s="7" t="s">
        <v>26</v>
      </c>
      <c r="E393" s="7" t="s">
        <v>326</v>
      </c>
      <c r="F393" s="7" t="s">
        <v>2137</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customHeight="1" x14ac:dyDescent="0.15">
      <c r="A394" s="12" t="s">
        <v>826</v>
      </c>
      <c r="B394" s="70"/>
      <c r="C394" s="12" t="s">
        <v>4</v>
      </c>
      <c r="D394" s="12" t="s">
        <v>95</v>
      </c>
      <c r="E394" s="12" t="s">
        <v>1628</v>
      </c>
      <c r="F394" s="12" t="s">
        <v>2147</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customHeight="1" x14ac:dyDescent="0.15">
      <c r="A396" s="12" t="s">
        <v>828</v>
      </c>
      <c r="B396" s="70"/>
      <c r="C396" s="12" t="s">
        <v>4</v>
      </c>
      <c r="D396" s="12" t="s">
        <v>1947</v>
      </c>
      <c r="E396" s="12" t="s">
        <v>328</v>
      </c>
      <c r="F396" s="12" t="s">
        <v>2103</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customHeight="1" x14ac:dyDescent="0.15">
      <c r="A398" s="12" t="s">
        <v>830</v>
      </c>
      <c r="B398" s="70"/>
      <c r="C398" s="12" t="s">
        <v>4</v>
      </c>
      <c r="D398" s="12" t="s">
        <v>1911</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customHeight="1" x14ac:dyDescent="0.15">
      <c r="A399" s="7" t="s">
        <v>831</v>
      </c>
      <c r="B399" s="70"/>
      <c r="C399" s="7" t="s">
        <v>4</v>
      </c>
      <c r="D399" s="7" t="s">
        <v>1947</v>
      </c>
      <c r="E399" s="7" t="s">
        <v>331</v>
      </c>
      <c r="F399" s="7" t="s">
        <v>2132</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customHeight="1" x14ac:dyDescent="0.15">
      <c r="A400" s="12" t="s">
        <v>832</v>
      </c>
      <c r="B400" s="70"/>
      <c r="C400" s="12" t="s">
        <v>4</v>
      </c>
      <c r="D400" s="12" t="s">
        <v>1947</v>
      </c>
      <c r="E400" s="12" t="s">
        <v>331</v>
      </c>
      <c r="F400" s="12" t="s">
        <v>2103</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customHeight="1" x14ac:dyDescent="0.15">
      <c r="A401" s="7" t="s">
        <v>833</v>
      </c>
      <c r="B401" s="70"/>
      <c r="C401" s="7" t="s">
        <v>4</v>
      </c>
      <c r="D401" s="7" t="s">
        <v>1949</v>
      </c>
      <c r="E401" s="7" t="s">
        <v>332</v>
      </c>
      <c r="F401" s="7" t="s">
        <v>2122</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customHeight="1" x14ac:dyDescent="0.15">
      <c r="A405" s="7" t="s">
        <v>836</v>
      </c>
      <c r="B405" s="70"/>
      <c r="C405" s="7" t="s">
        <v>4</v>
      </c>
      <c r="D405" s="7" t="s">
        <v>1950</v>
      </c>
      <c r="E405" s="7" t="s">
        <v>234</v>
      </c>
      <c r="F405" s="7" t="s">
        <v>2101</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customHeight="1" x14ac:dyDescent="0.15">
      <c r="A407" s="7" t="s">
        <v>838</v>
      </c>
      <c r="B407" s="70"/>
      <c r="C407" s="7" t="s">
        <v>4</v>
      </c>
      <c r="D407" s="7" t="s">
        <v>26</v>
      </c>
      <c r="E407" s="7" t="s">
        <v>1629</v>
      </c>
      <c r="F407" s="7" t="s">
        <v>2132</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customHeight="1" x14ac:dyDescent="0.15">
      <c r="A409" s="7" t="s">
        <v>840</v>
      </c>
      <c r="B409" s="70"/>
      <c r="C409" s="7" t="s">
        <v>4</v>
      </c>
      <c r="D409" s="7" t="s">
        <v>211</v>
      </c>
      <c r="E409" s="7" t="s">
        <v>1630</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customHeight="1" x14ac:dyDescent="0.15">
      <c r="A410" s="12" t="s">
        <v>841</v>
      </c>
      <c r="B410" s="70"/>
      <c r="C410" s="12" t="s">
        <v>4</v>
      </c>
      <c r="D410" s="12" t="s">
        <v>2697</v>
      </c>
      <c r="E410" s="12" t="s">
        <v>335</v>
      </c>
      <c r="F410" s="12" t="s">
        <v>2132</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customHeight="1" x14ac:dyDescent="0.15">
      <c r="A411" s="7" t="s">
        <v>842</v>
      </c>
      <c r="B411" s="70"/>
      <c r="C411" s="7" t="s">
        <v>4</v>
      </c>
      <c r="D411" s="7" t="s">
        <v>2287</v>
      </c>
      <c r="E411" s="7" t="s">
        <v>1631</v>
      </c>
      <c r="F411" s="7" t="s">
        <v>2122</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1905</v>
      </c>
      <c r="E412" s="12" t="s">
        <v>2305</v>
      </c>
      <c r="F412" s="12" t="s">
        <v>2148</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customHeight="1" x14ac:dyDescent="0.15">
      <c r="A413" s="7" t="s">
        <v>977</v>
      </c>
      <c r="B413" s="70"/>
      <c r="C413" s="7" t="s">
        <v>4</v>
      </c>
      <c r="D413" s="7" t="s">
        <v>1712</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customHeight="1" x14ac:dyDescent="0.15">
      <c r="A414" s="12" t="s">
        <v>976</v>
      </c>
      <c r="B414" s="70"/>
      <c r="C414" s="12" t="s">
        <v>4</v>
      </c>
      <c r="D414" s="12" t="s">
        <v>101</v>
      </c>
      <c r="E414" s="12" t="s">
        <v>1769</v>
      </c>
      <c r="F414" s="12" t="s">
        <v>2148</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customHeight="1" x14ac:dyDescent="0.15">
      <c r="A416" s="12" t="s">
        <v>844</v>
      </c>
      <c r="B416" s="70"/>
      <c r="C416" s="12" t="s">
        <v>4</v>
      </c>
      <c r="D416" s="12" t="s">
        <v>1951</v>
      </c>
      <c r="E416" s="12" t="s">
        <v>3104</v>
      </c>
      <c r="F416" s="12" t="s">
        <v>2179</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customHeight="1" x14ac:dyDescent="0.15">
      <c r="A417" s="7" t="s">
        <v>845</v>
      </c>
      <c r="B417" s="70"/>
      <c r="C417" s="7" t="s">
        <v>4</v>
      </c>
      <c r="D417" s="7" t="s">
        <v>134</v>
      </c>
      <c r="E417" s="7" t="s">
        <v>337</v>
      </c>
      <c r="F417" s="7" t="s">
        <v>2103</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customHeight="1" x14ac:dyDescent="0.15">
      <c r="A419" s="7" t="s">
        <v>847</v>
      </c>
      <c r="B419" s="70"/>
      <c r="C419" s="7" t="s">
        <v>4</v>
      </c>
      <c r="D419" s="7" t="s">
        <v>1519</v>
      </c>
      <c r="E419" s="7" t="s">
        <v>2229</v>
      </c>
      <c r="F419" s="7" t="s">
        <v>2137</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customHeight="1" x14ac:dyDescent="0.15">
      <c r="A420" s="12" t="s">
        <v>848</v>
      </c>
      <c r="B420" s="70"/>
      <c r="C420" s="12" t="s">
        <v>4</v>
      </c>
      <c r="D420" s="12" t="s">
        <v>134</v>
      </c>
      <c r="E420" s="12" t="s">
        <v>337</v>
      </c>
      <c r="F420" s="12" t="s">
        <v>2132</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customHeight="1" x14ac:dyDescent="0.15">
      <c r="A421" s="7" t="s">
        <v>849</v>
      </c>
      <c r="B421" s="70"/>
      <c r="C421" s="7" t="s">
        <v>4</v>
      </c>
      <c r="D421" s="7" t="s">
        <v>1911</v>
      </c>
      <c r="E421" s="7" t="s">
        <v>2064</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customHeight="1" x14ac:dyDescent="0.15">
      <c r="A422" s="12" t="s">
        <v>850</v>
      </c>
      <c r="B422" s="70"/>
      <c r="C422" s="12" t="s">
        <v>4</v>
      </c>
      <c r="D422" s="12" t="s">
        <v>1911</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customHeight="1" x14ac:dyDescent="0.15">
      <c r="A423" s="7" t="s">
        <v>851</v>
      </c>
      <c r="B423" s="70"/>
      <c r="C423" s="7" t="s">
        <v>4</v>
      </c>
      <c r="D423" s="7" t="s">
        <v>1911</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customHeight="1" x14ac:dyDescent="0.15">
      <c r="A427" s="7" t="s">
        <v>854</v>
      </c>
      <c r="B427" s="70"/>
      <c r="C427" s="7" t="s">
        <v>4</v>
      </c>
      <c r="D427" s="7" t="s">
        <v>2698</v>
      </c>
      <c r="E427" s="7" t="s">
        <v>406</v>
      </c>
      <c r="F427" s="7" t="s">
        <v>2157</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customHeight="1" x14ac:dyDescent="0.15">
      <c r="A432" s="12" t="s">
        <v>860</v>
      </c>
      <c r="B432" s="70"/>
      <c r="C432" s="12" t="s">
        <v>4</v>
      </c>
      <c r="D432" s="12" t="s">
        <v>1911</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customHeight="1" x14ac:dyDescent="0.15">
      <c r="A434" s="12" t="s">
        <v>861</v>
      </c>
      <c r="B434" s="70"/>
      <c r="C434" s="12" t="s">
        <v>4</v>
      </c>
      <c r="D434" s="12" t="s">
        <v>2287</v>
      </c>
      <c r="E434" s="12" t="s">
        <v>408</v>
      </c>
      <c r="F434" s="12" t="s">
        <v>2157</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customHeight="1" x14ac:dyDescent="0.15">
      <c r="A435" s="7" t="s">
        <v>435</v>
      </c>
      <c r="B435" s="70"/>
      <c r="C435" s="7" t="s">
        <v>4</v>
      </c>
      <c r="D435" s="7" t="s">
        <v>1911</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customHeight="1" x14ac:dyDescent="0.15">
      <c r="A436" s="12" t="s">
        <v>862</v>
      </c>
      <c r="B436" s="70"/>
      <c r="C436" s="12" t="s">
        <v>4</v>
      </c>
      <c r="D436" s="12" t="s">
        <v>1911</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customHeight="1" x14ac:dyDescent="0.15">
      <c r="A437" s="7" t="s">
        <v>863</v>
      </c>
      <c r="B437" s="70"/>
      <c r="C437" s="7" t="s">
        <v>4</v>
      </c>
      <c r="D437" s="7" t="s">
        <v>26</v>
      </c>
      <c r="E437" s="7" t="s">
        <v>1632</v>
      </c>
      <c r="F437" s="7" t="s">
        <v>2180</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customHeight="1" x14ac:dyDescent="0.15">
      <c r="A438" s="12" t="s">
        <v>864</v>
      </c>
      <c r="B438" s="70"/>
      <c r="C438" s="12" t="s">
        <v>4</v>
      </c>
      <c r="D438" s="12" t="s">
        <v>1789</v>
      </c>
      <c r="E438" s="12" t="s">
        <v>1644</v>
      </c>
      <c r="F438" s="12" t="s">
        <v>2181</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customHeight="1" x14ac:dyDescent="0.15">
      <c r="A442" s="12" t="s">
        <v>866</v>
      </c>
      <c r="B442" s="70"/>
      <c r="C442" s="12" t="s">
        <v>4</v>
      </c>
      <c r="D442" s="12" t="s">
        <v>1519</v>
      </c>
      <c r="E442" s="12" t="s">
        <v>1633</v>
      </c>
      <c r="F442" s="12" t="s">
        <v>2137</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customHeight="1" x14ac:dyDescent="0.15">
      <c r="A443" s="7" t="s">
        <v>867</v>
      </c>
      <c r="B443" s="70"/>
      <c r="C443" s="7" t="s">
        <v>4</v>
      </c>
      <c r="D443" s="7" t="s">
        <v>1519</v>
      </c>
      <c r="E443" s="7" t="s">
        <v>1633</v>
      </c>
      <c r="F443" s="7" t="s">
        <v>2103</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customHeight="1" x14ac:dyDescent="0.15">
      <c r="A444" s="12" t="s">
        <v>868</v>
      </c>
      <c r="B444" s="70"/>
      <c r="C444" s="12" t="s">
        <v>4</v>
      </c>
      <c r="D444" s="12" t="s">
        <v>1519</v>
      </c>
      <c r="E444" s="12" t="s">
        <v>1633</v>
      </c>
      <c r="F444" s="12" t="s">
        <v>2132</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customHeight="1" x14ac:dyDescent="0.15">
      <c r="A445" s="7" t="s">
        <v>858</v>
      </c>
      <c r="B445" s="70"/>
      <c r="C445" s="7" t="s">
        <v>4</v>
      </c>
      <c r="D445" s="7" t="s">
        <v>1788</v>
      </c>
      <c r="E445" s="7" t="s">
        <v>1633</v>
      </c>
      <c r="F445" s="7" t="s">
        <v>2122</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customHeight="1" x14ac:dyDescent="0.15">
      <c r="A447" s="7" t="s">
        <v>870</v>
      </c>
      <c r="B447" s="70"/>
      <c r="C447" s="7" t="s">
        <v>4</v>
      </c>
      <c r="D447" s="7" t="s">
        <v>211</v>
      </c>
      <c r="E447" s="7" t="s">
        <v>1634</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customHeight="1" x14ac:dyDescent="0.15">
      <c r="A448" s="12" t="s">
        <v>871</v>
      </c>
      <c r="B448" s="70"/>
      <c r="C448" s="12" t="s">
        <v>4</v>
      </c>
      <c r="D448" s="12" t="s">
        <v>26</v>
      </c>
      <c r="E448" s="12" t="s">
        <v>1635</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customHeight="1" x14ac:dyDescent="0.15">
      <c r="A452" s="12" t="s">
        <v>874</v>
      </c>
      <c r="B452" s="70"/>
      <c r="C452" s="12" t="s">
        <v>4</v>
      </c>
      <c r="D452" s="12" t="s">
        <v>1911</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customHeight="1" x14ac:dyDescent="0.15">
      <c r="A453" s="7" t="s">
        <v>875</v>
      </c>
      <c r="B453" s="70"/>
      <c r="C453" s="7" t="s">
        <v>4</v>
      </c>
      <c r="D453" s="7" t="s">
        <v>1911</v>
      </c>
      <c r="E453" s="7" t="s">
        <v>1637</v>
      </c>
      <c r="F453" s="7" t="s">
        <v>1636</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customHeight="1" x14ac:dyDescent="0.15">
      <c r="A460" s="12" t="s">
        <v>879</v>
      </c>
      <c r="B460" s="70"/>
      <c r="C460" s="12" t="s">
        <v>4</v>
      </c>
      <c r="D460" s="12" t="s">
        <v>1519</v>
      </c>
      <c r="E460" s="12" t="s">
        <v>1638</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customHeight="1" x14ac:dyDescent="0.15">
      <c r="A462" s="12" t="s">
        <v>881</v>
      </c>
      <c r="B462" s="70"/>
      <c r="C462" s="12" t="s">
        <v>4</v>
      </c>
      <c r="D462" s="12" t="s">
        <v>2291</v>
      </c>
      <c r="E462" s="12" t="s">
        <v>1638</v>
      </c>
      <c r="F462" s="12" t="s">
        <v>2122</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customHeight="1" x14ac:dyDescent="0.15">
      <c r="A463" s="7" t="s">
        <v>882</v>
      </c>
      <c r="B463" s="70"/>
      <c r="C463" s="7" t="s">
        <v>4</v>
      </c>
      <c r="D463" s="7" t="s">
        <v>2292</v>
      </c>
      <c r="E463" s="7" t="s">
        <v>1637</v>
      </c>
      <c r="F463" s="7" t="s">
        <v>2182</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customHeight="1" x14ac:dyDescent="0.15">
      <c r="A464" s="12" t="s">
        <v>883</v>
      </c>
      <c r="B464" s="70"/>
      <c r="C464" s="12" t="s">
        <v>4</v>
      </c>
      <c r="D464" s="12" t="s">
        <v>2292</v>
      </c>
      <c r="E464" s="12" t="s">
        <v>1639</v>
      </c>
      <c r="F464" s="12" t="s">
        <v>2183</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customHeight="1" x14ac:dyDescent="0.15">
      <c r="A465" s="7" t="s">
        <v>884</v>
      </c>
      <c r="B465" s="70"/>
      <c r="C465" s="7" t="s">
        <v>4</v>
      </c>
      <c r="D465" s="7" t="s">
        <v>2292</v>
      </c>
      <c r="E465" s="7" t="s">
        <v>1639</v>
      </c>
      <c r="F465" s="7" t="s">
        <v>2623</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customHeight="1" x14ac:dyDescent="0.15">
      <c r="A467" s="7" t="s">
        <v>886</v>
      </c>
      <c r="B467" s="70"/>
      <c r="C467" s="7" t="s">
        <v>4</v>
      </c>
      <c r="D467" s="7" t="s">
        <v>1787</v>
      </c>
      <c r="E467" s="7" t="s">
        <v>1641</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customHeight="1" x14ac:dyDescent="0.15">
      <c r="A469" s="7" t="s">
        <v>442</v>
      </c>
      <c r="B469" s="70"/>
      <c r="C469" s="7" t="s">
        <v>4</v>
      </c>
      <c r="D469" s="7" t="s">
        <v>1911</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customHeight="1" x14ac:dyDescent="0.15">
      <c r="A470" s="12" t="s">
        <v>888</v>
      </c>
      <c r="B470" s="70"/>
      <c r="C470" s="12" t="s">
        <v>4</v>
      </c>
      <c r="D470" s="12" t="s">
        <v>1911</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customHeight="1" x14ac:dyDescent="0.15">
      <c r="A471" s="7" t="s">
        <v>443</v>
      </c>
      <c r="B471" s="70"/>
      <c r="C471" s="7" t="s">
        <v>4</v>
      </c>
      <c r="D471" s="7" t="s">
        <v>1911</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customHeight="1" x14ac:dyDescent="0.15">
      <c r="A474" s="12" t="s">
        <v>890</v>
      </c>
      <c r="B474" s="70"/>
      <c r="C474" s="12" t="s">
        <v>4</v>
      </c>
      <c r="D474" s="12" t="s">
        <v>1789</v>
      </c>
      <c r="E474" s="12" t="s">
        <v>1642</v>
      </c>
      <c r="F474" s="12" t="s">
        <v>2122</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customHeight="1" x14ac:dyDescent="0.15">
      <c r="A475" s="7" t="s">
        <v>891</v>
      </c>
      <c r="B475" s="70"/>
      <c r="C475" s="7" t="s">
        <v>4</v>
      </c>
      <c r="D475" s="7" t="s">
        <v>1911</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customHeight="1" x14ac:dyDescent="0.15">
      <c r="A476" s="12" t="s">
        <v>892</v>
      </c>
      <c r="B476" s="70"/>
      <c r="C476" s="12" t="s">
        <v>4</v>
      </c>
      <c r="D476" s="12" t="s">
        <v>1911</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customHeight="1" x14ac:dyDescent="0.15">
      <c r="A477" s="7" t="s">
        <v>893</v>
      </c>
      <c r="B477" s="70"/>
      <c r="C477" s="7" t="s">
        <v>4</v>
      </c>
      <c r="D477" s="7" t="s">
        <v>1911</v>
      </c>
      <c r="E477" s="7" t="s">
        <v>1637</v>
      </c>
      <c r="F477" s="7" t="s">
        <v>2165</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customHeight="1" x14ac:dyDescent="0.15">
      <c r="A479" s="7" t="s">
        <v>894</v>
      </c>
      <c r="B479" s="70"/>
      <c r="C479" s="7" t="s">
        <v>4</v>
      </c>
      <c r="D479" s="7" t="s">
        <v>1911</v>
      </c>
      <c r="E479" s="7" t="s">
        <v>2063</v>
      </c>
      <c r="F479" s="7" t="s">
        <v>2222</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customHeight="1" x14ac:dyDescent="0.15">
      <c r="A480" s="12" t="s">
        <v>895</v>
      </c>
      <c r="B480" s="70"/>
      <c r="C480" s="12" t="s">
        <v>4</v>
      </c>
      <c r="D480" s="12" t="s">
        <v>1911</v>
      </c>
      <c r="E480" s="12" t="s">
        <v>2063</v>
      </c>
      <c r="F480" s="12" t="s">
        <v>2184</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customHeight="1" x14ac:dyDescent="0.15">
      <c r="A481" s="7" t="s">
        <v>896</v>
      </c>
      <c r="B481" s="70"/>
      <c r="C481" s="7" t="s">
        <v>4</v>
      </c>
      <c r="D481" s="7" t="s">
        <v>1911</v>
      </c>
      <c r="E481" s="7" t="s">
        <v>1643</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customHeight="1" x14ac:dyDescent="0.15">
      <c r="A482" s="12" t="s">
        <v>897</v>
      </c>
      <c r="B482" s="70"/>
      <c r="C482" s="12" t="s">
        <v>4</v>
      </c>
      <c r="D482" s="12" t="s">
        <v>2697</v>
      </c>
      <c r="E482" s="12" t="s">
        <v>2128</v>
      </c>
      <c r="F482" s="12" t="s">
        <v>2129</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customHeight="1" x14ac:dyDescent="0.15">
      <c r="A483" s="7" t="s">
        <v>898</v>
      </c>
      <c r="B483" s="70"/>
      <c r="C483" s="7" t="s">
        <v>4</v>
      </c>
      <c r="D483" s="7" t="s">
        <v>26</v>
      </c>
      <c r="E483" s="7" t="s">
        <v>2128</v>
      </c>
      <c r="F483" s="7" t="s">
        <v>2130</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customHeight="1" x14ac:dyDescent="0.15">
      <c r="A485" s="7" t="s">
        <v>900</v>
      </c>
      <c r="B485" s="70"/>
      <c r="C485" s="7" t="s">
        <v>4</v>
      </c>
      <c r="D485" s="7" t="s">
        <v>2702</v>
      </c>
      <c r="E485" s="7" t="s">
        <v>424</v>
      </c>
      <c r="F485" s="7" t="s">
        <v>2157</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customHeight="1" x14ac:dyDescent="0.15">
      <c r="A486" s="12" t="s">
        <v>901</v>
      </c>
      <c r="B486" s="70"/>
      <c r="C486" s="12" t="s">
        <v>4</v>
      </c>
      <c r="D486" s="12" t="s">
        <v>1789</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customHeight="1" x14ac:dyDescent="0.15">
      <c r="A487" s="7" t="s">
        <v>902</v>
      </c>
      <c r="B487" s="70"/>
      <c r="C487" s="7" t="s">
        <v>4</v>
      </c>
      <c r="D487" s="7" t="s">
        <v>2697</v>
      </c>
      <c r="E487" s="7" t="s">
        <v>424</v>
      </c>
      <c r="F487" s="7" t="s">
        <v>2132</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customHeight="1" x14ac:dyDescent="0.15">
      <c r="A489" s="7" t="s">
        <v>446</v>
      </c>
      <c r="B489" s="70"/>
      <c r="C489" s="7" t="s">
        <v>4</v>
      </c>
      <c r="D489" s="7" t="s">
        <v>1911</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customHeight="1" x14ac:dyDescent="0.15">
      <c r="A490" s="12" t="s">
        <v>904</v>
      </c>
      <c r="B490" s="70"/>
      <c r="C490" s="12" t="s">
        <v>4</v>
      </c>
      <c r="D490" s="12" t="s">
        <v>1911</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customHeight="1" x14ac:dyDescent="0.15">
      <c r="A491" s="7" t="s">
        <v>905</v>
      </c>
      <c r="B491" s="70"/>
      <c r="C491" s="7" t="s">
        <v>4</v>
      </c>
      <c r="D491" s="7" t="s">
        <v>1911</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customHeight="1" x14ac:dyDescent="0.15">
      <c r="A492" s="12" t="s">
        <v>906</v>
      </c>
      <c r="B492" s="70"/>
      <c r="C492" s="12" t="s">
        <v>4</v>
      </c>
      <c r="D492" s="12" t="s">
        <v>1519</v>
      </c>
      <c r="E492" s="12" t="s">
        <v>1645</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customHeight="1" x14ac:dyDescent="0.15">
      <c r="A495" s="7" t="s">
        <v>908</v>
      </c>
      <c r="B495" s="70"/>
      <c r="C495" s="7" t="s">
        <v>4</v>
      </c>
      <c r="D495" s="7" t="s">
        <v>1911</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customHeight="1" x14ac:dyDescent="0.15">
      <c r="A496" s="12" t="s">
        <v>909</v>
      </c>
      <c r="B496" s="70"/>
      <c r="C496" s="12" t="s">
        <v>4</v>
      </c>
      <c r="D496" s="12" t="s">
        <v>1911</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customHeight="1" x14ac:dyDescent="0.15">
      <c r="A497" s="7" t="s">
        <v>449</v>
      </c>
      <c r="B497" s="70"/>
      <c r="C497" s="7" t="s">
        <v>4</v>
      </c>
      <c r="D497" s="7" t="s">
        <v>1911</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customHeight="1" x14ac:dyDescent="0.15">
      <c r="A498" s="12" t="s">
        <v>910</v>
      </c>
      <c r="B498" s="70"/>
      <c r="C498" s="12" t="s">
        <v>4</v>
      </c>
      <c r="D498" s="12" t="s">
        <v>1911</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customHeight="1" x14ac:dyDescent="0.15">
      <c r="A503" s="7" t="s">
        <v>915</v>
      </c>
      <c r="B503" s="70"/>
      <c r="C503" s="7" t="s">
        <v>4</v>
      </c>
      <c r="D503" s="7" t="s">
        <v>1519</v>
      </c>
      <c r="E503" s="7" t="s">
        <v>1646</v>
      </c>
      <c r="F503" s="7" t="s">
        <v>2132</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customHeight="1" x14ac:dyDescent="0.15">
      <c r="A512" s="12" t="s">
        <v>922</v>
      </c>
      <c r="B512" s="70"/>
      <c r="C512" s="12" t="s">
        <v>4</v>
      </c>
      <c r="D512" s="12" t="s">
        <v>2697</v>
      </c>
      <c r="E512" s="12" t="s">
        <v>2154</v>
      </c>
      <c r="F512" s="12" t="s">
        <v>2103</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customHeight="1" x14ac:dyDescent="0.15">
      <c r="A513" s="7" t="s">
        <v>923</v>
      </c>
      <c r="B513" s="70"/>
      <c r="C513" s="7" t="s">
        <v>4</v>
      </c>
      <c r="D513" s="7" t="s">
        <v>2697</v>
      </c>
      <c r="E513" s="7" t="s">
        <v>2154</v>
      </c>
      <c r="F513" s="7" t="s">
        <v>2132</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customHeight="1" x14ac:dyDescent="0.15">
      <c r="A514" s="12" t="s">
        <v>924</v>
      </c>
      <c r="B514" s="70"/>
      <c r="C514" s="12" t="s">
        <v>4</v>
      </c>
      <c r="D514" s="12" t="s">
        <v>2702</v>
      </c>
      <c r="E514" s="12" t="s">
        <v>2154</v>
      </c>
      <c r="F514" s="12" t="s">
        <v>2122</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customHeight="1" x14ac:dyDescent="0.15">
      <c r="A515" s="7" t="s">
        <v>925</v>
      </c>
      <c r="B515" s="70"/>
      <c r="C515" s="7" t="s">
        <v>4</v>
      </c>
      <c r="D515" s="7" t="s">
        <v>1519</v>
      </c>
      <c r="E515" s="7" t="s">
        <v>1647</v>
      </c>
      <c r="F515" s="7" t="s">
        <v>2132</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customHeight="1" x14ac:dyDescent="0.15">
      <c r="A516" s="12" t="s">
        <v>926</v>
      </c>
      <c r="B516" s="70"/>
      <c r="C516" s="12" t="s">
        <v>4</v>
      </c>
      <c r="D516" s="12" t="s">
        <v>1911</v>
      </c>
      <c r="E516" s="12" t="s">
        <v>1648</v>
      </c>
      <c r="F516" s="12" t="s">
        <v>2103</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customHeight="1" x14ac:dyDescent="0.15">
      <c r="A518" s="12" t="s">
        <v>929</v>
      </c>
      <c r="B518" s="70"/>
      <c r="C518" s="12" t="s">
        <v>4</v>
      </c>
      <c r="D518" s="12" t="s">
        <v>1911</v>
      </c>
      <c r="E518" s="12" t="s">
        <v>1649</v>
      </c>
      <c r="F518" s="12" t="s">
        <v>2137</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customHeight="1" x14ac:dyDescent="0.15">
      <c r="A519" s="7" t="s">
        <v>966</v>
      </c>
      <c r="B519" s="70"/>
      <c r="C519" s="7" t="s">
        <v>4</v>
      </c>
      <c r="D519" s="7" t="s">
        <v>1911</v>
      </c>
      <c r="E519" s="7" t="s">
        <v>1650</v>
      </c>
      <c r="F519" s="7" t="s">
        <v>2103</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customHeight="1" x14ac:dyDescent="0.15">
      <c r="A522" s="12" t="s">
        <v>523</v>
      </c>
      <c r="B522" s="70"/>
      <c r="C522" s="12" t="s">
        <v>4</v>
      </c>
      <c r="D522" s="12" t="s">
        <v>1911</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customHeight="1" x14ac:dyDescent="0.15">
      <c r="A523" s="7" t="s">
        <v>524</v>
      </c>
      <c r="B523" s="70"/>
      <c r="C523" s="7" t="s">
        <v>4</v>
      </c>
      <c r="D523" s="7" t="s">
        <v>1911</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customHeight="1" x14ac:dyDescent="0.15">
      <c r="A531" s="7" t="s">
        <v>932</v>
      </c>
      <c r="B531" s="70"/>
      <c r="C531" s="7" t="s">
        <v>4</v>
      </c>
      <c r="D531" s="7" t="s">
        <v>211</v>
      </c>
      <c r="E531" s="7" t="s">
        <v>1651</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2050</v>
      </c>
      <c r="E538" s="12" t="s">
        <v>540</v>
      </c>
      <c r="F538" s="12" t="s">
        <v>2185</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7" t="s">
        <v>2050</v>
      </c>
      <c r="E540" s="7" t="s">
        <v>540</v>
      </c>
      <c r="F540" s="7" t="s">
        <v>2159</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customHeight="1" x14ac:dyDescent="0.15">
      <c r="A543" s="12" t="s">
        <v>943</v>
      </c>
      <c r="B543" s="70"/>
      <c r="C543" s="12" t="s">
        <v>4</v>
      </c>
      <c r="D543" s="12" t="s">
        <v>461</v>
      </c>
      <c r="E543" s="12" t="s">
        <v>2134</v>
      </c>
      <c r="F543" s="12" t="s">
        <v>2135</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customHeight="1" x14ac:dyDescent="0.15">
      <c r="A547" s="12" t="s">
        <v>947</v>
      </c>
      <c r="B547" s="70"/>
      <c r="C547" s="12" t="s">
        <v>4</v>
      </c>
      <c r="D547" s="12" t="s">
        <v>1791</v>
      </c>
      <c r="E547" s="12" t="s">
        <v>546</v>
      </c>
      <c r="F547" s="12" t="s">
        <v>2122</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customHeight="1" x14ac:dyDescent="0.15">
      <c r="A548" s="7" t="s">
        <v>948</v>
      </c>
      <c r="B548" s="70"/>
      <c r="C548" s="7" t="s">
        <v>4</v>
      </c>
      <c r="D548" s="7" t="s">
        <v>134</v>
      </c>
      <c r="E548" s="7" t="s">
        <v>546</v>
      </c>
      <c r="F548" s="7" t="s">
        <v>2132</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customHeight="1" x14ac:dyDescent="0.15">
      <c r="A549" s="12" t="s">
        <v>949</v>
      </c>
      <c r="B549" s="70"/>
      <c r="C549" s="12" t="s">
        <v>4</v>
      </c>
      <c r="D549" s="12" t="s">
        <v>134</v>
      </c>
      <c r="E549" s="12" t="s">
        <v>546</v>
      </c>
      <c r="F549" s="12" t="s">
        <v>2103</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7" t="s">
        <v>1905</v>
      </c>
      <c r="E552" s="7" t="s">
        <v>1570</v>
      </c>
      <c r="F552" s="7" t="s">
        <v>2148</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customHeight="1" x14ac:dyDescent="0.15">
      <c r="A553" s="12" t="s">
        <v>953</v>
      </c>
      <c r="B553" s="70"/>
      <c r="C553" s="12" t="s">
        <v>4</v>
      </c>
      <c r="D553" s="12" t="s">
        <v>1911</v>
      </c>
      <c r="E553" s="12" t="s">
        <v>550</v>
      </c>
      <c r="F553" s="12" t="s">
        <v>2103</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customHeight="1" x14ac:dyDescent="0.15">
      <c r="A554" s="7" t="s">
        <v>954</v>
      </c>
      <c r="B554" s="70"/>
      <c r="C554" s="7" t="s">
        <v>4</v>
      </c>
      <c r="D554" s="7" t="s">
        <v>1911</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customHeight="1" x14ac:dyDescent="0.15">
      <c r="A555" s="12" t="s">
        <v>955</v>
      </c>
      <c r="B555" s="70"/>
      <c r="C555" s="12" t="s">
        <v>4</v>
      </c>
      <c r="D555" s="12" t="s">
        <v>26</v>
      </c>
      <c r="E555" s="12" t="s">
        <v>2139</v>
      </c>
      <c r="F555" s="12" t="s">
        <v>2103</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customHeight="1" x14ac:dyDescent="0.15">
      <c r="A557" s="12" t="s">
        <v>957</v>
      </c>
      <c r="B557" s="70"/>
      <c r="C557" s="12" t="s">
        <v>4</v>
      </c>
      <c r="D557" s="12" t="s">
        <v>88</v>
      </c>
      <c r="E557" s="12" t="s">
        <v>967</v>
      </c>
      <c r="F557" s="12" t="s">
        <v>2186</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customHeight="1" x14ac:dyDescent="0.15">
      <c r="A561" s="12" t="s">
        <v>961</v>
      </c>
      <c r="B561" s="70"/>
      <c r="C561" s="12" t="s">
        <v>4</v>
      </c>
      <c r="D561" s="12" t="s">
        <v>211</v>
      </c>
      <c r="E561" s="12" t="s">
        <v>1652</v>
      </c>
      <c r="F561" s="12" t="s">
        <v>2103</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customHeight="1" x14ac:dyDescent="0.15">
      <c r="A562" s="7" t="s">
        <v>962</v>
      </c>
      <c r="B562" s="70"/>
      <c r="C562" s="7" t="s">
        <v>4</v>
      </c>
      <c r="D562" s="7" t="s">
        <v>1712</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customHeight="1" x14ac:dyDescent="0.15">
      <c r="A563" s="12" t="s">
        <v>963</v>
      </c>
      <c r="B563" s="70"/>
      <c r="C563" s="12" t="s">
        <v>4</v>
      </c>
      <c r="D563" s="12" t="s">
        <v>1712</v>
      </c>
      <c r="E563" s="12" t="s">
        <v>1653</v>
      </c>
      <c r="F563" s="12" t="s">
        <v>2115</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customHeight="1" x14ac:dyDescent="0.15">
      <c r="A564" s="7" t="s">
        <v>964</v>
      </c>
      <c r="B564" s="70"/>
      <c r="C564" s="7" t="s">
        <v>4</v>
      </c>
      <c r="D564" s="7" t="s">
        <v>1712</v>
      </c>
      <c r="E564" s="7" t="s">
        <v>980</v>
      </c>
      <c r="F564" s="7" t="s">
        <v>2187</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1905</v>
      </c>
      <c r="E565" s="12" t="s">
        <v>981</v>
      </c>
      <c r="F565" s="12" t="s">
        <v>2148</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customHeight="1" x14ac:dyDescent="0.15">
      <c r="A567" s="12" t="s">
        <v>984</v>
      </c>
      <c r="B567" s="70"/>
      <c r="C567" s="12" t="s">
        <v>4</v>
      </c>
      <c r="D567" s="12" t="s">
        <v>1911</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customHeight="1" x14ac:dyDescent="0.15">
      <c r="A568" s="7" t="s">
        <v>985</v>
      </c>
      <c r="B568" s="70"/>
      <c r="C568" s="7" t="s">
        <v>4</v>
      </c>
      <c r="D568" s="7" t="s">
        <v>1911</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customHeight="1" x14ac:dyDescent="0.15">
      <c r="A569" s="12" t="s">
        <v>1001</v>
      </c>
      <c r="B569" s="70"/>
      <c r="C569" s="12" t="s">
        <v>4</v>
      </c>
      <c r="D569" s="12" t="s">
        <v>1911</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customHeight="1" x14ac:dyDescent="0.15">
      <c r="A570" s="7" t="s">
        <v>1002</v>
      </c>
      <c r="B570" s="70"/>
      <c r="C570" s="7" t="s">
        <v>4</v>
      </c>
      <c r="D570" s="7" t="s">
        <v>134</v>
      </c>
      <c r="E570" s="7" t="s">
        <v>1003</v>
      </c>
      <c r="F570" s="7" t="s">
        <v>2147</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customHeight="1" x14ac:dyDescent="0.15">
      <c r="A572" s="7" t="s">
        <v>1006</v>
      </c>
      <c r="B572" s="70"/>
      <c r="C572" s="7" t="s">
        <v>4</v>
      </c>
      <c r="D572" s="7" t="s">
        <v>1519</v>
      </c>
      <c r="E572" s="7" t="s">
        <v>2607</v>
      </c>
      <c r="F572" s="7" t="s">
        <v>2208</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customHeight="1" x14ac:dyDescent="0.15">
      <c r="A573" s="12" t="s">
        <v>1007</v>
      </c>
      <c r="B573" s="70"/>
      <c r="C573" s="12" t="s">
        <v>4</v>
      </c>
      <c r="D573" s="12" t="s">
        <v>1519</v>
      </c>
      <c r="E573" s="12" t="s">
        <v>2608</v>
      </c>
      <c r="F573" s="12" t="s">
        <v>2209</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customHeight="1" x14ac:dyDescent="0.15">
      <c r="A574" s="7" t="s">
        <v>1008</v>
      </c>
      <c r="B574" s="70"/>
      <c r="C574" s="7" t="s">
        <v>4</v>
      </c>
      <c r="D574" s="7" t="s">
        <v>1911</v>
      </c>
      <c r="E574" s="7" t="s">
        <v>2262</v>
      </c>
      <c r="F574" s="7" t="s">
        <v>2103</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customHeight="1" x14ac:dyDescent="0.15">
      <c r="A575" s="12" t="s">
        <v>1009</v>
      </c>
      <c r="B575" s="70"/>
      <c r="C575" s="12" t="s">
        <v>4</v>
      </c>
      <c r="D575" s="12" t="s">
        <v>1911</v>
      </c>
      <c r="E575" s="12" t="s">
        <v>2262</v>
      </c>
      <c r="F575" s="12" t="s">
        <v>2157</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customHeight="1" x14ac:dyDescent="0.15">
      <c r="A582" s="7" t="s">
        <v>1018</v>
      </c>
      <c r="B582" s="70"/>
      <c r="C582" s="7" t="s">
        <v>4</v>
      </c>
      <c r="D582" s="7" t="s">
        <v>1519</v>
      </c>
      <c r="E582" s="7" t="s">
        <v>1019</v>
      </c>
      <c r="F582" s="7" t="s">
        <v>2132</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customHeight="1" x14ac:dyDescent="0.15">
      <c r="A585" s="12" t="s">
        <v>1023</v>
      </c>
      <c r="B585" s="70"/>
      <c r="C585" s="12" t="s">
        <v>4</v>
      </c>
      <c r="D585" s="12" t="s">
        <v>1911</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customHeight="1" x14ac:dyDescent="0.15">
      <c r="A586" s="7" t="s">
        <v>1025</v>
      </c>
      <c r="B586" s="70"/>
      <c r="C586" s="7" t="s">
        <v>4</v>
      </c>
      <c r="D586" s="7" t="s">
        <v>2366</v>
      </c>
      <c r="E586" s="7" t="s">
        <v>3105</v>
      </c>
      <c r="F586" s="7" t="s">
        <v>2103</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customHeight="1" x14ac:dyDescent="0.15">
      <c r="A587" s="12" t="s">
        <v>1026</v>
      </c>
      <c r="B587" s="70"/>
      <c r="C587" s="12" t="s">
        <v>4</v>
      </c>
      <c r="D587" s="12" t="s">
        <v>2697</v>
      </c>
      <c r="E587" s="12" t="s">
        <v>1654</v>
      </c>
      <c r="F587" s="12" t="s">
        <v>2103</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customHeight="1" x14ac:dyDescent="0.15">
      <c r="A590" s="7" t="s">
        <v>1029</v>
      </c>
      <c r="B590" s="70"/>
      <c r="C590" s="7" t="s">
        <v>4</v>
      </c>
      <c r="D590" s="7" t="s">
        <v>27</v>
      </c>
      <c r="E590" s="7" t="s">
        <v>1773</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customHeight="1" x14ac:dyDescent="0.15">
      <c r="A593" s="12" t="s">
        <v>1034</v>
      </c>
      <c r="B593" s="70"/>
      <c r="C593" s="12" t="s">
        <v>4</v>
      </c>
      <c r="D593" s="12" t="s">
        <v>1911</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customHeight="1" x14ac:dyDescent="0.15">
      <c r="A594" s="7" t="s">
        <v>1036</v>
      </c>
      <c r="B594" s="70"/>
      <c r="C594" s="7" t="s">
        <v>4</v>
      </c>
      <c r="D594" s="7" t="s">
        <v>1911</v>
      </c>
      <c r="E594" s="7" t="s">
        <v>1035</v>
      </c>
      <c r="F594" s="7" t="s">
        <v>2122</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customHeight="1" x14ac:dyDescent="0.15">
      <c r="A595" s="12" t="s">
        <v>1037</v>
      </c>
      <c r="B595" s="70"/>
      <c r="C595" s="12" t="s">
        <v>4</v>
      </c>
      <c r="D595" s="12" t="s">
        <v>1911</v>
      </c>
      <c r="E595" s="12" t="s">
        <v>1035</v>
      </c>
      <c r="F595" s="12" t="s">
        <v>2103</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customHeight="1" x14ac:dyDescent="0.15">
      <c r="A596" s="7" t="s">
        <v>1038</v>
      </c>
      <c r="B596" s="70"/>
      <c r="C596" s="7" t="s">
        <v>4</v>
      </c>
      <c r="D596" s="7" t="s">
        <v>1519</v>
      </c>
      <c r="E596" s="7" t="s">
        <v>1655</v>
      </c>
      <c r="F596" s="7" t="s">
        <v>2137</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customHeight="1" x14ac:dyDescent="0.15">
      <c r="A599" s="12" t="s">
        <v>1042</v>
      </c>
      <c r="B599" s="70"/>
      <c r="C599" s="12" t="s">
        <v>4</v>
      </c>
      <c r="D599" s="12" t="s">
        <v>2331</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customHeight="1" x14ac:dyDescent="0.15">
      <c r="A600" s="7" t="s">
        <v>1044</v>
      </c>
      <c r="B600" s="70"/>
      <c r="C600" s="7" t="s">
        <v>4</v>
      </c>
      <c r="D600" s="7" t="s">
        <v>2331</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customHeight="1" x14ac:dyDescent="0.15">
      <c r="A603" s="12" t="s">
        <v>1047</v>
      </c>
      <c r="B603" s="70"/>
      <c r="C603" s="12" t="s">
        <v>4</v>
      </c>
      <c r="D603" s="12" t="s">
        <v>2366</v>
      </c>
      <c r="E603" s="12" t="s">
        <v>1000</v>
      </c>
      <c r="F603" s="12" t="s">
        <v>2132</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0</v>
      </c>
      <c r="K604" s="8">
        <f>SUMIFS(VENTAS[Cantidad],VENTAS[Código del producto Vendido],STOCK[[#This Row],[Code]])</f>
        <v>0</v>
      </c>
      <c r="L604" s="8">
        <f>STOCK[[#This Row],[Entradas]]-STOCK[[#This Row],[Salidas]]</f>
        <v>0</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0</v>
      </c>
      <c r="AB604" s="7">
        <f>STOCK[[#This Row],[Stock Actual]]*STOCK[[#This Row],[Costo total]]</f>
        <v>0</v>
      </c>
    </row>
    <row r="605" spans="1:28" s="12" customFormat="1" ht="50" customHeight="1" x14ac:dyDescent="0.15">
      <c r="A605" s="12" t="s">
        <v>1049</v>
      </c>
      <c r="B605" s="70"/>
      <c r="C605" s="12" t="s">
        <v>4</v>
      </c>
      <c r="D605" s="12" t="s">
        <v>452</v>
      </c>
      <c r="E605" s="12" t="s">
        <v>1064</v>
      </c>
      <c r="G605" s="12" t="s">
        <v>69</v>
      </c>
      <c r="H605" s="12">
        <f>STOCK[[#This Row],[Precio Final]]</f>
        <v>0</v>
      </c>
      <c r="I605" s="12">
        <f>STOCK[[#This Row],[Precio Venta Ideal (x1.5)]]</f>
        <v>0</v>
      </c>
      <c r="J605" s="87">
        <v>0</v>
      </c>
      <c r="K605" s="87">
        <f>SUMIFS(VENTAS[Cantidad],VENTAS[Código del producto Vendido],STOCK[[#This Row],[Code]])</f>
        <v>0</v>
      </c>
      <c r="L605" s="87">
        <f>STOCK[[#This Row],[Entradas]]-STOCK[[#This Row],[Salidas]]</f>
        <v>0</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customHeight="1" x14ac:dyDescent="0.15">
      <c r="A606" s="7" t="s">
        <v>1050</v>
      </c>
      <c r="B606" s="70"/>
      <c r="C606" s="7" t="s">
        <v>4</v>
      </c>
      <c r="D606" s="7" t="s">
        <v>452</v>
      </c>
      <c r="E606" s="7" t="s">
        <v>1063</v>
      </c>
      <c r="G606" s="7" t="s">
        <v>69</v>
      </c>
      <c r="H606" s="7">
        <f>STOCK[[#This Row],[Precio Final]]</f>
        <v>0</v>
      </c>
      <c r="I606" s="7">
        <f>STOCK[[#This Row],[Precio Venta Ideal (x1.5)]]</f>
        <v>0</v>
      </c>
      <c r="J606" s="8">
        <v>0</v>
      </c>
      <c r="K606" s="8">
        <f>SUMIFS(VENTAS[Cantidad],VENTAS[Código del producto Vendido],STOCK[[#This Row],[Code]])</f>
        <v>0</v>
      </c>
      <c r="L606" s="8">
        <f>STOCK[[#This Row],[Entradas]]-STOCK[[#This Row],[Salidas]]</f>
        <v>0</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customHeight="1" x14ac:dyDescent="0.15">
      <c r="A607" s="12" t="s">
        <v>1051</v>
      </c>
      <c r="B607" s="70"/>
      <c r="C607" s="12" t="s">
        <v>4</v>
      </c>
      <c r="D607" s="12" t="s">
        <v>2602</v>
      </c>
      <c r="E607" s="12" t="s">
        <v>1061</v>
      </c>
      <c r="F607" s="12" t="s">
        <v>2691</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customHeight="1" x14ac:dyDescent="0.15">
      <c r="A609" s="12" t="s">
        <v>1053</v>
      </c>
      <c r="B609" s="70"/>
      <c r="C609" s="12" t="s">
        <v>4</v>
      </c>
      <c r="E609" s="12" t="s">
        <v>1065</v>
      </c>
      <c r="F609" s="12" t="s">
        <v>457</v>
      </c>
      <c r="G609" s="12" t="s">
        <v>69</v>
      </c>
      <c r="H609" s="12">
        <f>STOCK[[#This Row],[Precio Final]]</f>
        <v>0</v>
      </c>
      <c r="I609" s="12">
        <f>STOCK[[#This Row],[Precio Venta Ideal (x1.5)]]</f>
        <v>0</v>
      </c>
      <c r="J609" s="87">
        <v>1</v>
      </c>
      <c r="K609" s="87">
        <f>SUMIFS(VENTAS[Cantidad],VENTAS[Código del producto Vendido],STOCK[[#This Row],[Code]])</f>
        <v>0</v>
      </c>
      <c r="L609" s="87">
        <f>STOCK[[#This Row],[Entradas]]-STOCK[[#This Row],[Salidas]]</f>
        <v>1</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customHeight="1" x14ac:dyDescent="0.15">
      <c r="A610" s="7" t="s">
        <v>1054</v>
      </c>
      <c r="B610" s="70"/>
      <c r="C610" s="7" t="s">
        <v>4</v>
      </c>
      <c r="D610" s="7" t="s">
        <v>1519</v>
      </c>
      <c r="E610" s="7" t="s">
        <v>2058</v>
      </c>
      <c r="F610" s="7" t="s">
        <v>2132</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customHeight="1" x14ac:dyDescent="0.15">
      <c r="A612" s="7" t="s">
        <v>1056</v>
      </c>
      <c r="B612" s="70"/>
      <c r="C612" s="7" t="s">
        <v>4</v>
      </c>
      <c r="D612" s="7" t="s">
        <v>1792</v>
      </c>
      <c r="E612" s="7" t="s">
        <v>1656</v>
      </c>
      <c r="F612" s="7" t="s">
        <v>2105</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customHeight="1" x14ac:dyDescent="0.15">
      <c r="A614" s="7" t="s">
        <v>1058</v>
      </c>
      <c r="B614" s="70"/>
      <c r="C614" s="7" t="s">
        <v>4</v>
      </c>
      <c r="D614" s="7" t="s">
        <v>88</v>
      </c>
      <c r="E614" s="7" t="s">
        <v>1656</v>
      </c>
      <c r="F614" s="7" t="s">
        <v>2210</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customHeight="1" x14ac:dyDescent="0.15">
      <c r="A615" s="12" t="s">
        <v>1059</v>
      </c>
      <c r="B615" s="70"/>
      <c r="C615" s="12" t="s">
        <v>4</v>
      </c>
      <c r="D615" s="12" t="s">
        <v>1519</v>
      </c>
      <c r="E615" s="12" t="s">
        <v>1567</v>
      </c>
      <c r="F615" s="12" t="s">
        <v>2211</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customHeight="1" x14ac:dyDescent="0.15">
      <c r="A623" s="12" t="s">
        <v>1082</v>
      </c>
      <c r="B623" s="70"/>
      <c r="C623" s="12" t="s">
        <v>4</v>
      </c>
      <c r="D623" s="12" t="s">
        <v>2697</v>
      </c>
      <c r="E623" s="12" t="s">
        <v>1658</v>
      </c>
      <c r="F623" s="12" t="s">
        <v>2142</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customHeight="1" x14ac:dyDescent="0.15">
      <c r="A627" s="12" t="s">
        <v>1088</v>
      </c>
      <c r="B627" s="70"/>
      <c r="C627" s="12" t="s">
        <v>4</v>
      </c>
      <c r="D627" s="12" t="s">
        <v>1911</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customHeight="1" x14ac:dyDescent="0.15">
      <c r="A628" s="7" t="s">
        <v>1089</v>
      </c>
      <c r="B628" s="70"/>
      <c r="C628" s="7" t="s">
        <v>4</v>
      </c>
      <c r="D628" s="7" t="s">
        <v>1911</v>
      </c>
      <c r="E628" s="7" t="s">
        <v>1564</v>
      </c>
      <c r="F628" s="7" t="s">
        <v>2149</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customHeight="1" x14ac:dyDescent="0.15">
      <c r="A629" s="12" t="s">
        <v>1090</v>
      </c>
      <c r="B629" s="70"/>
      <c r="C629" s="12" t="s">
        <v>4</v>
      </c>
      <c r="D629" s="12" t="s">
        <v>1911</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customHeight="1" x14ac:dyDescent="0.15">
      <c r="A630" s="7" t="s">
        <v>1091</v>
      </c>
      <c r="B630" s="70"/>
      <c r="C630" s="7" t="s">
        <v>4</v>
      </c>
      <c r="D630" s="7" t="s">
        <v>1911</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customHeight="1" x14ac:dyDescent="0.15">
      <c r="A631" s="12" t="s">
        <v>1092</v>
      </c>
      <c r="B631" s="70"/>
      <c r="C631" s="12" t="s">
        <v>4</v>
      </c>
      <c r="D631" s="12" t="s">
        <v>1911</v>
      </c>
      <c r="E631" s="12" t="s">
        <v>1659</v>
      </c>
      <c r="F631" s="12" t="s">
        <v>2118</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customHeight="1" x14ac:dyDescent="0.15">
      <c r="A632" s="7" t="s">
        <v>1093</v>
      </c>
      <c r="B632" s="70"/>
      <c r="C632" s="7" t="s">
        <v>4</v>
      </c>
      <c r="D632" s="7" t="s">
        <v>1911</v>
      </c>
      <c r="E632" s="7" t="s">
        <v>1659</v>
      </c>
      <c r="F632" s="7" t="s">
        <v>2165</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customHeight="1" x14ac:dyDescent="0.15">
      <c r="A633" s="12" t="s">
        <v>1094</v>
      </c>
      <c r="B633" s="70"/>
      <c r="C633" s="12" t="s">
        <v>4</v>
      </c>
      <c r="D633" s="12" t="s">
        <v>1911</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customHeight="1" x14ac:dyDescent="0.15">
      <c r="A636" s="7" t="s">
        <v>1097</v>
      </c>
      <c r="B636" s="70"/>
      <c r="C636" s="7" t="s">
        <v>4</v>
      </c>
      <c r="D636" s="7" t="s">
        <v>1519</v>
      </c>
      <c r="E636" s="7" t="s">
        <v>1657</v>
      </c>
      <c r="F636" s="7" t="s">
        <v>2212</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customHeight="1" x14ac:dyDescent="0.15">
      <c r="A637" s="12" t="s">
        <v>1098</v>
      </c>
      <c r="B637" s="70"/>
      <c r="C637" s="12" t="s">
        <v>4</v>
      </c>
      <c r="D637" s="12" t="s">
        <v>1519</v>
      </c>
      <c r="E637" s="12" t="s">
        <v>1657</v>
      </c>
      <c r="F637" s="12" t="s">
        <v>1571</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customHeight="1" x14ac:dyDescent="0.15">
      <c r="A639" s="12" t="s">
        <v>1100</v>
      </c>
      <c r="B639" s="70"/>
      <c r="C639" s="12" t="s">
        <v>4</v>
      </c>
      <c r="D639" s="12" t="s">
        <v>1911</v>
      </c>
      <c r="E639" s="12" t="s">
        <v>1564</v>
      </c>
      <c r="F639" s="12" t="s">
        <v>2165</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customHeight="1" x14ac:dyDescent="0.15">
      <c r="A640" s="7" t="s">
        <v>2756</v>
      </c>
      <c r="B640" s="70"/>
      <c r="C640" s="7" t="s">
        <v>4</v>
      </c>
      <c r="D640" s="7" t="s">
        <v>1911</v>
      </c>
      <c r="E640" s="7" t="s">
        <v>1565</v>
      </c>
      <c r="F640" s="7" t="s">
        <v>2206</v>
      </c>
      <c r="G640" s="7" t="s">
        <v>69</v>
      </c>
      <c r="H640" s="7">
        <f>STOCK[[#This Row],[Precio Final]]</f>
        <v>10</v>
      </c>
      <c r="I640" s="7">
        <f>STOCK[[#This Row],[Precio Venta Ideal (x1.5)]]</f>
        <v>11.595000000000001</v>
      </c>
      <c r="J640" s="8">
        <v>1</v>
      </c>
      <c r="K640" s="8">
        <f>SUMIFS(VENTAS[Cantidad],VENTAS[Código del producto Vendido],STOCK[[#This Row],[Code]])</f>
        <v>0</v>
      </c>
      <c r="L640" s="8">
        <f>STOCK[[#This Row],[Entradas]]-STOCK[[#This Row],[Salidas]]</f>
        <v>1</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7.73</v>
      </c>
      <c r="AB640" s="7">
        <f>STOCK[[#This Row],[Stock Actual]]*STOCK[[#This Row],[Costo total]]</f>
        <v>7.73</v>
      </c>
    </row>
    <row r="641" spans="1:28" s="12" customFormat="1" ht="50" customHeight="1" x14ac:dyDescent="0.15">
      <c r="A641" s="12" t="s">
        <v>1101</v>
      </c>
      <c r="B641" s="70"/>
      <c r="C641" s="12" t="s">
        <v>4</v>
      </c>
      <c r="D641" s="12" t="s">
        <v>1519</v>
      </c>
      <c r="E641" s="12" t="s">
        <v>2041</v>
      </c>
      <c r="F641" s="12" t="s">
        <v>2316</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customHeight="1" x14ac:dyDescent="0.15">
      <c r="A643" s="12" t="s">
        <v>1103</v>
      </c>
      <c r="B643" s="70"/>
      <c r="C643" s="12" t="s">
        <v>4</v>
      </c>
      <c r="D643" s="12" t="s">
        <v>1519</v>
      </c>
      <c r="E643" s="12" t="s">
        <v>1660</v>
      </c>
      <c r="F643" s="12" t="s">
        <v>2207</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customHeight="1" x14ac:dyDescent="0.15">
      <c r="A646" s="7" t="s">
        <v>1106</v>
      </c>
      <c r="B646" s="70"/>
      <c r="C646" s="7" t="s">
        <v>4</v>
      </c>
      <c r="D646" s="7" t="s">
        <v>1519</v>
      </c>
      <c r="E646" s="7" t="s">
        <v>1509</v>
      </c>
      <c r="F646" s="7" t="s">
        <v>2117</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customHeight="1" x14ac:dyDescent="0.15">
      <c r="A650" s="7" t="s">
        <v>1110</v>
      </c>
      <c r="B650" s="70"/>
      <c r="C650" s="7" t="s">
        <v>4</v>
      </c>
      <c r="D650" s="7" t="s">
        <v>1519</v>
      </c>
      <c r="E650" s="7" t="s">
        <v>1661</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customHeight="1" x14ac:dyDescent="0.15">
      <c r="A652" s="7" t="s">
        <v>1111</v>
      </c>
      <c r="B652" s="70"/>
      <c r="C652" s="7" t="s">
        <v>4</v>
      </c>
      <c r="D652" s="7" t="s">
        <v>1911</v>
      </c>
      <c r="E652" s="7" t="s">
        <v>1662</v>
      </c>
      <c r="F652" s="7" t="s">
        <v>2125</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customHeight="1" x14ac:dyDescent="0.15">
      <c r="A653" s="12" t="s">
        <v>1112</v>
      </c>
      <c r="B653" s="70"/>
      <c r="C653" s="12" t="s">
        <v>4</v>
      </c>
      <c r="D653" s="12" t="s">
        <v>1911</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customHeight="1" x14ac:dyDescent="0.15">
      <c r="A654" s="7" t="s">
        <v>1113</v>
      </c>
      <c r="B654" s="70"/>
      <c r="C654" s="7" t="s">
        <v>4</v>
      </c>
      <c r="D654" s="7" t="s">
        <v>1911</v>
      </c>
      <c r="E654" s="7" t="s">
        <v>2230</v>
      </c>
      <c r="F654" s="7" t="s">
        <v>2188</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customHeight="1" x14ac:dyDescent="0.15">
      <c r="A655" s="12" t="s">
        <v>1114</v>
      </c>
      <c r="B655" s="70"/>
      <c r="C655" s="12" t="s">
        <v>4</v>
      </c>
      <c r="D655" s="12" t="s">
        <v>1911</v>
      </c>
      <c r="E655" s="12" t="s">
        <v>2231</v>
      </c>
      <c r="F655" s="12" t="s">
        <v>2125</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customHeight="1" x14ac:dyDescent="0.15">
      <c r="A656" s="7" t="s">
        <v>1115</v>
      </c>
      <c r="B656" s="70"/>
      <c r="C656" s="7" t="s">
        <v>4</v>
      </c>
      <c r="D656" s="7" t="s">
        <v>1911</v>
      </c>
      <c r="E656" s="7" t="s">
        <v>1204</v>
      </c>
      <c r="F656" s="7" t="s">
        <v>2188</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customHeight="1" x14ac:dyDescent="0.15">
      <c r="A657" s="12" t="s">
        <v>1116</v>
      </c>
      <c r="B657" s="70"/>
      <c r="C657" s="12" t="s">
        <v>4</v>
      </c>
      <c r="D657" s="12" t="s">
        <v>1911</v>
      </c>
      <c r="E657" s="12" t="s">
        <v>1279</v>
      </c>
      <c r="F657" s="12" t="s">
        <v>2188</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customHeight="1" x14ac:dyDescent="0.15">
      <c r="A658" s="7" t="s">
        <v>1117</v>
      </c>
      <c r="B658" s="70"/>
      <c r="C658" s="7" t="s">
        <v>4</v>
      </c>
      <c r="D658" s="7" t="s">
        <v>1911</v>
      </c>
      <c r="E658" s="7" t="s">
        <v>2061</v>
      </c>
      <c r="F658" s="7" t="s">
        <v>2125</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customHeight="1" x14ac:dyDescent="0.15">
      <c r="A659" s="12" t="s">
        <v>1118</v>
      </c>
      <c r="B659" s="70"/>
      <c r="C659" s="12" t="s">
        <v>4</v>
      </c>
      <c r="D659" s="12" t="s">
        <v>1911</v>
      </c>
      <c r="E659" s="12" t="s">
        <v>1531</v>
      </c>
      <c r="F659" s="12" t="s">
        <v>2206</v>
      </c>
      <c r="G659" s="12" t="s">
        <v>69</v>
      </c>
      <c r="H659" s="12">
        <f>STOCK[[#This Row],[Precio Final]]</f>
        <v>20</v>
      </c>
      <c r="I659" s="12">
        <f>STOCK[[#This Row],[Precio Venta Ideal (x1.5)]]</f>
        <v>22.86</v>
      </c>
      <c r="J659" s="87">
        <v>1</v>
      </c>
      <c r="K659" s="87">
        <f>SUMIFS(VENTAS[Cantidad],VENTAS[Código del producto Vendido],STOCK[[#This Row],[Code]])</f>
        <v>0</v>
      </c>
      <c r="L659" s="87">
        <f>STOCK[[#This Row],[Entradas]]-STOCK[[#This Row],[Salidas]]</f>
        <v>1</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0</v>
      </c>
      <c r="AA659" s="12">
        <f>STOCK[[#This Row],[Costo total]]*STOCK[[#This Row],[Entradas]]</f>
        <v>15.239999999999998</v>
      </c>
      <c r="AB659" s="12">
        <f>STOCK[[#This Row],[Stock Actual]]*STOCK[[#This Row],[Costo total]]</f>
        <v>15.239999999999998</v>
      </c>
    </row>
    <row r="660" spans="1:28" s="7" customFormat="1" ht="50" customHeight="1" x14ac:dyDescent="0.15">
      <c r="A660" s="7" t="s">
        <v>1119</v>
      </c>
      <c r="B660" s="70"/>
      <c r="C660" s="7" t="s">
        <v>4</v>
      </c>
      <c r="D660" s="7" t="s">
        <v>1911</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customHeight="1" x14ac:dyDescent="0.15">
      <c r="A661" s="12" t="s">
        <v>1120</v>
      </c>
      <c r="B661" s="70"/>
      <c r="C661" s="12" t="s">
        <v>4</v>
      </c>
      <c r="D661" s="12" t="s">
        <v>1911</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customHeight="1" x14ac:dyDescent="0.15">
      <c r="A662" s="7" t="s">
        <v>1121</v>
      </c>
      <c r="B662" s="70"/>
      <c r="C662" s="7" t="s">
        <v>4</v>
      </c>
      <c r="D662" s="7" t="s">
        <v>1911</v>
      </c>
      <c r="E662" s="7" t="s">
        <v>1663</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customHeight="1" x14ac:dyDescent="0.15">
      <c r="A663" s="12" t="s">
        <v>1210</v>
      </c>
      <c r="B663" s="70"/>
      <c r="C663" s="12" t="s">
        <v>4</v>
      </c>
      <c r="D663" s="12" t="s">
        <v>1911</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customHeight="1" x14ac:dyDescent="0.15">
      <c r="A664" s="7" t="s">
        <v>1211</v>
      </c>
      <c r="B664" s="70"/>
      <c r="C664" s="7" t="s">
        <v>4</v>
      </c>
      <c r="D664" s="7" t="s">
        <v>1911</v>
      </c>
      <c r="E664" s="7" t="s">
        <v>3094</v>
      </c>
      <c r="F664" s="7" t="s">
        <v>2122</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customHeight="1" x14ac:dyDescent="0.15">
      <c r="A665" s="12" t="s">
        <v>1212</v>
      </c>
      <c r="B665" s="70"/>
      <c r="C665" s="12" t="s">
        <v>4</v>
      </c>
      <c r="D665" s="12" t="s">
        <v>1911</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customHeight="1" x14ac:dyDescent="0.15">
      <c r="A666" s="7" t="s">
        <v>1213</v>
      </c>
      <c r="B666" s="70"/>
      <c r="C666" s="7" t="s">
        <v>4</v>
      </c>
      <c r="D666" s="7" t="s">
        <v>1911</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customHeight="1" x14ac:dyDescent="0.15">
      <c r="A667" s="12" t="s">
        <v>1214</v>
      </c>
      <c r="B667" s="70" t="s">
        <v>2062</v>
      </c>
      <c r="C667" s="12" t="s">
        <v>4</v>
      </c>
      <c r="D667" s="12" t="s">
        <v>1911</v>
      </c>
      <c r="E667" s="12" t="s">
        <v>2232</v>
      </c>
      <c r="F667" s="12" t="s">
        <v>2126</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customHeight="1" x14ac:dyDescent="0.15">
      <c r="A668" s="7" t="s">
        <v>1215</v>
      </c>
      <c r="B668" s="70"/>
      <c r="C668" s="7" t="s">
        <v>4</v>
      </c>
      <c r="D668" s="7" t="s">
        <v>1911</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customHeight="1" x14ac:dyDescent="0.15">
      <c r="A669" s="12" t="s">
        <v>1216</v>
      </c>
      <c r="B669" s="70"/>
      <c r="C669" s="12" t="s">
        <v>4</v>
      </c>
      <c r="D669" s="12" t="s">
        <v>1911</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customHeight="1" x14ac:dyDescent="0.15">
      <c r="A670" s="7" t="s">
        <v>1218</v>
      </c>
      <c r="B670" s="70"/>
      <c r="C670" s="7" t="s">
        <v>4</v>
      </c>
      <c r="D670" s="7" t="s">
        <v>1911</v>
      </c>
      <c r="E670" s="7" t="s">
        <v>1665</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customHeight="1" x14ac:dyDescent="0.15">
      <c r="A671" s="12" t="s">
        <v>1219</v>
      </c>
      <c r="B671" s="70"/>
      <c r="C671" s="12" t="s">
        <v>4</v>
      </c>
      <c r="D671" s="12" t="s">
        <v>1911</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customHeight="1" x14ac:dyDescent="0.15">
      <c r="A672" s="7" t="s">
        <v>1220</v>
      </c>
      <c r="B672" s="70"/>
      <c r="C672" s="7" t="s">
        <v>4</v>
      </c>
      <c r="D672" s="7" t="s">
        <v>1911</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customHeight="1" x14ac:dyDescent="0.15">
      <c r="A673" s="12" t="s">
        <v>1221</v>
      </c>
      <c r="B673" s="70"/>
      <c r="C673" s="12" t="s">
        <v>4</v>
      </c>
      <c r="D673" s="12" t="s">
        <v>1911</v>
      </c>
      <c r="E673" s="12" t="s">
        <v>1505</v>
      </c>
      <c r="F673" s="12" t="s">
        <v>2125</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customHeight="1" x14ac:dyDescent="0.15">
      <c r="A674" s="7" t="s">
        <v>1225</v>
      </c>
      <c r="B674" s="70"/>
      <c r="C674" s="7" t="s">
        <v>4</v>
      </c>
      <c r="D674" s="7" t="s">
        <v>1911</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customHeight="1" x14ac:dyDescent="0.15">
      <c r="A675" s="12" t="s">
        <v>1226</v>
      </c>
      <c r="B675" s="70"/>
      <c r="C675" s="12" t="s">
        <v>4</v>
      </c>
      <c r="D675" s="12" t="s">
        <v>1912</v>
      </c>
      <c r="E675" s="12" t="s">
        <v>1916</v>
      </c>
      <c r="F675" s="12" t="s">
        <v>2187</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customHeight="1" x14ac:dyDescent="0.15">
      <c r="A676" s="7" t="s">
        <v>1227</v>
      </c>
      <c r="B676" s="70"/>
      <c r="C676" s="7" t="s">
        <v>4</v>
      </c>
      <c r="D676" s="7" t="s">
        <v>1911</v>
      </c>
      <c r="E676" s="7" t="s">
        <v>1666</v>
      </c>
      <c r="F676" s="7" t="s">
        <v>2115</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customHeight="1" x14ac:dyDescent="0.15">
      <c r="A677" s="12" t="s">
        <v>1228</v>
      </c>
      <c r="B677" s="70"/>
      <c r="C677" s="12" t="s">
        <v>4</v>
      </c>
      <c r="D677" s="12" t="s">
        <v>26</v>
      </c>
      <c r="E677" s="12" t="s">
        <v>1667</v>
      </c>
      <c r="F677" s="12" t="s">
        <v>2132</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customHeight="1" x14ac:dyDescent="0.15">
      <c r="A678" s="7" t="s">
        <v>1229</v>
      </c>
      <c r="B678" s="70"/>
      <c r="C678" s="7" t="s">
        <v>4</v>
      </c>
      <c r="D678" s="7" t="s">
        <v>26</v>
      </c>
      <c r="E678" s="7" t="s">
        <v>1667</v>
      </c>
      <c r="F678" s="7" t="s">
        <v>2103</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customHeight="1" x14ac:dyDescent="0.15">
      <c r="A679" s="12" t="s">
        <v>1230</v>
      </c>
      <c r="B679" s="70"/>
      <c r="C679" s="12" t="s">
        <v>4</v>
      </c>
      <c r="D679" s="12" t="s">
        <v>1519</v>
      </c>
      <c r="E679" s="12" t="s">
        <v>1668</v>
      </c>
      <c r="F679" s="12" t="s">
        <v>2103</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customHeight="1" x14ac:dyDescent="0.15">
      <c r="A680" s="7" t="s">
        <v>1231</v>
      </c>
      <c r="B680" s="70"/>
      <c r="C680" s="7" t="s">
        <v>4</v>
      </c>
      <c r="D680" s="7" t="s">
        <v>1788</v>
      </c>
      <c r="E680" s="7" t="s">
        <v>1668</v>
      </c>
      <c r="F680" s="7" t="s">
        <v>2132</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customHeight="1" x14ac:dyDescent="0.15">
      <c r="A681" s="12" t="s">
        <v>1232</v>
      </c>
      <c r="B681" s="70"/>
      <c r="C681" s="12" t="s">
        <v>4</v>
      </c>
      <c r="D681" s="12" t="s">
        <v>88</v>
      </c>
      <c r="E681" s="12" t="s">
        <v>1526</v>
      </c>
      <c r="F681" s="12" t="s">
        <v>2101</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customHeight="1" x14ac:dyDescent="0.15">
      <c r="A682" s="7" t="s">
        <v>1233</v>
      </c>
      <c r="B682" s="70"/>
      <c r="C682" s="7" t="s">
        <v>4</v>
      </c>
      <c r="D682" s="7" t="s">
        <v>88</v>
      </c>
      <c r="E682" s="7" t="s">
        <v>1271</v>
      </c>
      <c r="F682" s="7" t="s">
        <v>2101</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customHeight="1" x14ac:dyDescent="0.15">
      <c r="A683" s="12" t="s">
        <v>1235</v>
      </c>
      <c r="B683" s="70"/>
      <c r="C683" s="12" t="s">
        <v>4</v>
      </c>
      <c r="D683" s="12" t="s">
        <v>1911</v>
      </c>
      <c r="E683" s="12" t="s">
        <v>1272</v>
      </c>
      <c r="F683" s="12" t="s">
        <v>2205</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customHeight="1" x14ac:dyDescent="0.15">
      <c r="A684" s="7" t="s">
        <v>1236</v>
      </c>
      <c r="B684" s="70"/>
      <c r="C684" s="7" t="s">
        <v>4</v>
      </c>
      <c r="D684" s="7" t="s">
        <v>134</v>
      </c>
      <c r="E684" s="7" t="s">
        <v>1549</v>
      </c>
      <c r="F684" s="7" t="s">
        <v>2204</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customHeight="1" x14ac:dyDescent="0.15">
      <c r="A685" s="12" t="s">
        <v>1503</v>
      </c>
      <c r="B685" s="70"/>
      <c r="C685" s="12" t="s">
        <v>4</v>
      </c>
      <c r="D685" s="12" t="s">
        <v>27</v>
      </c>
      <c r="E685" s="12" t="s">
        <v>1404</v>
      </c>
      <c r="F685" s="12" t="s">
        <v>2117</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customHeight="1" x14ac:dyDescent="0.15">
      <c r="A686" s="7" t="s">
        <v>1237</v>
      </c>
      <c r="B686" s="70"/>
      <c r="C686" s="7" t="s">
        <v>4</v>
      </c>
      <c r="D686" s="7" t="s">
        <v>134</v>
      </c>
      <c r="E686" s="7" t="s">
        <v>1669</v>
      </c>
      <c r="F686" s="7" t="s">
        <v>2178</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customHeight="1" x14ac:dyDescent="0.15">
      <c r="A687" s="12" t="s">
        <v>1238</v>
      </c>
      <c r="B687" s="70"/>
      <c r="C687" s="12" t="s">
        <v>4</v>
      </c>
      <c r="D687" s="12" t="s">
        <v>134</v>
      </c>
      <c r="E687" s="12" t="s">
        <v>1280</v>
      </c>
      <c r="F687" s="12" t="s">
        <v>2117</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customHeight="1" x14ac:dyDescent="0.15">
      <c r="A688" s="7" t="s">
        <v>1239</v>
      </c>
      <c r="B688" s="70"/>
      <c r="C688" s="7" t="s">
        <v>4</v>
      </c>
      <c r="D688" s="7" t="s">
        <v>1519</v>
      </c>
      <c r="E688" s="7" t="s">
        <v>1281</v>
      </c>
      <c r="F688" s="7" t="s">
        <v>2125</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customHeight="1" x14ac:dyDescent="0.15">
      <c r="A692" s="7" t="s">
        <v>1243</v>
      </c>
      <c r="B692" s="70"/>
      <c r="C692" s="7" t="s">
        <v>4</v>
      </c>
      <c r="D692" s="7" t="s">
        <v>1911</v>
      </c>
      <c r="E692" s="7" t="s">
        <v>1670</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customHeight="1" x14ac:dyDescent="0.15">
      <c r="A693" s="12" t="s">
        <v>1244</v>
      </c>
      <c r="B693" s="70"/>
      <c r="C693" s="12" t="s">
        <v>4</v>
      </c>
      <c r="D693" s="12" t="s">
        <v>1911</v>
      </c>
      <c r="E693" s="12" t="s">
        <v>1671</v>
      </c>
      <c r="F693" s="12" t="s">
        <v>2203</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customHeight="1" x14ac:dyDescent="0.15">
      <c r="A694" s="7" t="s">
        <v>1245</v>
      </c>
      <c r="B694" s="70"/>
      <c r="C694" s="7" t="s">
        <v>4</v>
      </c>
      <c r="D694" s="7" t="s">
        <v>1911</v>
      </c>
      <c r="E694" s="7" t="s">
        <v>1671</v>
      </c>
      <c r="F694" s="7" t="s">
        <v>2202</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customHeight="1" x14ac:dyDescent="0.15">
      <c r="A695" s="12" t="s">
        <v>1246</v>
      </c>
      <c r="B695" s="70"/>
      <c r="C695" s="12" t="s">
        <v>4</v>
      </c>
      <c r="D695" s="12" t="s">
        <v>1911</v>
      </c>
      <c r="E695" s="12" t="s">
        <v>1671</v>
      </c>
      <c r="F695" s="12" t="s">
        <v>2201</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customHeight="1" x14ac:dyDescent="0.15">
      <c r="A697" s="12" t="s">
        <v>1248</v>
      </c>
      <c r="B697" s="70"/>
      <c r="C697" s="12" t="s">
        <v>4</v>
      </c>
      <c r="D697" s="12" t="s">
        <v>1911</v>
      </c>
      <c r="E697" s="12" t="s">
        <v>2065</v>
      </c>
      <c r="F697" s="12" t="s">
        <v>2200</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customHeight="1" x14ac:dyDescent="0.15">
      <c r="A698" s="7" t="s">
        <v>1249</v>
      </c>
      <c r="B698" s="70"/>
      <c r="C698" s="7" t="s">
        <v>4</v>
      </c>
      <c r="D698" s="7" t="s">
        <v>1912</v>
      </c>
      <c r="E698" s="7" t="s">
        <v>2065</v>
      </c>
      <c r="F698" s="7" t="s">
        <v>2199</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customHeight="1" x14ac:dyDescent="0.15">
      <c r="A699" s="12" t="s">
        <v>1250</v>
      </c>
      <c r="B699" s="70"/>
      <c r="C699" s="12" t="s">
        <v>4</v>
      </c>
      <c r="D699" s="12" t="s">
        <v>1519</v>
      </c>
      <c r="E699" s="12" t="s">
        <v>3099</v>
      </c>
      <c r="F699" s="12" t="s">
        <v>2117</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customHeight="1" x14ac:dyDescent="0.15">
      <c r="A700" s="7" t="s">
        <v>1251</v>
      </c>
      <c r="B700" s="70"/>
      <c r="C700" s="7" t="s">
        <v>4</v>
      </c>
      <c r="D700" s="7" t="s">
        <v>1519</v>
      </c>
      <c r="E700" s="7" t="s">
        <v>1672</v>
      </c>
      <c r="F700" s="7" t="s">
        <v>2117</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customHeight="1" x14ac:dyDescent="0.15">
      <c r="A701" s="12" t="s">
        <v>1252</v>
      </c>
      <c r="B701" s="70"/>
      <c r="C701" s="12" t="s">
        <v>4</v>
      </c>
      <c r="D701" s="12" t="s">
        <v>1519</v>
      </c>
      <c r="E701" s="12" t="s">
        <v>2043</v>
      </c>
      <c r="F701" s="12" t="s">
        <v>2197</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customHeight="1" x14ac:dyDescent="0.15">
      <c r="A702" s="7" t="s">
        <v>1253</v>
      </c>
      <c r="B702" s="70"/>
      <c r="C702" s="7" t="s">
        <v>4</v>
      </c>
      <c r="D702" s="7" t="s">
        <v>1519</v>
      </c>
      <c r="E702" s="7" t="s">
        <v>2043</v>
      </c>
      <c r="F702" s="7" t="s">
        <v>2198</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customHeight="1" x14ac:dyDescent="0.15">
      <c r="A705" s="12" t="s">
        <v>1256</v>
      </c>
      <c r="B705" s="70"/>
      <c r="C705" s="12" t="s">
        <v>4</v>
      </c>
      <c r="D705" s="12" t="s">
        <v>1519</v>
      </c>
      <c r="E705" s="12" t="s">
        <v>1673</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customHeight="1" x14ac:dyDescent="0.15">
      <c r="A706" s="7" t="s">
        <v>1257</v>
      </c>
      <c r="B706" s="70"/>
      <c r="C706" s="7" t="s">
        <v>4</v>
      </c>
      <c r="D706" s="7" t="s">
        <v>1788</v>
      </c>
      <c r="E706" s="7" t="s">
        <v>1915</v>
      </c>
      <c r="F706" s="7" t="s">
        <v>2196</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customHeight="1" x14ac:dyDescent="0.15">
      <c r="A707" s="12" t="s">
        <v>1258</v>
      </c>
      <c r="B707" s="70"/>
      <c r="C707" s="12" t="s">
        <v>4</v>
      </c>
      <c r="D707" s="12" t="s">
        <v>26</v>
      </c>
      <c r="E707" s="12" t="s">
        <v>1527</v>
      </c>
      <c r="F707" s="12" t="s">
        <v>2116</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1796</v>
      </c>
      <c r="E709" s="12" t="s">
        <v>1286</v>
      </c>
      <c r="F709" s="12" t="s">
        <v>2195</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7" t="s">
        <v>1796</v>
      </c>
      <c r="E710" s="7" t="s">
        <v>1286</v>
      </c>
      <c r="F710" s="7" t="s">
        <v>2192</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customHeight="1" x14ac:dyDescent="0.15">
      <c r="A712" s="7" t="s">
        <v>1550</v>
      </c>
      <c r="B712" s="70"/>
      <c r="C712" s="7" t="s">
        <v>4</v>
      </c>
      <c r="D712" s="7" t="s">
        <v>1519</v>
      </c>
      <c r="E712" s="7" t="s">
        <v>1542</v>
      </c>
      <c r="F712" s="7" t="s">
        <v>2196</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7" t="s">
        <v>1794</v>
      </c>
      <c r="E714" s="7" t="s">
        <v>1287</v>
      </c>
      <c r="F714" s="7" t="s">
        <v>2195</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7" t="s">
        <v>1794</v>
      </c>
      <c r="E716" s="7" t="s">
        <v>3075</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1794</v>
      </c>
      <c r="E717" s="12" t="s">
        <v>1288</v>
      </c>
      <c r="F717" s="12" t="s">
        <v>2191</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customHeight="1" x14ac:dyDescent="0.15">
      <c r="A723" s="12" t="s">
        <v>1293</v>
      </c>
      <c r="B723" s="70"/>
      <c r="C723" s="12" t="s">
        <v>4</v>
      </c>
      <c r="D723" s="12" t="s">
        <v>101</v>
      </c>
      <c r="E723" s="12" t="s">
        <v>1292</v>
      </c>
      <c r="F723" s="12" t="s">
        <v>2195</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customHeight="1" x14ac:dyDescent="0.15">
      <c r="A725" s="12" t="s">
        <v>1295</v>
      </c>
      <c r="B725" s="70"/>
      <c r="C725" s="12" t="s">
        <v>4</v>
      </c>
      <c r="D725" s="12" t="s">
        <v>2697</v>
      </c>
      <c r="E725" s="12" t="s">
        <v>2299</v>
      </c>
      <c r="F725" s="12" t="s">
        <v>2117</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customHeight="1" x14ac:dyDescent="0.15">
      <c r="A726" s="7" t="s">
        <v>1296</v>
      </c>
      <c r="B726" s="70"/>
      <c r="C726" s="7" t="s">
        <v>4</v>
      </c>
      <c r="D726" s="7" t="s">
        <v>2698</v>
      </c>
      <c r="E726" s="7" t="s">
        <v>2299</v>
      </c>
      <c r="F726" s="7" t="s">
        <v>2193</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customHeight="1" x14ac:dyDescent="0.15">
      <c r="A727" s="12" t="s">
        <v>1297</v>
      </c>
      <c r="B727" s="70"/>
      <c r="C727" s="12" t="s">
        <v>4</v>
      </c>
      <c r="D727" s="12" t="s">
        <v>2697</v>
      </c>
      <c r="E727" s="12" t="s">
        <v>2299</v>
      </c>
      <c r="F727" s="12" t="s">
        <v>2194</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customHeight="1" x14ac:dyDescent="0.15">
      <c r="A728" s="7" t="s">
        <v>1298</v>
      </c>
      <c r="B728" s="70"/>
      <c r="C728" s="7" t="s">
        <v>4</v>
      </c>
      <c r="D728" s="7" t="s">
        <v>1519</v>
      </c>
      <c r="E728" s="7" t="s">
        <v>1543</v>
      </c>
      <c r="F728" s="7" t="s">
        <v>2113</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customHeight="1" x14ac:dyDescent="0.15">
      <c r="A729" s="12" t="s">
        <v>1299</v>
      </c>
      <c r="B729" s="70"/>
      <c r="C729" s="12" t="s">
        <v>4</v>
      </c>
      <c r="D729" s="12" t="s">
        <v>1519</v>
      </c>
      <c r="E729" s="12" t="s">
        <v>1543</v>
      </c>
      <c r="F729" s="12" t="s">
        <v>2115</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customHeight="1" x14ac:dyDescent="0.15">
      <c r="A730" s="7" t="s">
        <v>1300</v>
      </c>
      <c r="B730" s="70"/>
      <c r="C730" s="7" t="s">
        <v>4</v>
      </c>
      <c r="D730" s="7" t="s">
        <v>1788</v>
      </c>
      <c r="E730" s="7" t="s">
        <v>1543</v>
      </c>
      <c r="F730" s="7" t="s">
        <v>2187</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customHeight="1" x14ac:dyDescent="0.15">
      <c r="A731" s="12" t="s">
        <v>1301</v>
      </c>
      <c r="B731" s="70"/>
      <c r="C731" s="12" t="s">
        <v>4</v>
      </c>
      <c r="D731" s="12" t="s">
        <v>1519</v>
      </c>
      <c r="E731" s="12" t="s">
        <v>1543</v>
      </c>
      <c r="F731" s="12" t="s">
        <v>2125</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customHeight="1" x14ac:dyDescent="0.15">
      <c r="A732" s="7" t="s">
        <v>1302</v>
      </c>
      <c r="B732" s="70"/>
      <c r="C732" s="7" t="s">
        <v>4</v>
      </c>
      <c r="D732" s="7" t="s">
        <v>1519</v>
      </c>
      <c r="E732" s="7" t="s">
        <v>1674</v>
      </c>
      <c r="F732" s="7" t="s">
        <v>2125</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customHeight="1" x14ac:dyDescent="0.15">
      <c r="A733" s="12" t="s">
        <v>1304</v>
      </c>
      <c r="B733" s="70"/>
      <c r="C733" s="12" t="s">
        <v>4</v>
      </c>
      <c r="D733" s="12" t="s">
        <v>1519</v>
      </c>
      <c r="E733" s="12" t="s">
        <v>1303</v>
      </c>
      <c r="F733" s="12" t="s">
        <v>3095</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customHeight="1" x14ac:dyDescent="0.15">
      <c r="A734" s="7" t="s">
        <v>1305</v>
      </c>
      <c r="B734" s="70"/>
      <c r="C734" s="7" t="s">
        <v>4</v>
      </c>
      <c r="D734" s="7" t="s">
        <v>101</v>
      </c>
      <c r="E734" s="7" t="s">
        <v>1675</v>
      </c>
      <c r="F734" s="7" t="s">
        <v>2213</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customHeight="1" x14ac:dyDescent="0.15">
      <c r="A739" s="12" t="s">
        <v>2296</v>
      </c>
      <c r="B739" s="70"/>
      <c r="C739" s="12" t="s">
        <v>4</v>
      </c>
      <c r="D739" s="12" t="s">
        <v>2258</v>
      </c>
      <c r="E739" s="12" t="s">
        <v>1315</v>
      </c>
      <c r="F739" s="12" t="s">
        <v>2185</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customHeight="1" x14ac:dyDescent="0.15">
      <c r="A742" s="7" t="s">
        <v>1320</v>
      </c>
      <c r="B742" s="70"/>
      <c r="C742" s="7" t="s">
        <v>4</v>
      </c>
      <c r="D742" s="7" t="s">
        <v>1519</v>
      </c>
      <c r="E742" s="7" t="s">
        <v>3096</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customHeight="1" x14ac:dyDescent="0.15">
      <c r="A744" s="7" t="s">
        <v>1323</v>
      </c>
      <c r="B744" s="70"/>
      <c r="C744" s="7" t="s">
        <v>4</v>
      </c>
      <c r="D744" s="7" t="s">
        <v>1911</v>
      </c>
      <c r="E744" s="7" t="s">
        <v>2070</v>
      </c>
      <c r="F744" s="7" t="s">
        <v>2150</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customHeight="1" x14ac:dyDescent="0.15">
      <c r="A748" s="7" t="s">
        <v>1328</v>
      </c>
      <c r="B748" s="70"/>
      <c r="C748" s="7" t="s">
        <v>4</v>
      </c>
      <c r="D748" s="7" t="s">
        <v>1912</v>
      </c>
      <c r="E748" s="7" t="s">
        <v>2261</v>
      </c>
      <c r="F748" s="7" t="s">
        <v>2157</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customHeight="1" x14ac:dyDescent="0.15">
      <c r="A752" s="7" t="s">
        <v>1333</v>
      </c>
      <c r="B752" s="70"/>
      <c r="C752" s="7" t="s">
        <v>4</v>
      </c>
      <c r="D752" s="7" t="s">
        <v>1911</v>
      </c>
      <c r="E752" s="7" t="s">
        <v>2262</v>
      </c>
      <c r="F752" s="7" t="s">
        <v>2132</v>
      </c>
      <c r="G752" s="7" t="s">
        <v>69</v>
      </c>
      <c r="H752" s="7">
        <f>STOCK[[#This Row],[Precio Final]]</f>
        <v>13</v>
      </c>
      <c r="I752" s="7">
        <f>STOCK[[#This Row],[Precio Venta Ideal (x1.5)]]</f>
        <v>13.200000000000001</v>
      </c>
      <c r="J752" s="8">
        <v>3</v>
      </c>
      <c r="K752" s="8">
        <f>SUMIFS(VENTAS[Cantidad],VENTAS[Código del producto Vendido],STOCK[[#This Row],[Code]])</f>
        <v>2</v>
      </c>
      <c r="L752" s="8">
        <f>STOCK[[#This Row],[Entradas]]-STOCK[[#This Row],[Salidas]]</f>
        <v>1</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8.3999999999999986</v>
      </c>
      <c r="Y752" s="7" t="s">
        <v>1306</v>
      </c>
      <c r="AA752" s="7">
        <f>STOCK[[#This Row],[Costo total]]*STOCK[[#This Row],[Entradas]]</f>
        <v>26.400000000000002</v>
      </c>
      <c r="AB752" s="7">
        <f>STOCK[[#This Row],[Stock Actual]]*STOCK[[#This Row],[Costo total]]</f>
        <v>8.8000000000000007</v>
      </c>
    </row>
    <row r="753" spans="1:28" s="12" customFormat="1" ht="50"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customHeight="1" x14ac:dyDescent="0.15">
      <c r="A754" s="7" t="s">
        <v>1337</v>
      </c>
      <c r="B754" s="70"/>
      <c r="C754" s="7" t="s">
        <v>4</v>
      </c>
      <c r="D754" s="7" t="s">
        <v>1911</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customHeight="1" x14ac:dyDescent="0.15">
      <c r="A755" s="12" t="s">
        <v>1338</v>
      </c>
      <c r="B755" s="70"/>
      <c r="C755" s="12" t="s">
        <v>4</v>
      </c>
      <c r="D755" s="12" t="s">
        <v>1519</v>
      </c>
      <c r="E755" s="12" t="s">
        <v>1775</v>
      </c>
      <c r="F755" s="12" t="s">
        <v>2132</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customHeight="1" x14ac:dyDescent="0.15">
      <c r="A756" s="7" t="s">
        <v>1339</v>
      </c>
      <c r="B756" s="70"/>
      <c r="C756" s="7" t="s">
        <v>4</v>
      </c>
      <c r="D756" s="7" t="s">
        <v>1519</v>
      </c>
      <c r="E756" s="7" t="s">
        <v>1775</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customHeight="1" x14ac:dyDescent="0.15">
      <c r="A758" s="7" t="s">
        <v>1342</v>
      </c>
      <c r="B758" s="70"/>
      <c r="C758" s="7" t="s">
        <v>4</v>
      </c>
      <c r="D758" s="7" t="s">
        <v>1911</v>
      </c>
      <c r="E758" s="7" t="s">
        <v>3106</v>
      </c>
      <c r="F758" s="7" t="s">
        <v>3107</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customHeight="1" x14ac:dyDescent="0.15">
      <c r="A760" s="7" t="s">
        <v>1346</v>
      </c>
      <c r="B760" s="70"/>
      <c r="C760" s="7" t="s">
        <v>4</v>
      </c>
      <c r="D760" s="7" t="s">
        <v>1911</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customHeight="1" x14ac:dyDescent="0.15">
      <c r="A761" s="12" t="s">
        <v>1347</v>
      </c>
      <c r="B761" s="70"/>
      <c r="C761" s="12" t="s">
        <v>4</v>
      </c>
      <c r="D761" s="12" t="s">
        <v>1911</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customHeight="1" x14ac:dyDescent="0.15">
      <c r="A764" s="7" t="s">
        <v>1351</v>
      </c>
      <c r="B764" s="70"/>
      <c r="C764" s="7" t="s">
        <v>4</v>
      </c>
      <c r="D764" s="7" t="s">
        <v>101</v>
      </c>
      <c r="E764" s="7" t="s">
        <v>1696</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customHeight="1" x14ac:dyDescent="0.15">
      <c r="A765" s="12" t="s">
        <v>1352</v>
      </c>
      <c r="B765" s="70"/>
      <c r="C765" s="12" t="s">
        <v>4</v>
      </c>
      <c r="D765" s="12" t="s">
        <v>26</v>
      </c>
      <c r="E765" s="12" t="s">
        <v>1310</v>
      </c>
      <c r="F765" s="12" t="s">
        <v>2132</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customHeight="1" x14ac:dyDescent="0.15">
      <c r="A766" s="7" t="s">
        <v>1353</v>
      </c>
      <c r="B766" s="70"/>
      <c r="C766" s="7" t="s">
        <v>4</v>
      </c>
      <c r="D766" s="7" t="s">
        <v>1911</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customHeight="1" x14ac:dyDescent="0.15">
      <c r="A769" s="12" t="s">
        <v>1356</v>
      </c>
      <c r="B769" s="70"/>
      <c r="C769" s="12" t="s">
        <v>4</v>
      </c>
      <c r="D769" s="12" t="s">
        <v>1956</v>
      </c>
      <c r="E769" s="12" t="s">
        <v>1774</v>
      </c>
      <c r="F769" s="12" t="s">
        <v>1760</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customHeight="1" x14ac:dyDescent="0.15">
      <c r="A770" s="7" t="s">
        <v>1357</v>
      </c>
      <c r="B770" s="70"/>
      <c r="C770" s="7" t="s">
        <v>4</v>
      </c>
      <c r="D770" s="7" t="s">
        <v>1911</v>
      </c>
      <c r="E770" s="7" t="s">
        <v>1676</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customHeight="1" x14ac:dyDescent="0.15">
      <c r="A779" s="12" t="s">
        <v>1371</v>
      </c>
      <c r="B779" s="70"/>
      <c r="C779" s="12" t="s">
        <v>4</v>
      </c>
      <c r="D779" s="12" t="s">
        <v>1795</v>
      </c>
      <c r="E779" s="12" t="s">
        <v>3074</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customHeight="1" x14ac:dyDescent="0.15">
      <c r="A781" s="12" t="s">
        <v>1373</v>
      </c>
      <c r="B781" s="70"/>
      <c r="C781" s="12" t="s">
        <v>4</v>
      </c>
      <c r="D781" s="12" t="s">
        <v>1911</v>
      </c>
      <c r="E781" s="12" t="s">
        <v>1677</v>
      </c>
      <c r="F781" s="12" t="s">
        <v>2113</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customHeight="1" x14ac:dyDescent="0.15">
      <c r="A782" s="7" t="s">
        <v>1391</v>
      </c>
      <c r="B782" s="70"/>
      <c r="C782" s="7" t="s">
        <v>4</v>
      </c>
      <c r="D782" s="7" t="s">
        <v>1519</v>
      </c>
      <c r="E782" s="7" t="s">
        <v>1678</v>
      </c>
      <c r="F782" s="7" t="s">
        <v>2113</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customHeight="1" x14ac:dyDescent="0.15">
      <c r="A783" s="12" t="s">
        <v>1392</v>
      </c>
      <c r="B783" s="70"/>
      <c r="C783" s="12" t="s">
        <v>4</v>
      </c>
      <c r="D783" s="12" t="s">
        <v>2697</v>
      </c>
      <c r="E783" s="12" t="s">
        <v>2750</v>
      </c>
      <c r="F783" s="12" t="s">
        <v>2113</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customHeight="1" x14ac:dyDescent="0.15">
      <c r="A784" s="7" t="s">
        <v>1393</v>
      </c>
      <c r="B784" s="70"/>
      <c r="C784" s="7" t="s">
        <v>4</v>
      </c>
      <c r="D784" s="7" t="s">
        <v>1519</v>
      </c>
      <c r="E784" s="7" t="s">
        <v>1679</v>
      </c>
      <c r="F784" s="7" t="s">
        <v>2113</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customHeight="1" x14ac:dyDescent="0.15">
      <c r="A785" s="12" t="s">
        <v>1394</v>
      </c>
      <c r="B785" s="70"/>
      <c r="C785" s="12" t="s">
        <v>4</v>
      </c>
      <c r="D785" s="12" t="s">
        <v>1519</v>
      </c>
      <c r="E785" s="12" t="s">
        <v>1403</v>
      </c>
      <c r="F785" s="12" t="s">
        <v>2113</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customHeight="1" x14ac:dyDescent="0.15">
      <c r="A786" s="7" t="s">
        <v>1395</v>
      </c>
      <c r="B786" s="70"/>
      <c r="C786" s="7" t="s">
        <v>4</v>
      </c>
      <c r="D786" s="7" t="s">
        <v>1953</v>
      </c>
      <c r="E786" s="7" t="s">
        <v>1680</v>
      </c>
      <c r="F786" s="7" t="s">
        <v>2117</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customHeight="1" x14ac:dyDescent="0.15">
      <c r="A787" s="12" t="s">
        <v>1396</v>
      </c>
      <c r="B787" s="70"/>
      <c r="C787" s="12" t="s">
        <v>4</v>
      </c>
      <c r="D787" s="12" t="s">
        <v>1795</v>
      </c>
      <c r="E787" s="12" t="s">
        <v>1681</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customHeight="1" x14ac:dyDescent="0.15">
      <c r="A788" s="7" t="s">
        <v>1397</v>
      </c>
      <c r="B788" s="70"/>
      <c r="C788" s="7" t="s">
        <v>4</v>
      </c>
      <c r="D788" s="7" t="s">
        <v>1795</v>
      </c>
      <c r="E788" s="7" t="s">
        <v>1681</v>
      </c>
      <c r="F788" s="7" t="s">
        <v>2191</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customHeight="1" x14ac:dyDescent="0.15">
      <c r="A789" s="12" t="s">
        <v>1398</v>
      </c>
      <c r="B789" s="70"/>
      <c r="C789" s="12" t="s">
        <v>4</v>
      </c>
      <c r="D789" s="12" t="s">
        <v>2751</v>
      </c>
      <c r="E789" s="12" t="s">
        <v>1682</v>
      </c>
      <c r="F789" s="12" t="s">
        <v>2192</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customHeight="1" x14ac:dyDescent="0.15">
      <c r="A790" s="7" t="s">
        <v>1399</v>
      </c>
      <c r="B790" s="70"/>
      <c r="C790" s="7" t="s">
        <v>4</v>
      </c>
      <c r="D790" s="7" t="s">
        <v>2751</v>
      </c>
      <c r="E790" s="7" t="s">
        <v>1682</v>
      </c>
      <c r="F790" s="7" t="s">
        <v>2191</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customHeight="1" x14ac:dyDescent="0.15">
      <c r="A791" s="12" t="s">
        <v>1400</v>
      </c>
      <c r="B791" s="70"/>
      <c r="C791" s="12" t="s">
        <v>4</v>
      </c>
      <c r="D791" s="12" t="s">
        <v>2751</v>
      </c>
      <c r="E791" s="12" t="s">
        <v>1683</v>
      </c>
      <c r="F791" s="12" t="s">
        <v>2192</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customHeight="1" x14ac:dyDescent="0.15">
      <c r="A792" s="7" t="s">
        <v>1401</v>
      </c>
      <c r="B792" s="70"/>
      <c r="C792" s="7" t="s">
        <v>4</v>
      </c>
      <c r="D792" s="7" t="s">
        <v>2751</v>
      </c>
      <c r="E792" s="7" t="s">
        <v>1684</v>
      </c>
      <c r="F792" s="7" t="s">
        <v>2191</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1796</v>
      </c>
      <c r="E793" s="12" t="s">
        <v>1685</v>
      </c>
      <c r="F793" s="12" t="s">
        <v>2214</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7" t="s">
        <v>1796</v>
      </c>
      <c r="E794" s="7" t="s">
        <v>1685</v>
      </c>
      <c r="F794" s="7" t="s">
        <v>1569</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customHeight="1" x14ac:dyDescent="0.15">
      <c r="A795" s="12" t="s">
        <v>1407</v>
      </c>
      <c r="B795" s="70"/>
      <c r="C795" s="12" t="s">
        <v>4</v>
      </c>
      <c r="D795" s="12" t="s">
        <v>101</v>
      </c>
      <c r="E795" s="12" t="s">
        <v>3073</v>
      </c>
      <c r="F795" s="12" t="s">
        <v>3072</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7" t="s">
        <v>1796</v>
      </c>
      <c r="E796" s="7" t="s">
        <v>3071</v>
      </c>
      <c r="F796" s="7" t="s">
        <v>3076</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customHeight="1" x14ac:dyDescent="0.15">
      <c r="A797" s="12" t="s">
        <v>1409</v>
      </c>
      <c r="B797" s="70"/>
      <c r="C797" s="12" t="s">
        <v>4</v>
      </c>
      <c r="D797" s="12" t="s">
        <v>101</v>
      </c>
      <c r="E797" s="12" t="s">
        <v>3071</v>
      </c>
      <c r="F797" s="12" t="s">
        <v>3093</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7" t="s">
        <v>1796</v>
      </c>
      <c r="E798" s="7" t="s">
        <v>2260</v>
      </c>
      <c r="F798" s="7" t="s">
        <v>2190</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1796</v>
      </c>
      <c r="E799" s="12" t="s">
        <v>1686</v>
      </c>
      <c r="F799" s="12" t="s">
        <v>2189</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customHeight="1" x14ac:dyDescent="0.15">
      <c r="A800" s="7" t="s">
        <v>1412</v>
      </c>
      <c r="B800" s="70"/>
      <c r="C800" s="7" t="s">
        <v>4</v>
      </c>
      <c r="D800" s="7" t="s">
        <v>1912</v>
      </c>
      <c r="E800" s="7" t="s">
        <v>1805</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1717</v>
      </c>
      <c r="B801" s="70"/>
      <c r="C801" s="12" t="s">
        <v>4</v>
      </c>
      <c r="D801" s="12" t="s">
        <v>2050</v>
      </c>
      <c r="E801" s="12" t="s">
        <v>1687</v>
      </c>
      <c r="F801" s="12" t="s">
        <v>2215</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7" t="s">
        <v>2050</v>
      </c>
      <c r="E802" s="7" t="s">
        <v>1687</v>
      </c>
      <c r="F802" s="7" t="s">
        <v>2216</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customHeight="1" x14ac:dyDescent="0.15">
      <c r="A803" s="12" t="s">
        <v>1414</v>
      </c>
      <c r="B803" s="70"/>
      <c r="C803" s="12" t="s">
        <v>4</v>
      </c>
      <c r="D803" s="12" t="s">
        <v>26</v>
      </c>
      <c r="E803" s="12" t="s">
        <v>1688</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customHeight="1" x14ac:dyDescent="0.15">
      <c r="A804" s="7" t="s">
        <v>1415</v>
      </c>
      <c r="B804" s="70"/>
      <c r="C804" s="7" t="s">
        <v>4</v>
      </c>
      <c r="D804" s="7" t="s">
        <v>26</v>
      </c>
      <c r="E804" s="7" t="s">
        <v>1688</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customHeight="1" x14ac:dyDescent="0.15">
      <c r="A805" s="12" t="s">
        <v>1416</v>
      </c>
      <c r="B805" s="70"/>
      <c r="C805" s="12" t="s">
        <v>4</v>
      </c>
      <c r="D805" s="12" t="s">
        <v>2051</v>
      </c>
      <c r="E805" s="12" t="s">
        <v>2286</v>
      </c>
      <c r="F805" s="12" t="s">
        <v>2157</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customHeight="1" x14ac:dyDescent="0.15">
      <c r="A806" s="7" t="s">
        <v>1417</v>
      </c>
      <c r="B806" s="70"/>
      <c r="C806" s="7" t="s">
        <v>4</v>
      </c>
      <c r="D806" s="7" t="s">
        <v>1911</v>
      </c>
      <c r="E806" s="7" t="s">
        <v>1692</v>
      </c>
      <c r="F806" s="7" t="s">
        <v>2132</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customHeight="1" x14ac:dyDescent="0.15">
      <c r="A807" s="12" t="s">
        <v>1418</v>
      </c>
      <c r="B807" s="70"/>
      <c r="C807" s="12" t="s">
        <v>4</v>
      </c>
      <c r="D807" s="12" t="s">
        <v>1911</v>
      </c>
      <c r="E807" s="12" t="s">
        <v>1692</v>
      </c>
      <c r="F807" s="12" t="s">
        <v>2103</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customHeight="1" x14ac:dyDescent="0.15">
      <c r="A808" s="7" t="s">
        <v>1419</v>
      </c>
      <c r="B808" s="70"/>
      <c r="C808" s="7" t="s">
        <v>4</v>
      </c>
      <c r="D808" s="7" t="s">
        <v>1912</v>
      </c>
      <c r="E808" s="7" t="s">
        <v>1692</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customHeight="1" x14ac:dyDescent="0.15">
      <c r="A809" s="12" t="s">
        <v>1420</v>
      </c>
      <c r="B809" s="70"/>
      <c r="C809" s="12" t="s">
        <v>4</v>
      </c>
      <c r="D809" s="12" t="s">
        <v>26</v>
      </c>
      <c r="E809" s="12" t="s">
        <v>1689</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customHeight="1" x14ac:dyDescent="0.15">
      <c r="A810" s="7" t="s">
        <v>1421</v>
      </c>
      <c r="B810" s="70"/>
      <c r="C810" s="7" t="s">
        <v>4</v>
      </c>
      <c r="D810" s="7" t="s">
        <v>26</v>
      </c>
      <c r="E810" s="7" t="s">
        <v>1689</v>
      </c>
      <c r="F810" s="7" t="s">
        <v>2103</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customHeight="1" x14ac:dyDescent="0.15">
      <c r="A811" s="12" t="s">
        <v>1422</v>
      </c>
      <c r="B811" s="70"/>
      <c r="C811" s="12" t="s">
        <v>4</v>
      </c>
      <c r="D811" s="12" t="s">
        <v>26</v>
      </c>
      <c r="E811" s="12" t="s">
        <v>1532</v>
      </c>
      <c r="F811" s="12" t="s">
        <v>2132</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customHeight="1" x14ac:dyDescent="0.15">
      <c r="A812" s="7" t="s">
        <v>1423</v>
      </c>
      <c r="B812" s="70"/>
      <c r="C812" s="7" t="s">
        <v>4</v>
      </c>
      <c r="D812" s="7" t="s">
        <v>2697</v>
      </c>
      <c r="E812" s="7" t="s">
        <v>1532</v>
      </c>
      <c r="F812" s="7" t="s">
        <v>2103</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7" t="s">
        <v>1905</v>
      </c>
      <c r="E814" s="7" t="s">
        <v>1687</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customHeight="1" x14ac:dyDescent="0.15">
      <c r="A816" s="7" t="s">
        <v>1427</v>
      </c>
      <c r="B816" s="70"/>
      <c r="C816" s="7" t="s">
        <v>4</v>
      </c>
      <c r="D816" s="7" t="s">
        <v>26</v>
      </c>
      <c r="E816" s="7" t="s">
        <v>1481</v>
      </c>
      <c r="F816" s="7" t="s">
        <v>2132</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customHeight="1" x14ac:dyDescent="0.15">
      <c r="A817" s="12" t="s">
        <v>1428</v>
      </c>
      <c r="B817" s="70"/>
      <c r="C817" s="12" t="s">
        <v>4</v>
      </c>
      <c r="D817" s="12" t="s">
        <v>26</v>
      </c>
      <c r="E817" s="12" t="s">
        <v>1481</v>
      </c>
      <c r="F817" s="12" t="s">
        <v>2122</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customHeight="1" x14ac:dyDescent="0.15">
      <c r="A818" s="7" t="s">
        <v>1429</v>
      </c>
      <c r="B818" s="70"/>
      <c r="C818" s="7" t="s">
        <v>4</v>
      </c>
      <c r="D818" s="7" t="s">
        <v>26</v>
      </c>
      <c r="E818" s="7" t="s">
        <v>1521</v>
      </c>
      <c r="F818" s="7" t="s">
        <v>2131</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customHeight="1" x14ac:dyDescent="0.15">
      <c r="A821" s="12" t="s">
        <v>1432</v>
      </c>
      <c r="B821" s="70"/>
      <c r="C821" s="12" t="s">
        <v>4</v>
      </c>
      <c r="D821" s="12" t="s">
        <v>1789</v>
      </c>
      <c r="E821" s="12" t="s">
        <v>1806</v>
      </c>
      <c r="F821" s="12" t="s">
        <v>2122</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customHeight="1" x14ac:dyDescent="0.15">
      <c r="A822" s="7" t="s">
        <v>1433</v>
      </c>
      <c r="B822" s="70"/>
      <c r="C822" s="7" t="s">
        <v>4</v>
      </c>
      <c r="D822" s="7" t="s">
        <v>26</v>
      </c>
      <c r="E822" s="7" t="s">
        <v>1523</v>
      </c>
      <c r="F822" s="7" t="s">
        <v>2132</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customHeight="1" x14ac:dyDescent="0.15">
      <c r="A823" s="12" t="s">
        <v>1434</v>
      </c>
      <c r="B823" s="70"/>
      <c r="C823" s="12" t="s">
        <v>4</v>
      </c>
      <c r="D823" s="12" t="s">
        <v>2697</v>
      </c>
      <c r="E823" s="12" t="s">
        <v>1524</v>
      </c>
      <c r="F823" s="12" t="s">
        <v>2103</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customHeight="1" x14ac:dyDescent="0.15">
      <c r="A824" s="7" t="s">
        <v>1435</v>
      </c>
      <c r="B824" s="70"/>
      <c r="C824" s="7" t="s">
        <v>4</v>
      </c>
      <c r="D824" s="7" t="s">
        <v>1911</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customHeight="1" x14ac:dyDescent="0.15">
      <c r="A825" s="12" t="s">
        <v>1436</v>
      </c>
      <c r="B825" s="70"/>
      <c r="C825" s="12" t="s">
        <v>4</v>
      </c>
      <c r="D825" s="12" t="s">
        <v>1911</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customHeight="1" x14ac:dyDescent="0.15">
      <c r="A826" s="7" t="s">
        <v>1437</v>
      </c>
      <c r="B826" s="70"/>
      <c r="C826" s="7" t="s">
        <v>4</v>
      </c>
      <c r="D826" s="7" t="s">
        <v>1911</v>
      </c>
      <c r="E826" s="7" t="s">
        <v>1690</v>
      </c>
      <c r="F826" s="7" t="s">
        <v>2122</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customHeight="1" x14ac:dyDescent="0.15">
      <c r="A827" s="12" t="s">
        <v>1438</v>
      </c>
      <c r="B827" s="70"/>
      <c r="C827" s="12" t="s">
        <v>4</v>
      </c>
      <c r="D827" s="12" t="s">
        <v>1911</v>
      </c>
      <c r="E827" s="12" t="s">
        <v>1691</v>
      </c>
      <c r="F827" s="12" t="s">
        <v>2103</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customHeight="1" x14ac:dyDescent="0.15">
      <c r="A828" s="7" t="s">
        <v>1439</v>
      </c>
      <c r="B828" s="70"/>
      <c r="C828" s="7" t="s">
        <v>4</v>
      </c>
      <c r="D828" s="7" t="s">
        <v>461</v>
      </c>
      <c r="E828" s="7" t="s">
        <v>1693</v>
      </c>
      <c r="F828" s="7" t="s">
        <v>2132</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customHeight="1" x14ac:dyDescent="0.15">
      <c r="A829" s="12" t="s">
        <v>1440</v>
      </c>
      <c r="B829" s="70"/>
      <c r="C829" s="12" t="s">
        <v>4</v>
      </c>
      <c r="D829" s="12" t="s">
        <v>461</v>
      </c>
      <c r="E829" s="12" t="s">
        <v>1693</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customHeight="1" x14ac:dyDescent="0.15">
      <c r="A830" s="7" t="s">
        <v>1441</v>
      </c>
      <c r="B830" s="70"/>
      <c r="C830" s="7" t="s">
        <v>4</v>
      </c>
      <c r="D830" s="7" t="s">
        <v>2697</v>
      </c>
      <c r="E830" s="7" t="s">
        <v>2269</v>
      </c>
      <c r="F830" s="7" t="s">
        <v>3097</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customHeight="1" x14ac:dyDescent="0.15">
      <c r="A831" s="12" t="s">
        <v>1442</v>
      </c>
      <c r="B831" s="70"/>
      <c r="C831" s="12" t="s">
        <v>4</v>
      </c>
      <c r="D831" s="12" t="s">
        <v>26</v>
      </c>
      <c r="E831" s="12" t="s">
        <v>2270</v>
      </c>
      <c r="F831" s="12" t="s">
        <v>2103</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customHeight="1" x14ac:dyDescent="0.15">
      <c r="A833" s="12" t="s">
        <v>1444</v>
      </c>
      <c r="B833" s="70"/>
      <c r="C833" s="12" t="s">
        <v>4</v>
      </c>
      <c r="D833" s="12" t="s">
        <v>26</v>
      </c>
      <c r="E833" s="12" t="s">
        <v>1694</v>
      </c>
      <c r="F833" s="12" t="s">
        <v>2132</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customHeight="1" x14ac:dyDescent="0.15">
      <c r="A834" s="7" t="s">
        <v>1445</v>
      </c>
      <c r="B834" s="70"/>
      <c r="C834" s="7" t="s">
        <v>4</v>
      </c>
      <c r="D834" s="7" t="s">
        <v>1911</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customHeight="1" x14ac:dyDescent="0.15">
      <c r="A835" s="12" t="s">
        <v>1446</v>
      </c>
      <c r="B835" s="70"/>
      <c r="C835" s="12" t="s">
        <v>4</v>
      </c>
      <c r="D835" s="12" t="s">
        <v>1911</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customHeight="1" x14ac:dyDescent="0.15">
      <c r="A836" s="7" t="s">
        <v>1447</v>
      </c>
      <c r="B836" s="70"/>
      <c r="C836" s="7" t="s">
        <v>4</v>
      </c>
      <c r="D836" s="7" t="s">
        <v>1911</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customHeight="1" x14ac:dyDescent="0.15">
      <c r="A837" s="12" t="s">
        <v>1448</v>
      </c>
      <c r="B837" s="70"/>
      <c r="C837" s="12" t="s">
        <v>4</v>
      </c>
      <c r="D837" s="12" t="s">
        <v>1911</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customHeight="1" x14ac:dyDescent="0.15">
      <c r="A838" s="7" t="s">
        <v>1449</v>
      </c>
      <c r="B838" s="70"/>
      <c r="C838" s="7" t="s">
        <v>4</v>
      </c>
      <c r="D838" s="7" t="s">
        <v>1911</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customHeight="1" x14ac:dyDescent="0.15">
      <c r="A840" s="7" t="s">
        <v>1451</v>
      </c>
      <c r="B840" s="70"/>
      <c r="C840" s="7" t="s">
        <v>4</v>
      </c>
      <c r="D840" s="7" t="s">
        <v>1789</v>
      </c>
      <c r="E840" s="7" t="s">
        <v>1807</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customHeight="1" x14ac:dyDescent="0.15">
      <c r="A843" s="12" t="s">
        <v>1454</v>
      </c>
      <c r="B843" s="70"/>
      <c r="C843" s="12" t="s">
        <v>4</v>
      </c>
      <c r="D843" s="12" t="s">
        <v>27</v>
      </c>
      <c r="E843" s="12" t="s">
        <v>2158</v>
      </c>
      <c r="F843" s="12" t="s">
        <v>2137</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customHeight="1" x14ac:dyDescent="0.15">
      <c r="A845" s="12" t="s">
        <v>1456</v>
      </c>
      <c r="B845" s="70"/>
      <c r="C845" s="12" t="s">
        <v>4</v>
      </c>
      <c r="D845" s="12" t="s">
        <v>101</v>
      </c>
      <c r="E845" s="12" t="s">
        <v>1315</v>
      </c>
      <c r="F845" s="12" t="s">
        <v>2148</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customHeight="1" x14ac:dyDescent="0.15">
      <c r="A846" s="7" t="s">
        <v>1457</v>
      </c>
      <c r="B846" s="70"/>
      <c r="C846" s="7" t="s">
        <v>4</v>
      </c>
      <c r="D846" s="7" t="s">
        <v>101</v>
      </c>
      <c r="E846" s="7" t="s">
        <v>1315</v>
      </c>
      <c r="F846" s="7" t="s">
        <v>2159</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customHeight="1" x14ac:dyDescent="0.15">
      <c r="A847" s="12" t="s">
        <v>1697</v>
      </c>
      <c r="B847" s="70"/>
      <c r="C847" s="12" t="s">
        <v>4</v>
      </c>
      <c r="D847" s="12" t="s">
        <v>26</v>
      </c>
      <c r="E847" s="12" t="s">
        <v>1336</v>
      </c>
      <c r="F847" s="12" t="s">
        <v>2120</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customHeight="1" x14ac:dyDescent="0.15">
      <c r="A848" s="7" t="s">
        <v>1458</v>
      </c>
      <c r="B848" s="70"/>
      <c r="C848" s="7" t="s">
        <v>4</v>
      </c>
      <c r="D848" s="7" t="s">
        <v>1789</v>
      </c>
      <c r="E848" s="7" t="s">
        <v>1808</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customHeight="1" x14ac:dyDescent="0.15">
      <c r="A849" s="12" t="s">
        <v>1459</v>
      </c>
      <c r="B849" s="70"/>
      <c r="C849" s="12" t="s">
        <v>4</v>
      </c>
      <c r="D849" s="12" t="s">
        <v>461</v>
      </c>
      <c r="E849" s="12" t="s">
        <v>1695</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customHeight="1" x14ac:dyDescent="0.15">
      <c r="A850" s="7" t="s">
        <v>1460</v>
      </c>
      <c r="B850" s="70"/>
      <c r="C850" s="7" t="s">
        <v>4</v>
      </c>
      <c r="D850" s="7" t="s">
        <v>1809</v>
      </c>
      <c r="E850" s="7" t="s">
        <v>2123</v>
      </c>
      <c r="F850" s="7" t="s">
        <v>2124</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customHeight="1" x14ac:dyDescent="0.15">
      <c r="A851" s="12" t="s">
        <v>1461</v>
      </c>
      <c r="B851" s="70"/>
      <c r="C851" s="12" t="s">
        <v>4</v>
      </c>
      <c r="D851" s="12" t="s">
        <v>1911</v>
      </c>
      <c r="E851" s="12" t="s">
        <v>1507</v>
      </c>
      <c r="F851" s="12" t="s">
        <v>2113</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customHeight="1" x14ac:dyDescent="0.15">
      <c r="A852" s="7" t="s">
        <v>1462</v>
      </c>
      <c r="B852" s="70"/>
      <c r="C852" s="7" t="s">
        <v>4</v>
      </c>
      <c r="D852" s="7" t="s">
        <v>1953</v>
      </c>
      <c r="E852" s="7" t="s">
        <v>1508</v>
      </c>
      <c r="F852" s="7" t="s">
        <v>2117</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customHeight="1" x14ac:dyDescent="0.15">
      <c r="A853" s="12" t="s">
        <v>1463</v>
      </c>
      <c r="B853" s="70"/>
      <c r="C853" s="12" t="s">
        <v>4</v>
      </c>
      <c r="D853" s="12" t="s">
        <v>1519</v>
      </c>
      <c r="E853" s="12" t="s">
        <v>1510</v>
      </c>
      <c r="F853" s="12" t="s">
        <v>2116</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customHeight="1" x14ac:dyDescent="0.15">
      <c r="A855" s="12" t="s">
        <v>1465</v>
      </c>
      <c r="B855" s="70"/>
      <c r="C855" s="12" t="s">
        <v>4</v>
      </c>
      <c r="D855" s="12" t="s">
        <v>1519</v>
      </c>
      <c r="E855" s="12" t="s">
        <v>2044</v>
      </c>
      <c r="F855" s="12" t="s">
        <v>2116</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customHeight="1" x14ac:dyDescent="0.15">
      <c r="A857" s="12" t="s">
        <v>1467</v>
      </c>
      <c r="B857" s="70"/>
      <c r="C857" s="12" t="s">
        <v>4</v>
      </c>
      <c r="D857" s="12" t="s">
        <v>26</v>
      </c>
      <c r="E857" s="12" t="s">
        <v>1560</v>
      </c>
      <c r="F857" s="12" t="s">
        <v>2132</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customHeight="1" x14ac:dyDescent="0.15">
      <c r="A858" s="7" t="s">
        <v>1468</v>
      </c>
      <c r="B858" s="70"/>
      <c r="C858" s="7" t="s">
        <v>4</v>
      </c>
      <c r="D858" s="7" t="s">
        <v>2698</v>
      </c>
      <c r="E858" s="7" t="s">
        <v>1560</v>
      </c>
      <c r="F858" s="7" t="s">
        <v>2122</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customHeight="1" x14ac:dyDescent="0.15">
      <c r="A859" s="12" t="s">
        <v>1469</v>
      </c>
      <c r="B859" s="70"/>
      <c r="C859" s="12" t="s">
        <v>4</v>
      </c>
      <c r="D859" s="12" t="s">
        <v>26</v>
      </c>
      <c r="E859" s="12" t="s">
        <v>1533</v>
      </c>
      <c r="F859" s="12" t="s">
        <v>2121</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customHeight="1" x14ac:dyDescent="0.15">
      <c r="A860" s="7" t="s">
        <v>1470</v>
      </c>
      <c r="B860" s="70"/>
      <c r="C860" s="7" t="s">
        <v>4</v>
      </c>
      <c r="D860" s="7" t="s">
        <v>26</v>
      </c>
      <c r="E860" s="7" t="s">
        <v>1533</v>
      </c>
      <c r="F860" s="7" t="s">
        <v>2120</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customHeight="1" x14ac:dyDescent="0.15">
      <c r="A861" s="12" t="s">
        <v>1471</v>
      </c>
      <c r="B861" s="70"/>
      <c r="C861" s="12" t="s">
        <v>4</v>
      </c>
      <c r="D861" s="12" t="s">
        <v>2697</v>
      </c>
      <c r="E861" s="12" t="s">
        <v>1534</v>
      </c>
      <c r="F861" s="12" t="s">
        <v>2119</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customHeight="1" x14ac:dyDescent="0.15">
      <c r="A862" s="7" t="s">
        <v>1472</v>
      </c>
      <c r="B862" s="70"/>
      <c r="C862" s="7" t="s">
        <v>4</v>
      </c>
      <c r="D862" s="7" t="s">
        <v>2697</v>
      </c>
      <c r="E862" s="7" t="s">
        <v>1535</v>
      </c>
      <c r="F862" s="7" t="s">
        <v>2100</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customHeight="1" x14ac:dyDescent="0.15">
      <c r="A863" s="12" t="s">
        <v>1473</v>
      </c>
      <c r="B863" s="70"/>
      <c r="C863" s="12" t="s">
        <v>4</v>
      </c>
      <c r="D863" s="12" t="s">
        <v>2697</v>
      </c>
      <c r="E863" s="12" t="s">
        <v>1535</v>
      </c>
      <c r="F863" s="12" t="s">
        <v>2118</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customHeight="1" x14ac:dyDescent="0.15">
      <c r="A864" s="7" t="s">
        <v>1474</v>
      </c>
      <c r="B864" s="70"/>
      <c r="C864" s="7" t="s">
        <v>4</v>
      </c>
      <c r="D864" s="7" t="s">
        <v>2697</v>
      </c>
      <c r="E864" s="7" t="s">
        <v>1530</v>
      </c>
      <c r="F864" s="7" t="s">
        <v>2115</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customHeight="1" x14ac:dyDescent="0.15">
      <c r="A865" s="12" t="s">
        <v>1475</v>
      </c>
      <c r="B865" s="70"/>
      <c r="C865" s="12" t="s">
        <v>4</v>
      </c>
      <c r="D865" s="12" t="s">
        <v>26</v>
      </c>
      <c r="E865" s="12" t="s">
        <v>2112</v>
      </c>
      <c r="F865" s="12" t="s">
        <v>2113</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customHeight="1" x14ac:dyDescent="0.15">
      <c r="A866" s="7" t="s">
        <v>1476</v>
      </c>
      <c r="B866" s="70"/>
      <c r="C866" s="7" t="s">
        <v>4</v>
      </c>
      <c r="D866" s="7" t="s">
        <v>2697</v>
      </c>
      <c r="E866" s="7" t="s">
        <v>1536</v>
      </c>
      <c r="F866" s="7" t="s">
        <v>2114</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customHeight="1" x14ac:dyDescent="0.15">
      <c r="A867" s="12" t="s">
        <v>1477</v>
      </c>
      <c r="B867" s="70"/>
      <c r="C867" s="12" t="s">
        <v>4</v>
      </c>
      <c r="D867" s="12" t="s">
        <v>2697</v>
      </c>
      <c r="E867" s="12" t="s">
        <v>1539</v>
      </c>
      <c r="F867" s="12" t="s">
        <v>2114</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customHeight="1" x14ac:dyDescent="0.15">
      <c r="A869" s="12" t="s">
        <v>1538</v>
      </c>
      <c r="B869" s="70"/>
      <c r="C869" s="12" t="s">
        <v>4</v>
      </c>
      <c r="D869" s="12" t="s">
        <v>2697</v>
      </c>
      <c r="E869" s="12" t="s">
        <v>1541</v>
      </c>
      <c r="F869" s="12" t="s">
        <v>2132</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1572</v>
      </c>
      <c r="B870" s="70"/>
      <c r="C870" s="7" t="s">
        <v>4</v>
      </c>
      <c r="D870" s="7" t="s">
        <v>1905</v>
      </c>
      <c r="E870" s="7" t="s">
        <v>1696</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customHeight="1" x14ac:dyDescent="0.15">
      <c r="A871" s="12" t="s">
        <v>1749</v>
      </c>
      <c r="B871" s="70"/>
      <c r="C871" s="12" t="s">
        <v>4</v>
      </c>
      <c r="D871" s="12" t="s">
        <v>1953</v>
      </c>
      <c r="E871" s="12" t="s">
        <v>1751</v>
      </c>
      <c r="F871" s="12" t="s">
        <v>2119</v>
      </c>
      <c r="G871" s="12" t="s">
        <v>69</v>
      </c>
      <c r="H871" s="12">
        <f>STOCK[[#This Row],[Precio Final]]</f>
        <v>25</v>
      </c>
      <c r="I871" s="12">
        <f>STOCK[[#This Row],[Precio Venta Ideal (x1.5)]]</f>
        <v>30.661764705882355</v>
      </c>
      <c r="J871" s="87">
        <v>2</v>
      </c>
      <c r="K871" s="87">
        <f>SUMIFS(VENTAS[Cantidad],VENTAS[Código del producto Vendido],STOCK[[#This Row],[Code]])</f>
        <v>1</v>
      </c>
      <c r="L871" s="87">
        <f>STOCK[[#This Row],[Entradas]]-STOCK[[#This Row],[Salidas]]</f>
        <v>1</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4.5588235294117645</v>
      </c>
      <c r="Y871" s="12" t="s">
        <v>1900</v>
      </c>
      <c r="Z871" s="12">
        <f>STOCK[[#This Row],[Costo Envío (USD)]]*STOCK[[#This Row],[Entradas]]</f>
        <v>8</v>
      </c>
      <c r="AA871" s="12">
        <f>STOCK[[#This Row],[Costo total]]*STOCK[[#This Row],[Entradas]]</f>
        <v>40.882352941176471</v>
      </c>
      <c r="AB871" s="12">
        <f>STOCK[[#This Row],[Stock Actual]]*STOCK[[#This Row],[Costo total]]</f>
        <v>20.441176470588236</v>
      </c>
    </row>
    <row r="872" spans="1:28" s="7" customFormat="1" ht="50" customHeight="1" x14ac:dyDescent="0.15">
      <c r="A872" s="7" t="s">
        <v>1748</v>
      </c>
      <c r="B872" s="70"/>
      <c r="C872" s="7" t="s">
        <v>4</v>
      </c>
      <c r="D872" s="7" t="s">
        <v>1953</v>
      </c>
      <c r="E872" s="7" t="s">
        <v>1751</v>
      </c>
      <c r="F872" s="7" t="s">
        <v>2108</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1900</v>
      </c>
      <c r="Z872" s="7">
        <f>STOCK[[#This Row],[Costo Envío (USD)]]*STOCK[[#This Row],[Entradas]]</f>
        <v>8</v>
      </c>
      <c r="AA872" s="7">
        <f>STOCK[[#This Row],[Costo total]]*STOCK[[#This Row],[Entradas]]</f>
        <v>40.882352941176471</v>
      </c>
      <c r="AB872" s="7">
        <f>STOCK[[#This Row],[Stock Actual]]*STOCK[[#This Row],[Costo total]]</f>
        <v>0</v>
      </c>
    </row>
    <row r="873" spans="1:28" s="12" customFormat="1" ht="50" customHeight="1" x14ac:dyDescent="0.15">
      <c r="A873" s="12" t="s">
        <v>1747</v>
      </c>
      <c r="B873" s="70"/>
      <c r="C873" s="12" t="s">
        <v>4</v>
      </c>
      <c r="D873" s="12" t="s">
        <v>1953</v>
      </c>
      <c r="E873" s="12" t="s">
        <v>1752</v>
      </c>
      <c r="F873" s="12" t="s">
        <v>2171</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1900</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customHeight="1" x14ac:dyDescent="0.15">
      <c r="A874" s="7" t="s">
        <v>1746</v>
      </c>
      <c r="B874" s="70"/>
      <c r="C874" s="7" t="s">
        <v>4</v>
      </c>
      <c r="D874" s="7" t="s">
        <v>1953</v>
      </c>
      <c r="E874" s="7" t="s">
        <v>1752</v>
      </c>
      <c r="F874" s="7" t="s">
        <v>2206</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1900</v>
      </c>
      <c r="Z874" s="7">
        <f>STOCK[[#This Row],[Costo Envío (USD)]]*STOCK[[#This Row],[Entradas]]</f>
        <v>8</v>
      </c>
      <c r="AA874" s="7">
        <f>STOCK[[#This Row],[Costo total]]*STOCK[[#This Row],[Entradas]]</f>
        <v>40.882352941176471</v>
      </c>
      <c r="AB874" s="7">
        <f>STOCK[[#This Row],[Stock Actual]]*STOCK[[#This Row],[Costo total]]</f>
        <v>0</v>
      </c>
    </row>
    <row r="875" spans="1:28" s="12" customFormat="1" ht="50" customHeight="1" x14ac:dyDescent="0.15">
      <c r="A875" s="12" t="s">
        <v>1744</v>
      </c>
      <c r="B875" s="70"/>
      <c r="C875" s="12" t="s">
        <v>4</v>
      </c>
      <c r="D875" s="12" t="s">
        <v>1953</v>
      </c>
      <c r="E875" s="12" t="s">
        <v>1753</v>
      </c>
      <c r="F875" s="12" t="s">
        <v>2150</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1900</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customHeight="1" x14ac:dyDescent="0.15">
      <c r="A876" s="7" t="s">
        <v>1745</v>
      </c>
      <c r="B876" s="70"/>
      <c r="C876" s="7" t="s">
        <v>4</v>
      </c>
      <c r="D876" s="7" t="s">
        <v>1954</v>
      </c>
      <c r="E876" s="7" t="s">
        <v>1753</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1900</v>
      </c>
      <c r="Z876" s="7">
        <f>STOCK[[#This Row],[Costo Envío (USD)]]*STOCK[[#This Row],[Entradas]]</f>
        <v>8</v>
      </c>
      <c r="AA876" s="7">
        <f>STOCK[[#This Row],[Costo total]]*STOCK[[#This Row],[Entradas]]</f>
        <v>40.882352941176471</v>
      </c>
      <c r="AB876" s="7">
        <f>STOCK[[#This Row],[Stock Actual]]*STOCK[[#This Row],[Costo total]]</f>
        <v>0</v>
      </c>
    </row>
    <row r="877" spans="1:28" s="12" customFormat="1" ht="50" customHeight="1" x14ac:dyDescent="0.15">
      <c r="A877" s="12" t="s">
        <v>1743</v>
      </c>
      <c r="B877" s="70"/>
      <c r="C877" s="12" t="s">
        <v>4</v>
      </c>
      <c r="D877" s="12" t="s">
        <v>1945</v>
      </c>
      <c r="E877" s="12" t="s">
        <v>1568</v>
      </c>
      <c r="F877" s="12" t="s">
        <v>2103</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1900</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customHeight="1" x14ac:dyDescent="0.15">
      <c r="A878" s="7" t="s">
        <v>1742</v>
      </c>
      <c r="B878" s="70"/>
      <c r="C878" s="7" t="s">
        <v>4</v>
      </c>
      <c r="D878" s="7" t="s">
        <v>1945</v>
      </c>
      <c r="E878" s="7" t="s">
        <v>1568</v>
      </c>
      <c r="F878" s="7" t="s">
        <v>2132</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1900</v>
      </c>
      <c r="Z878" s="7">
        <f>STOCK[[#This Row],[Costo Envío (USD)]]*STOCK[[#This Row],[Entradas]]</f>
        <v>8</v>
      </c>
      <c r="AA878" s="7">
        <f>STOCK[[#This Row],[Costo total]]*STOCK[[#This Row],[Entradas]]</f>
        <v>31.10588235294118</v>
      </c>
      <c r="AB878" s="7">
        <f>STOCK[[#This Row],[Stock Actual]]*STOCK[[#This Row],[Costo total]]</f>
        <v>0</v>
      </c>
    </row>
    <row r="879" spans="1:28" s="12" customFormat="1" ht="50" customHeight="1" x14ac:dyDescent="0.15">
      <c r="A879" s="12" t="s">
        <v>1741</v>
      </c>
      <c r="B879" s="70"/>
      <c r="C879" s="12" t="s">
        <v>4</v>
      </c>
      <c r="D879" s="12" t="s">
        <v>1906</v>
      </c>
      <c r="E879" s="12" t="s">
        <v>1703</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1900</v>
      </c>
      <c r="Z879" s="12">
        <f>STOCK[[#This Row],[Costo Envío (USD)]]*STOCK[[#This Row],[Entradas]]</f>
        <v>3</v>
      </c>
      <c r="AA879" s="12">
        <f>STOCK[[#This Row],[Costo total]]*STOCK[[#This Row],[Entradas]]</f>
        <v>11.588235294117647</v>
      </c>
      <c r="AB879" s="12">
        <f>STOCK[[#This Row],[Stock Actual]]*STOCK[[#This Row],[Costo total]]</f>
        <v>0</v>
      </c>
    </row>
    <row r="880" spans="1:28" s="7" customFormat="1" ht="50" customHeight="1" x14ac:dyDescent="0.15">
      <c r="A880" s="7" t="s">
        <v>1740</v>
      </c>
      <c r="B880" s="70"/>
      <c r="C880" s="7" t="s">
        <v>4</v>
      </c>
      <c r="D880" s="7" t="s">
        <v>1787</v>
      </c>
      <c r="E880" s="7" t="s">
        <v>1810</v>
      </c>
      <c r="F880" s="7" t="s">
        <v>2217</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1900</v>
      </c>
      <c r="Z880" s="7">
        <v>0</v>
      </c>
      <c r="AA880" s="7">
        <f>STOCK[[#This Row],[Costo total]]*STOCK[[#This Row],[Entradas]]</f>
        <v>32.5</v>
      </c>
      <c r="AB880" s="7">
        <f>STOCK[[#This Row],[Stock Actual]]*STOCK[[#This Row],[Costo total]]</f>
        <v>32.5</v>
      </c>
    </row>
    <row r="881" spans="1:28" s="12" customFormat="1" ht="50" customHeight="1" x14ac:dyDescent="0.15">
      <c r="A881" s="12" t="s">
        <v>1739</v>
      </c>
      <c r="B881" s="70"/>
      <c r="C881" s="12" t="s">
        <v>4</v>
      </c>
      <c r="D881" s="12" t="s">
        <v>1952</v>
      </c>
      <c r="E881" s="12" t="s">
        <v>1811</v>
      </c>
      <c r="F881" s="12" t="s">
        <v>2233</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1900</v>
      </c>
      <c r="Z881" s="12">
        <f>STOCK[[#This Row],[Costo Envío (USD)]]*STOCK[[#This Row],[Entradas]]</f>
        <v>0</v>
      </c>
      <c r="AA881" s="12">
        <f>STOCK[[#This Row],[Costo total]]*STOCK[[#This Row],[Entradas]]</f>
        <v>59.647058823529413</v>
      </c>
      <c r="AB881" s="12">
        <f>STOCK[[#This Row],[Stock Actual]]*STOCK[[#This Row],[Costo total]]</f>
        <v>0</v>
      </c>
    </row>
    <row r="882" spans="1:28" s="7" customFormat="1" ht="50" customHeight="1" x14ac:dyDescent="0.15">
      <c r="A882" s="7" t="s">
        <v>2060</v>
      </c>
      <c r="B882" s="70"/>
      <c r="C882" s="7" t="s">
        <v>4</v>
      </c>
      <c r="D882" s="7" t="s">
        <v>2252</v>
      </c>
      <c r="E882" s="7" t="s">
        <v>1568</v>
      </c>
      <c r="F882" s="7" t="s">
        <v>2157</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1900</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customHeight="1" x14ac:dyDescent="0.15">
      <c r="A883" s="12" t="s">
        <v>1738</v>
      </c>
      <c r="B883" s="70"/>
      <c r="C883" s="12" t="s">
        <v>4</v>
      </c>
      <c r="D883" s="12" t="s">
        <v>2258</v>
      </c>
      <c r="E883" s="12" t="s">
        <v>1698</v>
      </c>
      <c r="F883" s="12" t="s">
        <v>2257</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1900</v>
      </c>
      <c r="Z883" s="12">
        <f>STOCK[[#This Row],[Costo Envío (USD)]]*STOCK[[#This Row],[Entradas]]</f>
        <v>12</v>
      </c>
      <c r="AA883" s="12">
        <f>STOCK[[#This Row],[Costo total]]*STOCK[[#This Row],[Entradas]]</f>
        <v>82.411764705882348</v>
      </c>
      <c r="AB883" s="12">
        <f>STOCK[[#This Row],[Stock Actual]]*STOCK[[#This Row],[Costo total]]</f>
        <v>0</v>
      </c>
    </row>
    <row r="884" spans="1:28" s="7" customFormat="1" ht="50" customHeight="1" x14ac:dyDescent="0.15">
      <c r="A884" s="7" t="s">
        <v>1737</v>
      </c>
      <c r="B884" s="70"/>
      <c r="C884" s="7" t="s">
        <v>4</v>
      </c>
      <c r="D884" s="7" t="s">
        <v>2258</v>
      </c>
      <c r="E884" s="7" t="s">
        <v>1698</v>
      </c>
      <c r="F884" s="7" t="s">
        <v>2256</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1900</v>
      </c>
      <c r="Z884" s="7">
        <f>STOCK[[#This Row],[Costo Envío (USD)]]*STOCK[[#This Row],[Entradas]]</f>
        <v>15</v>
      </c>
      <c r="AA884" s="7">
        <f>STOCK[[#This Row],[Costo total]]*STOCK[[#This Row],[Entradas]]</f>
        <v>85.411764705882348</v>
      </c>
      <c r="AB884" s="7">
        <f>STOCK[[#This Row],[Stock Actual]]*STOCK[[#This Row],[Costo total]]</f>
        <v>0</v>
      </c>
    </row>
    <row r="885" spans="1:28" s="12" customFormat="1" ht="50" customHeight="1" x14ac:dyDescent="0.15">
      <c r="A885" s="12" t="s">
        <v>1736</v>
      </c>
      <c r="B885" s="70"/>
      <c r="C885" s="12" t="s">
        <v>4</v>
      </c>
      <c r="D885" s="12" t="s">
        <v>2258</v>
      </c>
      <c r="E885" s="12" t="s">
        <v>1698</v>
      </c>
      <c r="F885" s="12" t="s">
        <v>2159</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1900</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customHeight="1" x14ac:dyDescent="0.15">
      <c r="A886" s="7" t="s">
        <v>1735</v>
      </c>
      <c r="B886" s="70"/>
      <c r="C886" s="7" t="s">
        <v>4</v>
      </c>
      <c r="D886" s="7" t="s">
        <v>2258</v>
      </c>
      <c r="E886" s="7" t="s">
        <v>1698</v>
      </c>
      <c r="F886" s="7" t="s">
        <v>2148</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1900</v>
      </c>
      <c r="Z886" s="7">
        <f>STOCK[[#This Row],[Costo Envío (USD)]]*STOCK[[#This Row],[Entradas]]</f>
        <v>15</v>
      </c>
      <c r="AA886" s="7">
        <f>STOCK[[#This Row],[Costo total]]*STOCK[[#This Row],[Entradas]]</f>
        <v>85.411764705882348</v>
      </c>
      <c r="AB886" s="7">
        <f>STOCK[[#This Row],[Stock Actual]]*STOCK[[#This Row],[Costo total]]</f>
        <v>0</v>
      </c>
    </row>
    <row r="887" spans="1:28" s="12" customFormat="1" ht="50" customHeight="1" x14ac:dyDescent="0.15">
      <c r="A887" s="12" t="s">
        <v>1734</v>
      </c>
      <c r="B887" s="70"/>
      <c r="C887" s="12" t="s">
        <v>4</v>
      </c>
      <c r="D887" s="12" t="s">
        <v>2255</v>
      </c>
      <c r="E887" s="12" t="s">
        <v>1699</v>
      </c>
      <c r="F887" s="12" t="s">
        <v>2106</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1900</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customHeight="1" x14ac:dyDescent="0.15">
      <c r="A888" s="7" t="s">
        <v>1733</v>
      </c>
      <c r="B888" s="70"/>
      <c r="C888" s="7" t="s">
        <v>4</v>
      </c>
      <c r="D888" s="7" t="s">
        <v>2255</v>
      </c>
      <c r="E888" s="7" t="s">
        <v>1699</v>
      </c>
      <c r="F888" s="7" t="s">
        <v>2218</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1900</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customHeight="1" x14ac:dyDescent="0.15">
      <c r="A889" s="12" t="s">
        <v>1732</v>
      </c>
      <c r="B889" s="70"/>
      <c r="C889" s="12" t="s">
        <v>4</v>
      </c>
      <c r="D889" s="12" t="s">
        <v>1804</v>
      </c>
      <c r="E889" s="12" t="s">
        <v>1701</v>
      </c>
      <c r="F889" s="12" t="s">
        <v>2101</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1900</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customHeight="1" x14ac:dyDescent="0.15">
      <c r="A890" s="7" t="s">
        <v>1731</v>
      </c>
      <c r="B890" s="70"/>
      <c r="C890" s="7" t="s">
        <v>4</v>
      </c>
      <c r="D890" s="7" t="s">
        <v>1812</v>
      </c>
      <c r="E890" s="7" t="s">
        <v>1568</v>
      </c>
      <c r="F890" s="7" t="s">
        <v>2122</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1900</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customHeight="1" x14ac:dyDescent="0.15">
      <c r="A891" s="12" t="s">
        <v>1730</v>
      </c>
      <c r="B891" s="70"/>
      <c r="C891" s="12" t="s">
        <v>4</v>
      </c>
      <c r="D891" s="12" t="s">
        <v>1906</v>
      </c>
      <c r="E891" s="12" t="s">
        <v>3086</v>
      </c>
      <c r="F891" s="12" t="s">
        <v>2137</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1900</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customHeight="1" x14ac:dyDescent="0.15">
      <c r="A892" s="7" t="s">
        <v>1729</v>
      </c>
      <c r="B892" s="70"/>
      <c r="C892" s="7" t="s">
        <v>4</v>
      </c>
      <c r="D892" s="7" t="s">
        <v>1906</v>
      </c>
      <c r="E892" s="12" t="s">
        <v>3086</v>
      </c>
      <c r="F892" s="7" t="s">
        <v>2103</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1900</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customHeight="1" x14ac:dyDescent="0.15">
      <c r="A893" s="12" t="s">
        <v>1728</v>
      </c>
      <c r="B893" s="70"/>
      <c r="C893" s="12" t="s">
        <v>4</v>
      </c>
      <c r="D893" s="12" t="s">
        <v>1787</v>
      </c>
      <c r="E893" s="12" t="s">
        <v>3086</v>
      </c>
      <c r="F893" s="12" t="s">
        <v>2132</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1900</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customHeight="1" x14ac:dyDescent="0.15">
      <c r="A894" s="7" t="s">
        <v>1727</v>
      </c>
      <c r="B894" s="70"/>
      <c r="C894" s="7" t="s">
        <v>4</v>
      </c>
      <c r="D894" s="7" t="s">
        <v>1787</v>
      </c>
      <c r="E894" s="7" t="s">
        <v>1813</v>
      </c>
      <c r="F894" s="7" t="s">
        <v>2122</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1900</v>
      </c>
      <c r="Z894" s="7">
        <f>STOCK[[#This Row],[Costo Envío (USD)]]*STOCK[[#This Row],[Entradas]]</f>
        <v>4</v>
      </c>
      <c r="AA894" s="7">
        <f>STOCK[[#This Row],[Costo total]]*STOCK[[#This Row],[Entradas]]</f>
        <v>14.352941176470589</v>
      </c>
      <c r="AB894" s="7">
        <f>STOCK[[#This Row],[Stock Actual]]*STOCK[[#This Row],[Costo total]]</f>
        <v>0</v>
      </c>
    </row>
    <row r="895" spans="1:28" s="12" customFormat="1" ht="50" customHeight="1" x14ac:dyDescent="0.15">
      <c r="A895" s="12" t="s">
        <v>1726</v>
      </c>
      <c r="B895" s="70"/>
      <c r="C895" s="12" t="s">
        <v>4</v>
      </c>
      <c r="D895" s="12" t="s">
        <v>1906</v>
      </c>
      <c r="E895" s="12" t="s">
        <v>1702</v>
      </c>
      <c r="F895" s="12" t="s">
        <v>2132</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1900</v>
      </c>
      <c r="Z895" s="12">
        <f>STOCK[[#This Row],[Costo Envío (USD)]]*STOCK[[#This Row],[Entradas]]</f>
        <v>8</v>
      </c>
      <c r="AA895" s="12">
        <f>STOCK[[#This Row],[Costo total]]*STOCK[[#This Row],[Entradas]]</f>
        <v>28.705882352941178</v>
      </c>
      <c r="AB895" s="12">
        <f>STOCK[[#This Row],[Stock Actual]]*STOCK[[#This Row],[Costo total]]</f>
        <v>0</v>
      </c>
    </row>
    <row r="896" spans="1:28" s="7" customFormat="1" ht="50" customHeight="1" x14ac:dyDescent="0.15">
      <c r="A896" s="7" t="s">
        <v>1725</v>
      </c>
      <c r="B896" s="70"/>
      <c r="C896" s="7" t="s">
        <v>4</v>
      </c>
      <c r="D896" s="7" t="s">
        <v>1787</v>
      </c>
      <c r="E896" s="7" t="s">
        <v>1702</v>
      </c>
      <c r="F896" s="7" t="s">
        <v>2132</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1900</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customHeight="1" x14ac:dyDescent="0.15">
      <c r="A897" s="12" t="s">
        <v>1724</v>
      </c>
      <c r="B897" s="70"/>
      <c r="C897" s="12" t="s">
        <v>4</v>
      </c>
      <c r="D897" s="12" t="s">
        <v>2254</v>
      </c>
      <c r="E897" s="12" t="s">
        <v>1759</v>
      </c>
      <c r="F897" s="12" t="s">
        <v>2106</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1900</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customHeight="1" x14ac:dyDescent="0.15">
      <c r="A898" s="7" t="s">
        <v>1722</v>
      </c>
      <c r="B898" s="70"/>
      <c r="C898" s="7" t="s">
        <v>4</v>
      </c>
      <c r="D898" s="7" t="s">
        <v>1906</v>
      </c>
      <c r="E898" s="7" t="s">
        <v>1703</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1900</v>
      </c>
      <c r="Z898" s="7">
        <f>STOCK[[#This Row],[Costo Envío (USD)]]*STOCK[[#This Row],[Entradas]]</f>
        <v>3</v>
      </c>
      <c r="AA898" s="7">
        <f>STOCK[[#This Row],[Costo total]]*STOCK[[#This Row],[Entradas]]</f>
        <v>11.588235294117647</v>
      </c>
      <c r="AB898" s="7">
        <f>STOCK[[#This Row],[Stock Actual]]*STOCK[[#This Row],[Costo total]]</f>
        <v>0</v>
      </c>
    </row>
    <row r="899" spans="1:28" s="12" customFormat="1" ht="50" customHeight="1" x14ac:dyDescent="0.15">
      <c r="A899" s="12" t="s">
        <v>1723</v>
      </c>
      <c r="B899" s="70"/>
      <c r="C899" s="12" t="s">
        <v>4</v>
      </c>
      <c r="D899" s="12" t="s">
        <v>1787</v>
      </c>
      <c r="E899" s="12" t="s">
        <v>1814</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1900</v>
      </c>
      <c r="Z899" s="12">
        <f>STOCK[[#This Row],[Costo Envío (USD)]]*STOCK[[#This Row],[Entradas]]</f>
        <v>3</v>
      </c>
      <c r="AA899" s="12">
        <f>STOCK[[#This Row],[Costo total]]*STOCK[[#This Row],[Entradas]]</f>
        <v>11.588235294117647</v>
      </c>
      <c r="AB899" s="12">
        <f>STOCK[[#This Row],[Stock Actual]]*STOCK[[#This Row],[Costo total]]</f>
        <v>0</v>
      </c>
    </row>
    <row r="900" spans="1:28" s="7" customFormat="1" ht="50" customHeight="1" x14ac:dyDescent="0.15">
      <c r="A900" s="7" t="s">
        <v>1758</v>
      </c>
      <c r="B900" s="70"/>
      <c r="C900" s="7" t="s">
        <v>4</v>
      </c>
      <c r="D900" s="7" t="s">
        <v>1793</v>
      </c>
      <c r="E900" s="7" t="s">
        <v>1754</v>
      </c>
      <c r="F900" s="7" t="s">
        <v>1756</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1900</v>
      </c>
      <c r="Z900" s="7">
        <f>STOCK[[#This Row],[Costo Envío (USD)]]*STOCK[[#This Row],[Entradas]]</f>
        <v>2</v>
      </c>
      <c r="AA900" s="7">
        <f>STOCK[[#This Row],[Costo total]]*STOCK[[#This Row],[Entradas]]</f>
        <v>10.070588235294117</v>
      </c>
      <c r="AB900" s="7">
        <f>STOCK[[#This Row],[Stock Actual]]*STOCK[[#This Row],[Costo total]]</f>
        <v>0</v>
      </c>
    </row>
    <row r="901" spans="1:28" s="12" customFormat="1" ht="50" customHeight="1" x14ac:dyDescent="0.15">
      <c r="A901" s="12" t="s">
        <v>2586</v>
      </c>
      <c r="B901" s="70"/>
      <c r="C901" s="12" t="s">
        <v>4</v>
      </c>
      <c r="D901" s="12" t="s">
        <v>2254</v>
      </c>
      <c r="E901" s="12" t="s">
        <v>1755</v>
      </c>
      <c r="F901" s="12" t="s">
        <v>2105</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1900</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customHeight="1" x14ac:dyDescent="0.15">
      <c r="A902" s="7" t="s">
        <v>1713</v>
      </c>
      <c r="B902" s="76"/>
      <c r="C902" s="7" t="s">
        <v>4</v>
      </c>
      <c r="D902" s="7" t="s">
        <v>1771</v>
      </c>
      <c r="E902" s="7" t="s">
        <v>1704</v>
      </c>
      <c r="F902" s="7" t="s">
        <v>1700</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1900</v>
      </c>
      <c r="Z902" s="7">
        <f>STOCK[[#This Row],[Costo Envío (USD)]]*STOCK[[#This Row],[Entradas]]</f>
        <v>1.35</v>
      </c>
      <c r="AA902" s="7">
        <f>STOCK[[#This Row],[Costo total]]*STOCK[[#This Row],[Entradas]]</f>
        <v>4.7735294117647058</v>
      </c>
      <c r="AB902" s="7">
        <f>STOCK[[#This Row],[Stock Actual]]*STOCK[[#This Row],[Costo total]]</f>
        <v>0</v>
      </c>
    </row>
    <row r="903" spans="1:28" s="12" customFormat="1" ht="50" customHeight="1" x14ac:dyDescent="0.15">
      <c r="A903" s="12" t="s">
        <v>1714</v>
      </c>
      <c r="B903" s="70"/>
      <c r="C903" s="12" t="s">
        <v>4</v>
      </c>
      <c r="D903" s="12" t="s">
        <v>2253</v>
      </c>
      <c r="E903" s="12" t="s">
        <v>1704</v>
      </c>
      <c r="F903" s="12" t="s">
        <v>2104</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1900</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customHeight="1" x14ac:dyDescent="0.15">
      <c r="A904" s="7" t="s">
        <v>1715</v>
      </c>
      <c r="B904" s="70"/>
      <c r="C904" s="7" t="s">
        <v>4</v>
      </c>
      <c r="D904" s="7" t="s">
        <v>1771</v>
      </c>
      <c r="E904" s="7" t="s">
        <v>1704</v>
      </c>
      <c r="F904" s="7" t="s">
        <v>1705</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1900</v>
      </c>
      <c r="Z904" s="7">
        <f>STOCK[[#This Row],[Costo Envío (USD)]]*STOCK[[#This Row],[Entradas]]</f>
        <v>1.35</v>
      </c>
      <c r="AA904" s="7">
        <f>STOCK[[#This Row],[Costo total]]*STOCK[[#This Row],[Entradas]]</f>
        <v>4.7735294117647058</v>
      </c>
      <c r="AB904" s="7">
        <f>STOCK[[#This Row],[Stock Actual]]*STOCK[[#This Row],[Costo total]]</f>
        <v>0</v>
      </c>
    </row>
    <row r="905" spans="1:28" s="12" customFormat="1" ht="50" customHeight="1" x14ac:dyDescent="0.15">
      <c r="A905" s="12" t="s">
        <v>1716</v>
      </c>
      <c r="B905" s="70"/>
      <c r="C905" s="12" t="s">
        <v>4</v>
      </c>
      <c r="D905" s="12" t="s">
        <v>2252</v>
      </c>
      <c r="E905" s="12" t="s">
        <v>1706</v>
      </c>
      <c r="F905" s="12" t="s">
        <v>2103</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1900</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customHeight="1" x14ac:dyDescent="0.15">
      <c r="A906" s="7" t="s">
        <v>1717</v>
      </c>
      <c r="B906" s="70"/>
      <c r="C906" s="7" t="s">
        <v>4</v>
      </c>
      <c r="D906" s="7" t="s">
        <v>2698</v>
      </c>
      <c r="E906" s="7" t="s">
        <v>1707</v>
      </c>
      <c r="F906" s="7" t="s">
        <v>2102</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1900</v>
      </c>
      <c r="Z906" s="7">
        <f>STOCK[[#This Row],[Costo Envío (USD)]]*STOCK[[#This Row],[Entradas]]</f>
        <v>5</v>
      </c>
      <c r="AA906" s="7">
        <f>STOCK[[#This Row],[Costo total]]*STOCK[[#This Row],[Entradas]]</f>
        <v>24.029411764705884</v>
      </c>
      <c r="AB906" s="7">
        <f>STOCK[[#This Row],[Stock Actual]]*STOCK[[#This Row],[Costo total]]</f>
        <v>0</v>
      </c>
    </row>
    <row r="907" spans="1:28" s="12" customFormat="1" ht="50" customHeight="1" x14ac:dyDescent="0.15">
      <c r="A907" s="12" t="s">
        <v>1720</v>
      </c>
      <c r="B907" s="77"/>
      <c r="C907" s="12" t="s">
        <v>4</v>
      </c>
      <c r="D907" s="12" t="s">
        <v>1957</v>
      </c>
      <c r="E907" s="12" t="s">
        <v>1708</v>
      </c>
      <c r="F907" s="12" t="s">
        <v>2101</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1900</v>
      </c>
      <c r="Z907" s="12">
        <f>STOCK[[#This Row],[Costo Envío (USD)]]*STOCK[[#This Row],[Entradas]]</f>
        <v>1.5</v>
      </c>
      <c r="AA907" s="12">
        <f>STOCK[[#This Row],[Costo total]]*STOCK[[#This Row],[Entradas]]</f>
        <v>6.1058823529411761</v>
      </c>
      <c r="AB907" s="12">
        <f>STOCK[[#This Row],[Stock Actual]]*STOCK[[#This Row],[Costo total]]</f>
        <v>0</v>
      </c>
    </row>
    <row r="908" spans="1:28" s="7" customFormat="1" ht="50" customHeight="1" x14ac:dyDescent="0.15">
      <c r="A908" s="7" t="s">
        <v>1721</v>
      </c>
      <c r="B908" s="70"/>
      <c r="C908" s="7" t="s">
        <v>4</v>
      </c>
      <c r="D908" s="7" t="s">
        <v>1957</v>
      </c>
      <c r="E908" s="7" t="s">
        <v>1709</v>
      </c>
      <c r="F908" s="7" t="s">
        <v>2101</v>
      </c>
      <c r="G908" s="7" t="s">
        <v>1710</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1900</v>
      </c>
      <c r="Z908" s="7">
        <f>STOCK[[#This Row],[Costo Envío (USD)]]*STOCK[[#This Row],[Entradas]]</f>
        <v>0.5</v>
      </c>
      <c r="AA908" s="7">
        <f>STOCK[[#This Row],[Costo total]]*STOCK[[#This Row],[Entradas]]</f>
        <v>2.2117647058823531</v>
      </c>
      <c r="AB908" s="7">
        <f>STOCK[[#This Row],[Stock Actual]]*STOCK[[#This Row],[Costo total]]</f>
        <v>0</v>
      </c>
    </row>
    <row r="909" spans="1:28" s="12" customFormat="1" ht="50" customHeight="1" x14ac:dyDescent="0.15">
      <c r="A909" s="12" t="s">
        <v>1718</v>
      </c>
      <c r="B909" s="70"/>
      <c r="C909" s="12" t="s">
        <v>4</v>
      </c>
      <c r="D909" s="12" t="s">
        <v>26</v>
      </c>
      <c r="E909" s="12" t="s">
        <v>1711</v>
      </c>
      <c r="F909" s="12" t="s">
        <v>2100</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1900</v>
      </c>
      <c r="Z909" s="12">
        <f>STOCK[[#This Row],[Costo Envío (USD)]]*STOCK[[#This Row],[Entradas]]</f>
        <v>10</v>
      </c>
      <c r="AA909" s="12">
        <f>STOCK[[#This Row],[Costo total]]*STOCK[[#This Row],[Entradas]]</f>
        <v>53.882352941176471</v>
      </c>
      <c r="AB909" s="12">
        <f>STOCK[[#This Row],[Stock Actual]]*STOCK[[#This Row],[Costo total]]</f>
        <v>0</v>
      </c>
    </row>
    <row r="910" spans="1:28" s="7" customFormat="1" ht="50" customHeight="1" x14ac:dyDescent="0.15">
      <c r="A910" s="7" t="s">
        <v>1719</v>
      </c>
      <c r="B910" s="70"/>
      <c r="C910" s="7" t="s">
        <v>4</v>
      </c>
      <c r="D910" s="7" t="s">
        <v>3088</v>
      </c>
      <c r="E910" s="7" t="s">
        <v>3087</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customHeight="1" x14ac:dyDescent="0.15">
      <c r="A911" s="12" t="s">
        <v>1776</v>
      </c>
      <c r="B911" s="70"/>
      <c r="C911" s="12" t="s">
        <v>4</v>
      </c>
      <c r="D911" s="12" t="s">
        <v>2057</v>
      </c>
      <c r="E911" s="12" t="s">
        <v>1864</v>
      </c>
      <c r="F911" s="12" t="s">
        <v>2099</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1881</v>
      </c>
      <c r="AA911" s="12">
        <f>STOCK[[#This Row],[Costo total]]*STOCK[[#This Row],[Entradas]]</f>
        <v>51.960000000000008</v>
      </c>
      <c r="AB911" s="12">
        <f>STOCK[[#This Row],[Stock Actual]]*STOCK[[#This Row],[Costo total]]</f>
        <v>0</v>
      </c>
    </row>
    <row r="912" spans="1:28" s="7" customFormat="1" ht="50" customHeight="1" x14ac:dyDescent="0.15">
      <c r="A912" s="7" t="s">
        <v>1777</v>
      </c>
      <c r="B912" s="70"/>
      <c r="C912" s="7" t="s">
        <v>4</v>
      </c>
      <c r="D912" s="7" t="s">
        <v>2057</v>
      </c>
      <c r="E912" s="7" t="s">
        <v>1864</v>
      </c>
      <c r="F912" s="7" t="s">
        <v>2098</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1881</v>
      </c>
      <c r="AA912" s="7">
        <f>STOCK[[#This Row],[Costo total]]*STOCK[[#This Row],[Entradas]]</f>
        <v>12.990000000000002</v>
      </c>
      <c r="AB912" s="7">
        <f>STOCK[[#This Row],[Stock Actual]]*STOCK[[#This Row],[Costo total]]</f>
        <v>0</v>
      </c>
    </row>
    <row r="913" spans="1:28" s="12" customFormat="1" ht="50" customHeight="1" x14ac:dyDescent="0.15">
      <c r="A913" s="12" t="s">
        <v>1778</v>
      </c>
      <c r="B913" s="70"/>
      <c r="C913" s="12" t="s">
        <v>4</v>
      </c>
      <c r="D913" s="12" t="s">
        <v>26</v>
      </c>
      <c r="E913" s="12" t="s">
        <v>1864</v>
      </c>
      <c r="F913" s="12" t="s">
        <v>2097</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1881</v>
      </c>
      <c r="AA913" s="12">
        <f>STOCK[[#This Row],[Costo total]]*STOCK[[#This Row],[Entradas]]</f>
        <v>25.980000000000004</v>
      </c>
      <c r="AB913" s="12">
        <f>STOCK[[#This Row],[Stock Actual]]*STOCK[[#This Row],[Costo total]]</f>
        <v>0</v>
      </c>
    </row>
    <row r="914" spans="1:28" s="7" customFormat="1" ht="50" customHeight="1" x14ac:dyDescent="0.15">
      <c r="A914" s="7" t="s">
        <v>1779</v>
      </c>
      <c r="B914" s="70"/>
      <c r="C914" s="7" t="s">
        <v>4</v>
      </c>
      <c r="D914" s="7" t="s">
        <v>2228</v>
      </c>
      <c r="E914" s="7" t="s">
        <v>1867</v>
      </c>
      <c r="F914" s="7" t="s">
        <v>2088</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1881</v>
      </c>
      <c r="AA914" s="7">
        <f>STOCK[[#This Row],[Costo total]]*STOCK[[#This Row],[Entradas]]</f>
        <v>28.580000000000002</v>
      </c>
      <c r="AB914" s="7">
        <f>STOCK[[#This Row],[Stock Actual]]*STOCK[[#This Row],[Costo total]]</f>
        <v>14.290000000000001</v>
      </c>
    </row>
    <row r="915" spans="1:28" s="12" customFormat="1" ht="50" customHeight="1" x14ac:dyDescent="0.15">
      <c r="A915" s="12" t="s">
        <v>1780</v>
      </c>
      <c r="B915" s="70"/>
      <c r="C915" s="12" t="s">
        <v>4</v>
      </c>
      <c r="D915" s="12" t="s">
        <v>2251</v>
      </c>
      <c r="E915" s="12" t="s">
        <v>1815</v>
      </c>
      <c r="F915" s="12" t="s">
        <v>2096</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1881</v>
      </c>
      <c r="AA915" s="12">
        <f>STOCK[[#This Row],[Costo total]]*STOCK[[#This Row],[Entradas]]</f>
        <v>39.58</v>
      </c>
      <c r="AB915" s="12">
        <f>STOCK[[#This Row],[Stock Actual]]*STOCK[[#This Row],[Costo total]]</f>
        <v>19.79</v>
      </c>
    </row>
    <row r="916" spans="1:28" s="7" customFormat="1" ht="50" customHeight="1" x14ac:dyDescent="0.15">
      <c r="A916" s="7" t="s">
        <v>1816</v>
      </c>
      <c r="B916" s="70"/>
      <c r="C916" s="7" t="s">
        <v>4</v>
      </c>
      <c r="D916" s="7" t="s">
        <v>2251</v>
      </c>
      <c r="E916" s="7" t="s">
        <v>1865</v>
      </c>
      <c r="F916" s="7" t="s">
        <v>2095</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1881</v>
      </c>
      <c r="AA916" s="7">
        <f>STOCK[[#This Row],[Costo total]]*STOCK[[#This Row],[Entradas]]</f>
        <v>14.290000000000001</v>
      </c>
      <c r="AB916" s="7">
        <f>STOCK[[#This Row],[Stock Actual]]*STOCK[[#This Row],[Costo total]]</f>
        <v>14.290000000000001</v>
      </c>
    </row>
    <row r="917" spans="1:28" s="12" customFormat="1" ht="50" customHeight="1" x14ac:dyDescent="0.15">
      <c r="A917" s="12" t="s">
        <v>1817</v>
      </c>
      <c r="B917" s="70"/>
      <c r="C917" s="12" t="s">
        <v>4</v>
      </c>
      <c r="D917" s="12" t="s">
        <v>2251</v>
      </c>
      <c r="E917" s="12" t="s">
        <v>1865</v>
      </c>
      <c r="F917" s="12" t="s">
        <v>2094</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1881</v>
      </c>
      <c r="AA917" s="12">
        <f>STOCK[[#This Row],[Costo total]]*STOCK[[#This Row],[Entradas]]</f>
        <v>14.290000000000001</v>
      </c>
      <c r="AB917" s="12">
        <f>STOCK[[#This Row],[Stock Actual]]*STOCK[[#This Row],[Costo total]]</f>
        <v>14.290000000000001</v>
      </c>
    </row>
    <row r="918" spans="1:28" s="7" customFormat="1" ht="50" customHeight="1" x14ac:dyDescent="0.15">
      <c r="A918" s="7" t="s">
        <v>1818</v>
      </c>
      <c r="B918" s="70"/>
      <c r="C918" s="7" t="s">
        <v>4</v>
      </c>
      <c r="D918" s="7" t="s">
        <v>2251</v>
      </c>
      <c r="E918" s="7" t="s">
        <v>1820</v>
      </c>
      <c r="F918" s="7" t="s">
        <v>2093</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1881</v>
      </c>
      <c r="AA918" s="7">
        <f>STOCK[[#This Row],[Costo total]]*STOCK[[#This Row],[Entradas]]</f>
        <v>44.370000000000005</v>
      </c>
      <c r="AB918" s="7">
        <f>STOCK[[#This Row],[Stock Actual]]*STOCK[[#This Row],[Costo total]]</f>
        <v>44.370000000000005</v>
      </c>
    </row>
    <row r="919" spans="1:28" s="12" customFormat="1" ht="50" customHeight="1" x14ac:dyDescent="0.15">
      <c r="A919" s="12" t="s">
        <v>1819</v>
      </c>
      <c r="B919" s="70"/>
      <c r="C919" s="12" t="s">
        <v>4</v>
      </c>
      <c r="D919" s="12" t="s">
        <v>2057</v>
      </c>
      <c r="E919" s="12" t="s">
        <v>1821</v>
      </c>
      <c r="F919" s="12" t="s">
        <v>2092</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1881</v>
      </c>
      <c r="AA919" s="12">
        <f>STOCK[[#This Row],[Costo total]]*STOCK[[#This Row],[Entradas]]</f>
        <v>27.580000000000002</v>
      </c>
      <c r="AB919" s="12">
        <f>STOCK[[#This Row],[Stock Actual]]*STOCK[[#This Row],[Costo total]]</f>
        <v>0</v>
      </c>
    </row>
    <row r="920" spans="1:28" s="7" customFormat="1" ht="50" customHeight="1" x14ac:dyDescent="0.15">
      <c r="A920" s="7" t="s">
        <v>1822</v>
      </c>
      <c r="B920" s="70"/>
      <c r="C920" s="7" t="s">
        <v>4</v>
      </c>
      <c r="D920" s="7" t="s">
        <v>2057</v>
      </c>
      <c r="E920" s="7" t="s">
        <v>1821</v>
      </c>
      <c r="F920" s="7" t="s">
        <v>2083</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1881</v>
      </c>
      <c r="AA920" s="7">
        <f>STOCK[[#This Row],[Costo total]]*STOCK[[#This Row],[Entradas]]</f>
        <v>27.580000000000002</v>
      </c>
      <c r="AB920" s="7">
        <f>STOCK[[#This Row],[Stock Actual]]*STOCK[[#This Row],[Costo total]]</f>
        <v>0</v>
      </c>
    </row>
    <row r="921" spans="1:28" s="12" customFormat="1" ht="50" customHeight="1" x14ac:dyDescent="0.15">
      <c r="A921" s="12" t="s">
        <v>1863</v>
      </c>
      <c r="B921" s="70"/>
      <c r="C921" s="12" t="s">
        <v>4</v>
      </c>
      <c r="D921" s="12" t="s">
        <v>2057</v>
      </c>
      <c r="E921" s="12" t="s">
        <v>1821</v>
      </c>
      <c r="F921" s="12" t="s">
        <v>2084</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1881</v>
      </c>
      <c r="AA921" s="12">
        <f>STOCK[[#This Row],[Costo total]]*STOCK[[#This Row],[Entradas]]</f>
        <v>13.790000000000001</v>
      </c>
      <c r="AB921" s="12">
        <f>STOCK[[#This Row],[Stock Actual]]*STOCK[[#This Row],[Costo total]]</f>
        <v>0</v>
      </c>
    </row>
    <row r="922" spans="1:28" s="7" customFormat="1" ht="50" customHeight="1" x14ac:dyDescent="0.15">
      <c r="A922" s="7" t="s">
        <v>1823</v>
      </c>
      <c r="B922" s="70"/>
      <c r="C922" s="7" t="s">
        <v>4</v>
      </c>
      <c r="D922" s="7" t="s">
        <v>2057</v>
      </c>
      <c r="E922" s="7" t="s">
        <v>1862</v>
      </c>
      <c r="F922" s="7" t="s">
        <v>2083</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1881</v>
      </c>
      <c r="AA922" s="7">
        <f>STOCK[[#This Row],[Costo total]]*STOCK[[#This Row],[Entradas]]</f>
        <v>17.29</v>
      </c>
      <c r="AB922" s="7">
        <f>STOCK[[#This Row],[Stock Actual]]*STOCK[[#This Row],[Costo total]]</f>
        <v>17.29</v>
      </c>
    </row>
    <row r="923" spans="1:28" s="12" customFormat="1" ht="50" customHeight="1" x14ac:dyDescent="0.15">
      <c r="A923" s="12" t="s">
        <v>1824</v>
      </c>
      <c r="B923" s="70"/>
      <c r="C923" s="12" t="s">
        <v>4</v>
      </c>
      <c r="D923" s="12" t="s">
        <v>2228</v>
      </c>
      <c r="E923" s="12" t="s">
        <v>1868</v>
      </c>
      <c r="F923" s="12" t="s">
        <v>2091</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1881</v>
      </c>
      <c r="AA923" s="12">
        <f>STOCK[[#This Row],[Costo total]]*STOCK[[#This Row],[Entradas]]</f>
        <v>31.580000000000002</v>
      </c>
      <c r="AB923" s="12">
        <f>STOCK[[#This Row],[Stock Actual]]*STOCK[[#This Row],[Costo total]]</f>
        <v>15.790000000000001</v>
      </c>
    </row>
    <row r="924" spans="1:28" s="7" customFormat="1" ht="50" customHeight="1" x14ac:dyDescent="0.15">
      <c r="A924" s="7" t="s">
        <v>1825</v>
      </c>
      <c r="B924" s="70"/>
      <c r="C924" s="7" t="s">
        <v>4</v>
      </c>
      <c r="D924" s="7" t="s">
        <v>2228</v>
      </c>
      <c r="E924" s="7" t="s">
        <v>1866</v>
      </c>
      <c r="F924" s="7" t="s">
        <v>2089</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1881</v>
      </c>
      <c r="AA924" s="7">
        <f>STOCK[[#This Row],[Costo total]]*STOCK[[#This Row],[Entradas]]</f>
        <v>25.180000000000003</v>
      </c>
      <c r="AB924" s="7">
        <f>STOCK[[#This Row],[Stock Actual]]*STOCK[[#This Row],[Costo total]]</f>
        <v>12.590000000000002</v>
      </c>
    </row>
    <row r="925" spans="1:28" s="12" customFormat="1" ht="50" customHeight="1" x14ac:dyDescent="0.15">
      <c r="A925" s="12" t="s">
        <v>1826</v>
      </c>
      <c r="B925" s="70"/>
      <c r="C925" s="12" t="s">
        <v>4</v>
      </c>
      <c r="D925" s="12" t="s">
        <v>2228</v>
      </c>
      <c r="E925" s="12" t="s">
        <v>1869</v>
      </c>
      <c r="F925" s="12" t="s">
        <v>2090</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1881</v>
      </c>
      <c r="AA925" s="12">
        <f>STOCK[[#This Row],[Costo total]]*STOCK[[#This Row],[Entradas]]</f>
        <v>27.180000000000003</v>
      </c>
      <c r="AB925" s="12">
        <f>STOCK[[#This Row],[Stock Actual]]*STOCK[[#This Row],[Costo total]]</f>
        <v>27.180000000000003</v>
      </c>
    </row>
    <row r="926" spans="1:28" s="7" customFormat="1" ht="50" customHeight="1" x14ac:dyDescent="0.15">
      <c r="A926" s="7" t="s">
        <v>1827</v>
      </c>
      <c r="B926" s="70"/>
      <c r="C926" s="7" t="s">
        <v>4</v>
      </c>
      <c r="D926" s="7" t="s">
        <v>2228</v>
      </c>
      <c r="E926" s="7" t="s">
        <v>2247</v>
      </c>
      <c r="F926" s="7" t="s">
        <v>2248</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1881</v>
      </c>
      <c r="AA926" s="7">
        <f>STOCK[[#This Row],[Costo total]]*STOCK[[#This Row],[Entradas]]</f>
        <v>25.580000000000002</v>
      </c>
      <c r="AB926" s="7">
        <f>STOCK[[#This Row],[Stock Actual]]*STOCK[[#This Row],[Costo total]]</f>
        <v>0</v>
      </c>
    </row>
    <row r="927" spans="1:28" s="12" customFormat="1" ht="50" customHeight="1" x14ac:dyDescent="0.15">
      <c r="A927" s="12" t="s">
        <v>1828</v>
      </c>
      <c r="B927" s="70"/>
      <c r="C927" s="12" t="s">
        <v>4</v>
      </c>
      <c r="D927" s="12" t="s">
        <v>2228</v>
      </c>
      <c r="E927" s="12" t="s">
        <v>2246</v>
      </c>
      <c r="F927" s="12" t="s">
        <v>2248</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1881</v>
      </c>
      <c r="AA927" s="12">
        <f>STOCK[[#This Row],[Costo total]]*STOCK[[#This Row],[Entradas]]</f>
        <v>25.580000000000002</v>
      </c>
      <c r="AB927" s="12">
        <f>STOCK[[#This Row],[Stock Actual]]*STOCK[[#This Row],[Costo total]]</f>
        <v>0</v>
      </c>
    </row>
    <row r="928" spans="1:28" s="7" customFormat="1" ht="50" customHeight="1" x14ac:dyDescent="0.15">
      <c r="A928" s="7" t="s">
        <v>1829</v>
      </c>
      <c r="B928" s="70"/>
      <c r="C928" s="7" t="s">
        <v>4</v>
      </c>
      <c r="D928" s="7" t="s">
        <v>2228</v>
      </c>
      <c r="E928" s="7" t="s">
        <v>1870</v>
      </c>
      <c r="F928" s="7" t="s">
        <v>2088</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1881</v>
      </c>
      <c r="AA928" s="7">
        <f>STOCK[[#This Row],[Costo total]]*STOCK[[#This Row],[Entradas]]</f>
        <v>27.580000000000002</v>
      </c>
      <c r="AB928" s="7">
        <f>STOCK[[#This Row],[Stock Actual]]*STOCK[[#This Row],[Costo total]]</f>
        <v>27.580000000000002</v>
      </c>
    </row>
    <row r="929" spans="1:28" s="12" customFormat="1" ht="50" customHeight="1" x14ac:dyDescent="0.15">
      <c r="A929" s="12" t="s">
        <v>1830</v>
      </c>
      <c r="B929" s="70"/>
      <c r="C929" s="12" t="s">
        <v>4</v>
      </c>
      <c r="D929" s="12" t="s">
        <v>2228</v>
      </c>
      <c r="E929" s="12" t="s">
        <v>2249</v>
      </c>
      <c r="F929" s="12" t="s">
        <v>2248</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1881</v>
      </c>
      <c r="AA929" s="12">
        <f>STOCK[[#This Row],[Costo total]]*STOCK[[#This Row],[Entradas]]</f>
        <v>36.58</v>
      </c>
      <c r="AB929" s="12">
        <f>STOCK[[#This Row],[Stock Actual]]*STOCK[[#This Row],[Costo total]]</f>
        <v>0</v>
      </c>
    </row>
    <row r="930" spans="1:28" s="7" customFormat="1" ht="50" customHeight="1" x14ac:dyDescent="0.15">
      <c r="A930" s="7" t="s">
        <v>1831</v>
      </c>
      <c r="B930" s="70"/>
      <c r="C930" s="7" t="s">
        <v>4</v>
      </c>
      <c r="D930" s="7" t="s">
        <v>2228</v>
      </c>
      <c r="E930" s="7" t="s">
        <v>2250</v>
      </c>
      <c r="F930" s="7" t="s">
        <v>2248</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1881</v>
      </c>
      <c r="AA930" s="7">
        <f>STOCK[[#This Row],[Costo total]]*STOCK[[#This Row],[Entradas]]</f>
        <v>36.58</v>
      </c>
      <c r="AB930" s="7">
        <f>STOCK[[#This Row],[Stock Actual]]*STOCK[[#This Row],[Costo total]]</f>
        <v>0</v>
      </c>
    </row>
    <row r="931" spans="1:28" s="12" customFormat="1" ht="50" customHeight="1" x14ac:dyDescent="0.15">
      <c r="A931" s="12" t="s">
        <v>1832</v>
      </c>
      <c r="B931" s="70"/>
      <c r="C931" s="12" t="s">
        <v>4</v>
      </c>
      <c r="D931" s="12" t="s">
        <v>2228</v>
      </c>
      <c r="E931" s="12" t="s">
        <v>1871</v>
      </c>
      <c r="F931" s="12" t="s">
        <v>2087</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1881</v>
      </c>
      <c r="AA931" s="12">
        <f>STOCK[[#This Row],[Costo total]]*STOCK[[#This Row],[Entradas]]</f>
        <v>27.580000000000002</v>
      </c>
      <c r="AB931" s="12">
        <f>STOCK[[#This Row],[Stock Actual]]*STOCK[[#This Row],[Costo total]]</f>
        <v>27.580000000000002</v>
      </c>
    </row>
    <row r="932" spans="1:28" s="7" customFormat="1" ht="50" customHeight="1" x14ac:dyDescent="0.15">
      <c r="A932" s="7" t="s">
        <v>1833</v>
      </c>
      <c r="B932" s="70"/>
      <c r="C932" s="7" t="s">
        <v>4</v>
      </c>
      <c r="D932" s="7" t="s">
        <v>2245</v>
      </c>
      <c r="E932" s="7" t="s">
        <v>1872</v>
      </c>
      <c r="F932" s="7" t="s">
        <v>2086</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1881</v>
      </c>
      <c r="AA932" s="7">
        <f>STOCK[[#This Row],[Costo total]]*STOCK[[#This Row],[Entradas]]</f>
        <v>28.29</v>
      </c>
      <c r="AB932" s="7">
        <f>STOCK[[#This Row],[Stock Actual]]*STOCK[[#This Row],[Costo total]]</f>
        <v>28.29</v>
      </c>
    </row>
    <row r="933" spans="1:28" s="12" customFormat="1" ht="50" customHeight="1" x14ac:dyDescent="0.15">
      <c r="A933" s="12" t="s">
        <v>1834</v>
      </c>
      <c r="B933" s="70"/>
      <c r="C933" s="12" t="s">
        <v>4</v>
      </c>
      <c r="D933" s="12" t="s">
        <v>2245</v>
      </c>
      <c r="E933" s="12" t="s">
        <v>1872</v>
      </c>
      <c r="F933" s="12" t="s">
        <v>2085</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1881</v>
      </c>
      <c r="AA933" s="12">
        <f>STOCK[[#This Row],[Costo total]]*STOCK[[#This Row],[Entradas]]</f>
        <v>28.29</v>
      </c>
      <c r="AB933" s="12">
        <f>STOCK[[#This Row],[Stock Actual]]*STOCK[[#This Row],[Costo total]]</f>
        <v>0</v>
      </c>
    </row>
    <row r="934" spans="1:28" s="7" customFormat="1" ht="50" customHeight="1" x14ac:dyDescent="0.15">
      <c r="A934" s="7" t="s">
        <v>1835</v>
      </c>
      <c r="B934" s="70"/>
      <c r="C934" s="7" t="s">
        <v>4</v>
      </c>
      <c r="D934" s="7" t="s">
        <v>1961</v>
      </c>
      <c r="E934" s="7" t="s">
        <v>1872</v>
      </c>
      <c r="F934" s="7" t="s">
        <v>2084</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1881</v>
      </c>
      <c r="AA934" s="7">
        <f>STOCK[[#This Row],[Costo total]]*STOCK[[#This Row],[Entradas]]</f>
        <v>28.29</v>
      </c>
      <c r="AB934" s="7">
        <f>STOCK[[#This Row],[Stock Actual]]*STOCK[[#This Row],[Costo total]]</f>
        <v>0</v>
      </c>
    </row>
    <row r="935" spans="1:28" s="12" customFormat="1" ht="50" customHeight="1" x14ac:dyDescent="0.15">
      <c r="A935" s="12" t="s">
        <v>1836</v>
      </c>
      <c r="B935" s="70"/>
      <c r="C935" s="12" t="s">
        <v>4</v>
      </c>
      <c r="D935" s="12" t="s">
        <v>2245</v>
      </c>
      <c r="E935" s="12" t="s">
        <v>1872</v>
      </c>
      <c r="F935" s="12" t="s">
        <v>2083</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1881</v>
      </c>
      <c r="AA935" s="12">
        <f>STOCK[[#This Row],[Costo total]]*STOCK[[#This Row],[Entradas]]</f>
        <v>28.29</v>
      </c>
      <c r="AB935" s="12">
        <f>STOCK[[#This Row],[Stock Actual]]*STOCK[[#This Row],[Costo total]]</f>
        <v>28.29</v>
      </c>
    </row>
    <row r="936" spans="1:28" s="7" customFormat="1" ht="50" customHeight="1" x14ac:dyDescent="0.15">
      <c r="A936" s="7" t="s">
        <v>1837</v>
      </c>
      <c r="B936" s="70"/>
      <c r="C936" s="7" t="s">
        <v>4</v>
      </c>
      <c r="D936" s="7" t="s">
        <v>26</v>
      </c>
      <c r="E936" s="7" t="s">
        <v>1873</v>
      </c>
      <c r="F936" s="7" t="s">
        <v>2082</v>
      </c>
      <c r="G936" s="7" t="s">
        <v>1874</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1880</v>
      </c>
      <c r="AA936" s="7">
        <f>STOCK[[#This Row],[Costo total]]*STOCK[[#This Row],[Entradas]]</f>
        <v>22.38</v>
      </c>
      <c r="AB936" s="7">
        <f>STOCK[[#This Row],[Stock Actual]]*STOCK[[#This Row],[Costo total]]</f>
        <v>22.38</v>
      </c>
    </row>
    <row r="937" spans="1:28" s="12" customFormat="1" ht="50" customHeight="1" x14ac:dyDescent="0.15">
      <c r="A937" s="12" t="s">
        <v>1838</v>
      </c>
      <c r="B937" s="70"/>
      <c r="C937" s="12" t="s">
        <v>4</v>
      </c>
      <c r="D937" s="12" t="s">
        <v>2057</v>
      </c>
      <c r="E937" s="12" t="s">
        <v>1873</v>
      </c>
      <c r="F937" s="12" t="s">
        <v>2081</v>
      </c>
      <c r="G937" s="12" t="s">
        <v>1874</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1880</v>
      </c>
      <c r="AA937" s="12">
        <f>STOCK[[#This Row],[Costo total]]*STOCK[[#This Row],[Entradas]]</f>
        <v>22.58</v>
      </c>
      <c r="AB937" s="12">
        <f>STOCK[[#This Row],[Stock Actual]]*STOCK[[#This Row],[Costo total]]</f>
        <v>0</v>
      </c>
    </row>
    <row r="938" spans="1:28" s="7" customFormat="1" ht="50" customHeight="1" x14ac:dyDescent="0.15">
      <c r="A938" s="7" t="s">
        <v>1839</v>
      </c>
      <c r="B938" s="70"/>
      <c r="C938" s="7" t="s">
        <v>4</v>
      </c>
      <c r="D938" s="7" t="s">
        <v>26</v>
      </c>
      <c r="E938" s="7" t="s">
        <v>1873</v>
      </c>
      <c r="F938" s="7" t="s">
        <v>2080</v>
      </c>
      <c r="G938" s="7" t="s">
        <v>1874</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1880</v>
      </c>
      <c r="AA938" s="7">
        <f>STOCK[[#This Row],[Costo total]]*STOCK[[#This Row],[Entradas]]</f>
        <v>44.76</v>
      </c>
      <c r="AB938" s="7">
        <f>STOCK[[#This Row],[Stock Actual]]*STOCK[[#This Row],[Costo total]]</f>
        <v>44.76</v>
      </c>
    </row>
    <row r="939" spans="1:28" s="12" customFormat="1" ht="50" customHeight="1" x14ac:dyDescent="0.15">
      <c r="A939" s="12" t="s">
        <v>1840</v>
      </c>
      <c r="B939" s="70"/>
      <c r="C939" s="12" t="s">
        <v>4</v>
      </c>
      <c r="D939" s="12" t="s">
        <v>2055</v>
      </c>
      <c r="E939" s="12" t="s">
        <v>2239</v>
      </c>
      <c r="F939" s="12" t="s">
        <v>2238</v>
      </c>
      <c r="G939" s="12" t="s">
        <v>1874</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1880</v>
      </c>
      <c r="AA939" s="12">
        <f>STOCK[[#This Row],[Costo total]]*STOCK[[#This Row],[Entradas]]</f>
        <v>26.48</v>
      </c>
      <c r="AB939" s="12">
        <f>STOCK[[#This Row],[Stock Actual]]*STOCK[[#This Row],[Costo total]]</f>
        <v>0</v>
      </c>
    </row>
    <row r="940" spans="1:28" s="7" customFormat="1" ht="50" customHeight="1" x14ac:dyDescent="0.15">
      <c r="A940" s="7" t="s">
        <v>1841</v>
      </c>
      <c r="B940" s="70"/>
      <c r="C940" s="7" t="s">
        <v>4</v>
      </c>
      <c r="D940" s="7" t="s">
        <v>2055</v>
      </c>
      <c r="E940" s="7" t="s">
        <v>2240</v>
      </c>
      <c r="F940" s="7" t="s">
        <v>2238</v>
      </c>
      <c r="G940" s="7" t="s">
        <v>1874</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1880</v>
      </c>
      <c r="AA940" s="7">
        <f>STOCK[[#This Row],[Costo total]]*STOCK[[#This Row],[Entradas]]</f>
        <v>26.48</v>
      </c>
      <c r="AB940" s="7">
        <f>STOCK[[#This Row],[Stock Actual]]*STOCK[[#This Row],[Costo total]]</f>
        <v>0</v>
      </c>
    </row>
    <row r="941" spans="1:28" s="12" customFormat="1" ht="50" customHeight="1" x14ac:dyDescent="0.15">
      <c r="A941" s="12" t="s">
        <v>1902</v>
      </c>
      <c r="B941" s="70"/>
      <c r="C941" s="12" t="s">
        <v>4</v>
      </c>
      <c r="D941" s="12" t="s">
        <v>2057</v>
      </c>
      <c r="E941" s="12" t="s">
        <v>1904</v>
      </c>
      <c r="F941" s="12" t="s">
        <v>2079</v>
      </c>
      <c r="G941" s="12" t="s">
        <v>1874</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1880</v>
      </c>
      <c r="AA941" s="12">
        <f>STOCK[[#This Row],[Costo total]]*STOCK[[#This Row],[Entradas]]</f>
        <v>27.17</v>
      </c>
      <c r="AB941" s="12">
        <f>STOCK[[#This Row],[Stock Actual]]*STOCK[[#This Row],[Costo total]]</f>
        <v>0</v>
      </c>
    </row>
    <row r="942" spans="1:28" s="7" customFormat="1" ht="50" customHeight="1" x14ac:dyDescent="0.15">
      <c r="A942" s="7" t="s">
        <v>1903</v>
      </c>
      <c r="B942" s="70"/>
      <c r="C942" s="7" t="s">
        <v>4</v>
      </c>
      <c r="D942" s="7" t="s">
        <v>26</v>
      </c>
      <c r="E942" s="7" t="s">
        <v>1901</v>
      </c>
      <c r="F942" s="7" t="s">
        <v>2078</v>
      </c>
      <c r="G942" s="7" t="s">
        <v>1874</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1880</v>
      </c>
      <c r="AA942" s="7">
        <f>STOCK[[#This Row],[Costo total]]*STOCK[[#This Row],[Entradas]]</f>
        <v>26.82</v>
      </c>
      <c r="AB942" s="7">
        <f>STOCK[[#This Row],[Stock Actual]]*STOCK[[#This Row],[Costo total]]</f>
        <v>26.82</v>
      </c>
    </row>
    <row r="943" spans="1:28" s="12" customFormat="1" ht="50" customHeight="1" x14ac:dyDescent="0.15">
      <c r="A943" s="12" t="s">
        <v>1842</v>
      </c>
      <c r="B943" s="70"/>
      <c r="C943" s="12" t="s">
        <v>4</v>
      </c>
      <c r="D943" s="12" t="s">
        <v>2055</v>
      </c>
      <c r="E943" s="12" t="s">
        <v>1875</v>
      </c>
      <c r="F943" s="12" t="s">
        <v>2077</v>
      </c>
      <c r="G943" s="12" t="s">
        <v>1874</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1880</v>
      </c>
      <c r="AA943" s="12">
        <f>STOCK[[#This Row],[Costo total]]*STOCK[[#This Row],[Entradas]]</f>
        <v>23.1</v>
      </c>
      <c r="AB943" s="12">
        <f>STOCK[[#This Row],[Stock Actual]]*STOCK[[#This Row],[Costo total]]</f>
        <v>0</v>
      </c>
    </row>
    <row r="944" spans="1:28" s="7" customFormat="1" ht="50" customHeight="1" x14ac:dyDescent="0.15">
      <c r="A944" s="7" t="s">
        <v>1843</v>
      </c>
      <c r="B944" s="70"/>
      <c r="C944" s="7" t="s">
        <v>4</v>
      </c>
      <c r="D944" s="7" t="s">
        <v>2055</v>
      </c>
      <c r="E944" s="7" t="s">
        <v>2237</v>
      </c>
      <c r="F944" s="7" t="s">
        <v>2238</v>
      </c>
      <c r="G944" s="7" t="s">
        <v>1874</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1880</v>
      </c>
      <c r="AA944" s="7">
        <f>STOCK[[#This Row],[Costo total]]*STOCK[[#This Row],[Entradas]]</f>
        <v>29.5</v>
      </c>
      <c r="AB944" s="7">
        <f>STOCK[[#This Row],[Stock Actual]]*STOCK[[#This Row],[Costo total]]</f>
        <v>0</v>
      </c>
    </row>
    <row r="945" spans="1:28" s="12" customFormat="1" ht="50" customHeight="1" x14ac:dyDescent="0.15">
      <c r="A945" s="12" t="s">
        <v>1844</v>
      </c>
      <c r="B945" s="70"/>
      <c r="C945" s="12" t="s">
        <v>4</v>
      </c>
      <c r="D945" s="12" t="s">
        <v>2055</v>
      </c>
      <c r="E945" s="12" t="s">
        <v>2236</v>
      </c>
      <c r="F945" s="12" t="s">
        <v>2238</v>
      </c>
      <c r="G945" s="12" t="s">
        <v>1874</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1880</v>
      </c>
      <c r="AA945" s="12">
        <f>STOCK[[#This Row],[Costo total]]*STOCK[[#This Row],[Entradas]]</f>
        <v>29.5</v>
      </c>
      <c r="AB945" s="12">
        <f>STOCK[[#This Row],[Stock Actual]]*STOCK[[#This Row],[Costo total]]</f>
        <v>0</v>
      </c>
    </row>
    <row r="946" spans="1:28" s="7" customFormat="1" ht="50" customHeight="1" x14ac:dyDescent="0.15">
      <c r="A946" s="7" t="s">
        <v>1845</v>
      </c>
      <c r="B946" s="70"/>
      <c r="C946" s="7" t="s">
        <v>4</v>
      </c>
      <c r="D946" s="7" t="s">
        <v>2055</v>
      </c>
      <c r="E946" s="7" t="s">
        <v>2235</v>
      </c>
      <c r="F946" s="7" t="s">
        <v>2077</v>
      </c>
      <c r="G946" s="7" t="s">
        <v>1874</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1880</v>
      </c>
      <c r="AA946" s="7">
        <f>STOCK[[#This Row],[Costo total]]*STOCK[[#This Row],[Entradas]]</f>
        <v>45.36</v>
      </c>
      <c r="AB946" s="7">
        <f>STOCK[[#This Row],[Stock Actual]]*STOCK[[#This Row],[Costo total]]</f>
        <v>0</v>
      </c>
    </row>
    <row r="947" spans="1:28" s="12" customFormat="1" ht="50" customHeight="1" x14ac:dyDescent="0.15">
      <c r="A947" s="12" t="s">
        <v>1846</v>
      </c>
      <c r="B947" s="70"/>
      <c r="C947" s="12" t="s">
        <v>4</v>
      </c>
      <c r="D947" s="12" t="s">
        <v>2055</v>
      </c>
      <c r="E947" s="12" t="s">
        <v>2234</v>
      </c>
      <c r="F947" s="12" t="s">
        <v>2076</v>
      </c>
      <c r="G947" s="12" t="s">
        <v>1874</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1880</v>
      </c>
      <c r="AA947" s="12">
        <f>STOCK[[#This Row],[Costo total]]*STOCK[[#This Row],[Entradas]]</f>
        <v>42.81</v>
      </c>
      <c r="AB947" s="12">
        <f>STOCK[[#This Row],[Stock Actual]]*STOCK[[#This Row],[Costo total]]</f>
        <v>28.540000000000003</v>
      </c>
    </row>
    <row r="948" spans="1:28" s="7" customFormat="1" ht="50" customHeight="1" x14ac:dyDescent="0.15">
      <c r="A948" s="7" t="s">
        <v>1847</v>
      </c>
      <c r="B948" s="70"/>
      <c r="C948" s="7" t="s">
        <v>4</v>
      </c>
      <c r="D948" s="7" t="s">
        <v>2245</v>
      </c>
      <c r="E948" s="7" t="s">
        <v>1876</v>
      </c>
      <c r="F948" s="7" t="s">
        <v>2300</v>
      </c>
      <c r="G948" s="7" t="s">
        <v>1874</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1880</v>
      </c>
      <c r="AA948" s="7">
        <f>STOCK[[#This Row],[Costo total]]*STOCK[[#This Row],[Entradas]]</f>
        <v>21.2</v>
      </c>
      <c r="AB948" s="7">
        <f>STOCK[[#This Row],[Stock Actual]]*STOCK[[#This Row],[Costo total]]</f>
        <v>0</v>
      </c>
    </row>
    <row r="949" spans="1:28" s="12" customFormat="1" ht="50" customHeight="1" x14ac:dyDescent="0.15">
      <c r="A949" s="12" t="s">
        <v>1848</v>
      </c>
      <c r="B949" s="70"/>
      <c r="C949" s="12" t="s">
        <v>4</v>
      </c>
      <c r="D949" s="12" t="s">
        <v>2245</v>
      </c>
      <c r="E949" s="12" t="s">
        <v>1876</v>
      </c>
      <c r="F949" s="12" t="s">
        <v>2301</v>
      </c>
      <c r="G949" s="12" t="s">
        <v>1874</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1880</v>
      </c>
      <c r="AA949" s="12">
        <f>STOCK[[#This Row],[Costo total]]*STOCK[[#This Row],[Entradas]]</f>
        <v>21.2</v>
      </c>
      <c r="AB949" s="12">
        <f>STOCK[[#This Row],[Stock Actual]]*STOCK[[#This Row],[Costo total]]</f>
        <v>10.6</v>
      </c>
    </row>
    <row r="950" spans="1:28" s="7" customFormat="1" ht="50" customHeight="1" x14ac:dyDescent="0.15">
      <c r="A950" s="7" t="s">
        <v>1849</v>
      </c>
      <c r="B950" s="70"/>
      <c r="C950" s="7" t="s">
        <v>4</v>
      </c>
      <c r="D950" s="7" t="s">
        <v>2245</v>
      </c>
      <c r="E950" s="7" t="s">
        <v>1876</v>
      </c>
      <c r="F950" s="7" t="s">
        <v>2302</v>
      </c>
      <c r="G950" s="7" t="s">
        <v>1874</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1880</v>
      </c>
      <c r="AA950" s="7">
        <f>STOCK[[#This Row],[Costo total]]*STOCK[[#This Row],[Entradas]]</f>
        <v>21.2</v>
      </c>
      <c r="AB950" s="7">
        <f>STOCK[[#This Row],[Stock Actual]]*STOCK[[#This Row],[Costo total]]</f>
        <v>21.2</v>
      </c>
    </row>
    <row r="951" spans="1:28" s="12" customFormat="1" ht="50" customHeight="1" x14ac:dyDescent="0.15">
      <c r="A951" s="12" t="s">
        <v>1850</v>
      </c>
      <c r="B951" s="70"/>
      <c r="C951" s="12" t="s">
        <v>4</v>
      </c>
      <c r="D951" s="12" t="s">
        <v>2055</v>
      </c>
      <c r="E951" s="12" t="s">
        <v>1878</v>
      </c>
      <c r="F951" s="12" t="s">
        <v>2075</v>
      </c>
      <c r="G951" s="12" t="s">
        <v>1874</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1880</v>
      </c>
      <c r="AA951" s="12">
        <f>STOCK[[#This Row],[Costo total]]*STOCK[[#This Row],[Entradas]]</f>
        <v>49.96</v>
      </c>
      <c r="AB951" s="12">
        <f>STOCK[[#This Row],[Stock Actual]]*STOCK[[#This Row],[Costo total]]</f>
        <v>49.96</v>
      </c>
    </row>
    <row r="952" spans="1:28" s="7" customFormat="1" ht="50" customHeight="1" x14ac:dyDescent="0.15">
      <c r="A952" s="7" t="s">
        <v>1851</v>
      </c>
      <c r="B952" s="70"/>
      <c r="C952" s="7" t="s">
        <v>4</v>
      </c>
      <c r="D952" s="7" t="s">
        <v>1958</v>
      </c>
      <c r="E952" s="7" t="s">
        <v>2241</v>
      </c>
      <c r="F952" s="7" t="s">
        <v>2244</v>
      </c>
      <c r="G952" s="7" t="s">
        <v>1874</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1880</v>
      </c>
      <c r="AA952" s="7">
        <f>STOCK[[#This Row],[Costo total]]*STOCK[[#This Row],[Entradas]]</f>
        <v>10.5</v>
      </c>
      <c r="AB952" s="7">
        <f>STOCK[[#This Row],[Stock Actual]]*STOCK[[#This Row],[Costo total]]</f>
        <v>0</v>
      </c>
    </row>
    <row r="953" spans="1:28" s="12" customFormat="1" ht="50" customHeight="1" x14ac:dyDescent="0.15">
      <c r="A953" s="12" t="s">
        <v>1852</v>
      </c>
      <c r="B953" s="70"/>
      <c r="C953" s="12" t="s">
        <v>4</v>
      </c>
      <c r="D953" s="12" t="s">
        <v>1958</v>
      </c>
      <c r="E953" s="12" t="s">
        <v>2242</v>
      </c>
      <c r="F953" s="12" t="s">
        <v>2244</v>
      </c>
      <c r="G953" s="12" t="s">
        <v>1874</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1880</v>
      </c>
      <c r="AA953" s="12">
        <f>STOCK[[#This Row],[Costo total]]*STOCK[[#This Row],[Entradas]]</f>
        <v>10.5</v>
      </c>
      <c r="AB953" s="12">
        <f>STOCK[[#This Row],[Stock Actual]]*STOCK[[#This Row],[Costo total]]</f>
        <v>0</v>
      </c>
    </row>
    <row r="954" spans="1:28" s="7" customFormat="1" ht="50" customHeight="1" x14ac:dyDescent="0.15">
      <c r="A954" s="7" t="s">
        <v>1853</v>
      </c>
      <c r="B954" s="70"/>
      <c r="C954" s="7" t="s">
        <v>4</v>
      </c>
      <c r="D954" s="7" t="s">
        <v>1958</v>
      </c>
      <c r="E954" s="7" t="s">
        <v>2243</v>
      </c>
      <c r="F954" s="7" t="s">
        <v>2244</v>
      </c>
      <c r="G954" s="7" t="s">
        <v>1874</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1880</v>
      </c>
      <c r="AA954" s="7">
        <f>STOCK[[#This Row],[Costo total]]*STOCK[[#This Row],[Entradas]]</f>
        <v>11.32</v>
      </c>
      <c r="AB954" s="7">
        <f>STOCK[[#This Row],[Stock Actual]]*STOCK[[#This Row],[Costo total]]</f>
        <v>0</v>
      </c>
    </row>
    <row r="955" spans="1:28" s="12" customFormat="1" ht="50" customHeight="1" x14ac:dyDescent="0.15">
      <c r="A955" s="12" t="s">
        <v>1854</v>
      </c>
      <c r="B955" s="70"/>
      <c r="C955" s="12" t="s">
        <v>4</v>
      </c>
      <c r="D955" s="12" t="s">
        <v>1959</v>
      </c>
      <c r="E955" s="12" t="s">
        <v>1885</v>
      </c>
      <c r="F955" s="12" t="s">
        <v>1882</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1879</v>
      </c>
      <c r="AA955" s="12">
        <f>STOCK[[#This Row],[Costo total]]*STOCK[[#This Row],[Entradas]]</f>
        <v>0</v>
      </c>
      <c r="AB955" s="12">
        <f>STOCK[[#This Row],[Stock Actual]]*STOCK[[#This Row],[Costo total]]</f>
        <v>0</v>
      </c>
    </row>
    <row r="956" spans="1:28" s="7" customFormat="1" ht="50" customHeight="1" x14ac:dyDescent="0.15">
      <c r="A956" s="7" t="s">
        <v>1884</v>
      </c>
      <c r="B956" s="70"/>
      <c r="C956" s="7" t="s">
        <v>4</v>
      </c>
      <c r="D956" s="7" t="s">
        <v>2056</v>
      </c>
      <c r="E956" s="7" t="s">
        <v>1885</v>
      </c>
      <c r="F956" s="7" t="s">
        <v>1886</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1879</v>
      </c>
      <c r="AA956" s="7">
        <f>STOCK[[#This Row],[Costo total]]*STOCK[[#This Row],[Entradas]]</f>
        <v>14.61</v>
      </c>
      <c r="AB956" s="7">
        <f>STOCK[[#This Row],[Stock Actual]]*STOCK[[#This Row],[Costo total]]</f>
        <v>0</v>
      </c>
    </row>
    <row r="957" spans="1:28" s="12" customFormat="1" ht="50" customHeight="1" x14ac:dyDescent="0.15">
      <c r="A957" s="12" t="s">
        <v>1897</v>
      </c>
      <c r="B957" s="70"/>
      <c r="C957" s="12" t="s">
        <v>4</v>
      </c>
      <c r="D957" s="12" t="s">
        <v>26</v>
      </c>
      <c r="E957" s="12" t="s">
        <v>1885</v>
      </c>
      <c r="F957" s="12" t="s">
        <v>1898</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1879</v>
      </c>
      <c r="AA957" s="12">
        <f>STOCK[[#This Row],[Costo total]]*STOCK[[#This Row],[Entradas]]</f>
        <v>14.61</v>
      </c>
      <c r="AB957" s="12">
        <f>STOCK[[#This Row],[Stock Actual]]*STOCK[[#This Row],[Costo total]]</f>
        <v>14.61</v>
      </c>
    </row>
    <row r="958" spans="1:28" s="7" customFormat="1" ht="50" customHeight="1" x14ac:dyDescent="0.15">
      <c r="A958" s="7" t="s">
        <v>1890</v>
      </c>
      <c r="B958" s="70"/>
      <c r="C958" s="7" t="s">
        <v>4</v>
      </c>
      <c r="D958" s="7" t="s">
        <v>2304</v>
      </c>
      <c r="E958" s="7" t="s">
        <v>1883</v>
      </c>
      <c r="F958" s="7" t="s">
        <v>1892</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1879</v>
      </c>
      <c r="AA958" s="7">
        <f>STOCK[[#This Row],[Costo total]]*STOCK[[#This Row],[Entradas]]</f>
        <v>12.34</v>
      </c>
      <c r="AB958" s="7">
        <f>STOCK[[#This Row],[Stock Actual]]*STOCK[[#This Row],[Costo total]]</f>
        <v>0</v>
      </c>
    </row>
    <row r="959" spans="1:28" s="12" customFormat="1" ht="50" customHeight="1" x14ac:dyDescent="0.15">
      <c r="A959" s="12" t="s">
        <v>1891</v>
      </c>
      <c r="B959" s="70"/>
      <c r="C959" s="12" t="s">
        <v>4</v>
      </c>
      <c r="D959" s="12" t="s">
        <v>2304</v>
      </c>
      <c r="E959" s="12" t="s">
        <v>1883</v>
      </c>
      <c r="F959" s="12" t="s">
        <v>1893</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1879</v>
      </c>
      <c r="AA959" s="12">
        <f>STOCK[[#This Row],[Costo total]]*STOCK[[#This Row],[Entradas]]</f>
        <v>12.34</v>
      </c>
      <c r="AB959" s="12">
        <f>STOCK[[#This Row],[Stock Actual]]*STOCK[[#This Row],[Costo total]]</f>
        <v>0</v>
      </c>
    </row>
    <row r="960" spans="1:28" s="7" customFormat="1" ht="50" customHeight="1" x14ac:dyDescent="0.15">
      <c r="A960" s="7" t="s">
        <v>1855</v>
      </c>
      <c r="B960" s="70"/>
      <c r="C960" s="7" t="s">
        <v>4</v>
      </c>
      <c r="D960" s="7" t="s">
        <v>2304</v>
      </c>
      <c r="E960" s="7" t="s">
        <v>1883</v>
      </c>
      <c r="F960" s="7" t="s">
        <v>1894</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1879</v>
      </c>
      <c r="AA960" s="7">
        <f>STOCK[[#This Row],[Costo total]]*STOCK[[#This Row],[Entradas]]</f>
        <v>6.17</v>
      </c>
      <c r="AB960" s="7">
        <f>STOCK[[#This Row],[Stock Actual]]*STOCK[[#This Row],[Costo total]]</f>
        <v>0</v>
      </c>
    </row>
    <row r="961" spans="1:28" s="12" customFormat="1" ht="50" customHeight="1" x14ac:dyDescent="0.15">
      <c r="A961" s="12" t="s">
        <v>1856</v>
      </c>
      <c r="B961" s="70"/>
      <c r="C961" s="12" t="s">
        <v>4</v>
      </c>
      <c r="D961" s="12" t="s">
        <v>2304</v>
      </c>
      <c r="E961" s="12" t="s">
        <v>1883</v>
      </c>
      <c r="F961" s="12" t="s">
        <v>1895</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1879</v>
      </c>
      <c r="AA961" s="12">
        <f>STOCK[[#This Row],[Costo total]]*STOCK[[#This Row],[Entradas]]</f>
        <v>0</v>
      </c>
      <c r="AB961" s="12">
        <f>STOCK[[#This Row],[Stock Actual]]*STOCK[[#This Row],[Costo total]]</f>
        <v>0</v>
      </c>
    </row>
    <row r="962" spans="1:28" s="7" customFormat="1" ht="50" customHeight="1" x14ac:dyDescent="0.15">
      <c r="A962" s="7" t="s">
        <v>1857</v>
      </c>
      <c r="B962" s="70"/>
      <c r="C962" s="7" t="s">
        <v>4</v>
      </c>
      <c r="D962" s="7" t="s">
        <v>2304</v>
      </c>
      <c r="E962" s="7" t="s">
        <v>1888</v>
      </c>
      <c r="F962" s="7" t="s">
        <v>1887</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1879</v>
      </c>
      <c r="AA962" s="7">
        <f>STOCK[[#This Row],[Costo total]]*STOCK[[#This Row],[Entradas]]</f>
        <v>13.950000000000001</v>
      </c>
      <c r="AB962" s="7">
        <f>STOCK[[#This Row],[Stock Actual]]*STOCK[[#This Row],[Costo total]]</f>
        <v>13.950000000000001</v>
      </c>
    </row>
    <row r="963" spans="1:28" s="12" customFormat="1" ht="50" customHeight="1" x14ac:dyDescent="0.15">
      <c r="A963" s="12" t="s">
        <v>1858</v>
      </c>
      <c r="B963" s="70"/>
      <c r="C963" s="12" t="s">
        <v>4</v>
      </c>
      <c r="D963" s="12" t="s">
        <v>2304</v>
      </c>
      <c r="E963" s="12" t="s">
        <v>1889</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1879</v>
      </c>
      <c r="AA963" s="12">
        <f>STOCK[[#This Row],[Costo total]]*STOCK[[#This Row],[Entradas]]</f>
        <v>9.3000000000000007</v>
      </c>
      <c r="AB963" s="12">
        <f>STOCK[[#This Row],[Stock Actual]]*STOCK[[#This Row],[Costo total]]</f>
        <v>9.3000000000000007</v>
      </c>
    </row>
    <row r="964" spans="1:28" s="7" customFormat="1" ht="50" customHeight="1" x14ac:dyDescent="0.15">
      <c r="A964" s="7" t="s">
        <v>1859</v>
      </c>
      <c r="B964" s="70"/>
      <c r="C964" s="7" t="s">
        <v>4</v>
      </c>
      <c r="D964" s="7" t="s">
        <v>2304</v>
      </c>
      <c r="E964" s="7" t="s">
        <v>1888</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1879</v>
      </c>
      <c r="AA964" s="7">
        <f>STOCK[[#This Row],[Costo total]]*STOCK[[#This Row],[Entradas]]</f>
        <v>9.3000000000000007</v>
      </c>
      <c r="AB964" s="7">
        <f>STOCK[[#This Row],[Stock Actual]]*STOCK[[#This Row],[Costo total]]</f>
        <v>9.3000000000000007</v>
      </c>
    </row>
    <row r="965" spans="1:28" s="12" customFormat="1" ht="50" customHeight="1" x14ac:dyDescent="0.15">
      <c r="A965" s="12" t="s">
        <v>1860</v>
      </c>
      <c r="B965" s="70"/>
      <c r="C965" s="12" t="s">
        <v>4</v>
      </c>
      <c r="D965" s="12" t="s">
        <v>1960</v>
      </c>
      <c r="E965" s="12" t="s">
        <v>1698</v>
      </c>
      <c r="F965" s="12" t="s">
        <v>1896</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1879</v>
      </c>
      <c r="AA965" s="12">
        <f>STOCK[[#This Row],[Costo total]]*STOCK[[#This Row],[Entradas]]</f>
        <v>41.94</v>
      </c>
      <c r="AB965" s="12">
        <f>STOCK[[#This Row],[Stock Actual]]*STOCK[[#This Row],[Costo total]]</f>
        <v>0</v>
      </c>
    </row>
    <row r="966" spans="1:28" s="7" customFormat="1" ht="50" customHeight="1" x14ac:dyDescent="0.15">
      <c r="A966" s="7" t="s">
        <v>1861</v>
      </c>
      <c r="B966" s="70"/>
      <c r="C966" s="7" t="s">
        <v>4</v>
      </c>
      <c r="D966" s="7" t="s">
        <v>26</v>
      </c>
      <c r="E966" s="7" t="s">
        <v>1899</v>
      </c>
      <c r="F966" s="7" t="s">
        <v>1886</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customHeight="1" x14ac:dyDescent="0.15">
      <c r="A967" s="12" t="s">
        <v>1962</v>
      </c>
      <c r="B967" s="70"/>
      <c r="C967" s="12" t="s">
        <v>4</v>
      </c>
      <c r="D967" s="12" t="s">
        <v>2277</v>
      </c>
      <c r="E967" s="12" t="s">
        <v>1908</v>
      </c>
      <c r="F967" s="12" t="s">
        <v>1909</v>
      </c>
      <c r="G967" s="12" t="s">
        <v>1910</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1907</v>
      </c>
      <c r="AA967" s="12">
        <f>STOCK[[#This Row],[Costo total]]*STOCK[[#This Row],[Entradas]]</f>
        <v>0</v>
      </c>
      <c r="AB967" s="12">
        <f>STOCK[[#This Row],[Stock Actual]]*STOCK[[#This Row],[Costo total]]</f>
        <v>0</v>
      </c>
    </row>
    <row r="968" spans="1:28" s="7" customFormat="1" ht="50" customHeight="1" x14ac:dyDescent="0.15">
      <c r="A968" s="7" t="s">
        <v>1963</v>
      </c>
      <c r="B968" s="70"/>
      <c r="C968" s="7" t="s">
        <v>4</v>
      </c>
      <c r="D968" s="7" t="s">
        <v>2277</v>
      </c>
      <c r="E968" s="7" t="s">
        <v>1917</v>
      </c>
      <c r="F968" s="7" t="s">
        <v>1548</v>
      </c>
      <c r="G968" s="7" t="s">
        <v>1918</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1907</v>
      </c>
      <c r="AA968" s="7">
        <f>STOCK[[#This Row],[Costo total]]*STOCK[[#This Row],[Entradas]]</f>
        <v>0</v>
      </c>
      <c r="AB968" s="7">
        <f>STOCK[[#This Row],[Stock Actual]]*STOCK[[#This Row],[Costo total]]</f>
        <v>0</v>
      </c>
    </row>
    <row r="969" spans="1:28" s="12" customFormat="1" ht="50" customHeight="1" x14ac:dyDescent="0.15">
      <c r="A969" s="12" t="s">
        <v>1964</v>
      </c>
      <c r="B969" s="70"/>
      <c r="C969" s="12" t="s">
        <v>4</v>
      </c>
      <c r="D969" s="12" t="s">
        <v>2277</v>
      </c>
      <c r="E969" s="12" t="s">
        <v>1927</v>
      </c>
      <c r="F969" s="12" t="s">
        <v>1561</v>
      </c>
      <c r="G969" s="12" t="s">
        <v>1918</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1907</v>
      </c>
      <c r="AA969" s="12">
        <f>STOCK[[#This Row],[Costo total]]*STOCK[[#This Row],[Entradas]]</f>
        <v>0</v>
      </c>
      <c r="AB969" s="12">
        <f>STOCK[[#This Row],[Stock Actual]]*STOCK[[#This Row],[Costo total]]</f>
        <v>0</v>
      </c>
    </row>
    <row r="970" spans="1:28" s="7" customFormat="1" ht="50" customHeight="1" x14ac:dyDescent="0.15">
      <c r="A970" s="7" t="s">
        <v>1965</v>
      </c>
      <c r="B970" s="70"/>
      <c r="C970" s="7" t="s">
        <v>4</v>
      </c>
      <c r="D970" s="7" t="s">
        <v>2277</v>
      </c>
      <c r="E970" s="7" t="s">
        <v>1919</v>
      </c>
      <c r="F970" s="7" t="s">
        <v>1877</v>
      </c>
      <c r="G970" s="7" t="s">
        <v>1920</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1907</v>
      </c>
      <c r="AA970" s="7">
        <f>STOCK[[#This Row],[Costo total]]*STOCK[[#This Row],[Entradas]]</f>
        <v>0</v>
      </c>
      <c r="AB970" s="7">
        <f>STOCK[[#This Row],[Stock Actual]]*STOCK[[#This Row],[Costo total]]</f>
        <v>0</v>
      </c>
    </row>
    <row r="971" spans="1:28" s="12" customFormat="1" ht="50" customHeight="1" x14ac:dyDescent="0.15">
      <c r="A971" s="12" t="s">
        <v>1966</v>
      </c>
      <c r="B971" s="70"/>
      <c r="C971" s="12" t="s">
        <v>4</v>
      </c>
      <c r="D971" s="12" t="s">
        <v>2277</v>
      </c>
      <c r="E971" s="12" t="s">
        <v>1921</v>
      </c>
      <c r="F971" s="12" t="s">
        <v>1922</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1907</v>
      </c>
      <c r="AA971" s="12">
        <f>STOCK[[#This Row],[Costo total]]*STOCK[[#This Row],[Entradas]]</f>
        <v>0</v>
      </c>
      <c r="AB971" s="12">
        <f>STOCK[[#This Row],[Stock Actual]]*STOCK[[#This Row],[Costo total]]</f>
        <v>0</v>
      </c>
    </row>
    <row r="972" spans="1:28" s="7" customFormat="1" ht="50" customHeight="1" x14ac:dyDescent="0.15">
      <c r="A972" s="7" t="s">
        <v>1967</v>
      </c>
      <c r="B972" s="70"/>
      <c r="C972" s="7" t="s">
        <v>4</v>
      </c>
      <c r="D972" s="7" t="s">
        <v>2277</v>
      </c>
      <c r="E972" s="7" t="s">
        <v>1926</v>
      </c>
      <c r="F972" s="7" t="s">
        <v>1923</v>
      </c>
      <c r="G972" s="7" t="s">
        <v>1918</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1907</v>
      </c>
      <c r="AA972" s="7">
        <f>STOCK[[#This Row],[Costo total]]*STOCK[[#This Row],[Entradas]]</f>
        <v>0</v>
      </c>
      <c r="AB972" s="7">
        <f>STOCK[[#This Row],[Stock Actual]]*STOCK[[#This Row],[Costo total]]</f>
        <v>0</v>
      </c>
    </row>
    <row r="973" spans="1:28" s="12" customFormat="1" ht="50" customHeight="1" x14ac:dyDescent="0.15">
      <c r="A973" s="12" t="s">
        <v>1968</v>
      </c>
      <c r="B973" s="70"/>
      <c r="C973" s="12" t="s">
        <v>4</v>
      </c>
      <c r="D973" s="12" t="s">
        <v>2277</v>
      </c>
      <c r="E973" s="12" t="s">
        <v>1925</v>
      </c>
      <c r="F973" s="12" t="s">
        <v>1559</v>
      </c>
      <c r="G973" s="12" t="s">
        <v>1918</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1907</v>
      </c>
      <c r="AA973" s="12">
        <f>STOCK[[#This Row],[Costo total]]*STOCK[[#This Row],[Entradas]]</f>
        <v>0</v>
      </c>
      <c r="AB973" s="12">
        <f>STOCK[[#This Row],[Stock Actual]]*STOCK[[#This Row],[Costo total]]</f>
        <v>0</v>
      </c>
    </row>
    <row r="974" spans="1:28" s="7" customFormat="1" ht="50" customHeight="1" x14ac:dyDescent="0.15">
      <c r="A974" s="7" t="s">
        <v>1969</v>
      </c>
      <c r="B974" s="70"/>
      <c r="C974" s="7" t="s">
        <v>4</v>
      </c>
      <c r="D974" s="7" t="s">
        <v>2277</v>
      </c>
      <c r="E974" s="7" t="s">
        <v>1924</v>
      </c>
      <c r="F974" s="7" t="s">
        <v>1559</v>
      </c>
      <c r="G974" s="7" t="s">
        <v>1918</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1907</v>
      </c>
      <c r="AA974" s="7">
        <f>STOCK[[#This Row],[Costo total]]*STOCK[[#This Row],[Entradas]]</f>
        <v>0</v>
      </c>
      <c r="AB974" s="7">
        <f>STOCK[[#This Row],[Stock Actual]]*STOCK[[#This Row],[Costo total]]</f>
        <v>0</v>
      </c>
    </row>
    <row r="975" spans="1:28" s="12" customFormat="1" ht="50" customHeight="1" x14ac:dyDescent="0.15">
      <c r="A975" s="12" t="s">
        <v>1970</v>
      </c>
      <c r="B975" s="70"/>
      <c r="C975" s="12" t="s">
        <v>4</v>
      </c>
      <c r="D975" s="12" t="s">
        <v>2277</v>
      </c>
      <c r="E975" s="12" t="s">
        <v>1928</v>
      </c>
      <c r="F975" s="12" t="s">
        <v>1929</v>
      </c>
      <c r="G975" s="12" t="s">
        <v>1930</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1907</v>
      </c>
      <c r="AA975" s="12">
        <f>STOCK[[#This Row],[Costo total]]*STOCK[[#This Row],[Entradas]]</f>
        <v>0</v>
      </c>
      <c r="AB975" s="12">
        <f>STOCK[[#This Row],[Stock Actual]]*STOCK[[#This Row],[Costo total]]</f>
        <v>0</v>
      </c>
    </row>
    <row r="976" spans="1:28" s="7" customFormat="1" ht="50" customHeight="1" x14ac:dyDescent="0.15">
      <c r="A976" s="7" t="s">
        <v>1971</v>
      </c>
      <c r="B976" s="70"/>
      <c r="C976" s="7" t="s">
        <v>4</v>
      </c>
      <c r="D976" s="7" t="s">
        <v>2277</v>
      </c>
      <c r="E976" s="7" t="s">
        <v>1931</v>
      </c>
      <c r="F976" s="7" t="s">
        <v>1559</v>
      </c>
      <c r="G976" s="7" t="s">
        <v>1918</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1907</v>
      </c>
      <c r="AA976" s="7">
        <f>STOCK[[#This Row],[Costo total]]*STOCK[[#This Row],[Entradas]]</f>
        <v>0</v>
      </c>
      <c r="AB976" s="7">
        <f>STOCK[[#This Row],[Stock Actual]]*STOCK[[#This Row],[Costo total]]</f>
        <v>0</v>
      </c>
    </row>
    <row r="977" spans="1:28" s="12" customFormat="1" ht="50" customHeight="1" x14ac:dyDescent="0.15">
      <c r="A977" s="12" t="s">
        <v>1972</v>
      </c>
      <c r="B977" s="70"/>
      <c r="C977" s="12" t="s">
        <v>4</v>
      </c>
      <c r="D977" s="12" t="s">
        <v>2277</v>
      </c>
      <c r="E977" s="12" t="s">
        <v>2224</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1907</v>
      </c>
      <c r="AA977" s="12">
        <f>STOCK[[#This Row],[Costo total]]*STOCK[[#This Row],[Entradas]]</f>
        <v>5.75</v>
      </c>
      <c r="AB977" s="12">
        <f>STOCK[[#This Row],[Stock Actual]]*STOCK[[#This Row],[Costo total]]</f>
        <v>0</v>
      </c>
    </row>
    <row r="978" spans="1:28" s="7" customFormat="1" ht="50" customHeight="1" x14ac:dyDescent="0.15">
      <c r="A978" s="7" t="s">
        <v>1973</v>
      </c>
      <c r="B978" s="70"/>
      <c r="C978" s="7" t="s">
        <v>4</v>
      </c>
      <c r="D978" s="7" t="s">
        <v>2277</v>
      </c>
      <c r="E978" s="7" t="s">
        <v>1932</v>
      </c>
      <c r="F978" s="7" t="s">
        <v>1553</v>
      </c>
      <c r="G978" s="7" t="s">
        <v>1918</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1907</v>
      </c>
      <c r="AA978" s="7">
        <f>STOCK[[#This Row],[Costo total]]*STOCK[[#This Row],[Entradas]]</f>
        <v>0</v>
      </c>
      <c r="AB978" s="7">
        <f>STOCK[[#This Row],[Stock Actual]]*STOCK[[#This Row],[Costo total]]</f>
        <v>0</v>
      </c>
    </row>
    <row r="979" spans="1:28" s="12" customFormat="1" ht="50" customHeight="1" x14ac:dyDescent="0.15">
      <c r="A979" s="12" t="s">
        <v>1974</v>
      </c>
      <c r="B979" s="70"/>
      <c r="C979" s="12" t="s">
        <v>4</v>
      </c>
      <c r="D979" s="12" t="s">
        <v>2277</v>
      </c>
      <c r="E979" s="12" t="s">
        <v>1933</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1907</v>
      </c>
      <c r="AA979" s="12">
        <f>STOCK[[#This Row],[Costo total]]*STOCK[[#This Row],[Entradas]]</f>
        <v>0</v>
      </c>
      <c r="AB979" s="12">
        <f>STOCK[[#This Row],[Stock Actual]]*STOCK[[#This Row],[Costo total]]</f>
        <v>0</v>
      </c>
    </row>
    <row r="980" spans="1:28" s="7" customFormat="1" ht="50" customHeight="1" x14ac:dyDescent="0.15">
      <c r="A980" s="7" t="s">
        <v>1975</v>
      </c>
      <c r="B980" s="70"/>
      <c r="C980" s="7" t="s">
        <v>4</v>
      </c>
      <c r="D980" s="7" t="s">
        <v>2277</v>
      </c>
      <c r="E980" s="7" t="s">
        <v>1934</v>
      </c>
      <c r="F980" s="7" t="s">
        <v>1909</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1907</v>
      </c>
      <c r="AA980" s="7">
        <f>STOCK[[#This Row],[Costo total]]*STOCK[[#This Row],[Entradas]]</f>
        <v>0</v>
      </c>
      <c r="AB980" s="7">
        <f>STOCK[[#This Row],[Stock Actual]]*STOCK[[#This Row],[Costo total]]</f>
        <v>0</v>
      </c>
    </row>
    <row r="981" spans="1:28" s="12" customFormat="1" ht="50" customHeight="1" x14ac:dyDescent="0.15">
      <c r="A981" s="12" t="s">
        <v>1976</v>
      </c>
      <c r="B981" s="70"/>
      <c r="C981" s="12" t="s">
        <v>4</v>
      </c>
      <c r="D981" s="12" t="s">
        <v>2277</v>
      </c>
      <c r="E981" s="12" t="s">
        <v>1994</v>
      </c>
      <c r="F981" s="12" t="s">
        <v>1640</v>
      </c>
      <c r="G981" s="12" t="s">
        <v>1918</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1907</v>
      </c>
      <c r="AA981" s="12">
        <f>STOCK[[#This Row],[Costo total]]*STOCK[[#This Row],[Entradas]]</f>
        <v>0</v>
      </c>
      <c r="AB981" s="12">
        <f>STOCK[[#This Row],[Stock Actual]]*STOCK[[#This Row],[Costo total]]</f>
        <v>0</v>
      </c>
    </row>
    <row r="982" spans="1:28" s="7" customFormat="1" ht="50" customHeight="1" x14ac:dyDescent="0.15">
      <c r="A982" s="7" t="s">
        <v>1977</v>
      </c>
      <c r="B982" s="70"/>
      <c r="C982" s="7" t="s">
        <v>4</v>
      </c>
      <c r="D982" s="7" t="s">
        <v>2277</v>
      </c>
      <c r="E982" s="7" t="s">
        <v>2225</v>
      </c>
      <c r="F982" s="7" t="s">
        <v>1935</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1907</v>
      </c>
      <c r="AA982" s="7">
        <f>STOCK[[#This Row],[Costo total]]*STOCK[[#This Row],[Entradas]]</f>
        <v>0</v>
      </c>
      <c r="AB982" s="7">
        <f>STOCK[[#This Row],[Stock Actual]]*STOCK[[#This Row],[Costo total]]</f>
        <v>0</v>
      </c>
    </row>
    <row r="983" spans="1:28" s="12" customFormat="1" ht="50" customHeight="1" x14ac:dyDescent="0.15">
      <c r="A983" s="12" t="s">
        <v>1978</v>
      </c>
      <c r="B983" s="70"/>
      <c r="C983" s="12" t="s">
        <v>4</v>
      </c>
      <c r="D983" s="12" t="s">
        <v>2277</v>
      </c>
      <c r="E983" s="12" t="s">
        <v>2226</v>
      </c>
      <c r="F983" s="12" t="s">
        <v>2285</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1907</v>
      </c>
      <c r="AA983" s="12">
        <f>STOCK[[#This Row],[Costo total]]*STOCK[[#This Row],[Entradas]]</f>
        <v>0</v>
      </c>
      <c r="AB983" s="12">
        <f>STOCK[[#This Row],[Stock Actual]]*STOCK[[#This Row],[Costo total]]</f>
        <v>0</v>
      </c>
    </row>
    <row r="984" spans="1:28" s="7" customFormat="1" ht="50" customHeight="1" x14ac:dyDescent="0.15">
      <c r="A984" s="7" t="s">
        <v>1979</v>
      </c>
      <c r="B984" s="70"/>
      <c r="C984" s="7" t="s">
        <v>4</v>
      </c>
      <c r="D984" s="7" t="s">
        <v>2277</v>
      </c>
      <c r="E984" s="7" t="s">
        <v>1936</v>
      </c>
      <c r="F984" s="7" t="s">
        <v>2284</v>
      </c>
      <c r="G984" s="7" t="s">
        <v>1937</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1907</v>
      </c>
      <c r="AA984" s="7">
        <f>STOCK[[#This Row],[Costo total]]*STOCK[[#This Row],[Entradas]]</f>
        <v>0</v>
      </c>
      <c r="AB984" s="7">
        <f>STOCK[[#This Row],[Stock Actual]]*STOCK[[#This Row],[Costo total]]</f>
        <v>0</v>
      </c>
    </row>
    <row r="985" spans="1:28" s="12" customFormat="1" ht="50" customHeight="1" x14ac:dyDescent="0.15">
      <c r="A985" s="12" t="s">
        <v>1980</v>
      </c>
      <c r="B985" s="70"/>
      <c r="C985" s="12" t="s">
        <v>4</v>
      </c>
      <c r="D985" s="12" t="s">
        <v>2277</v>
      </c>
      <c r="E985" s="12" t="s">
        <v>1939</v>
      </c>
      <c r="F985" s="12" t="s">
        <v>1548</v>
      </c>
      <c r="G985" s="12" t="s">
        <v>1918</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1907</v>
      </c>
      <c r="AA985" s="12">
        <f>STOCK[[#This Row],[Costo total]]*STOCK[[#This Row],[Entradas]]</f>
        <v>0</v>
      </c>
      <c r="AB985" s="12">
        <f>STOCK[[#This Row],[Stock Actual]]*STOCK[[#This Row],[Costo total]]</f>
        <v>0</v>
      </c>
    </row>
    <row r="986" spans="1:28" s="7" customFormat="1" ht="50" customHeight="1" x14ac:dyDescent="0.15">
      <c r="A986" s="7" t="s">
        <v>1981</v>
      </c>
      <c r="B986" s="70"/>
      <c r="C986" s="7" t="s">
        <v>4</v>
      </c>
      <c r="D986" s="7" t="s">
        <v>2277</v>
      </c>
      <c r="E986" s="7" t="s">
        <v>1943</v>
      </c>
      <c r="F986" s="7" t="s">
        <v>1938</v>
      </c>
      <c r="G986" s="7" t="s">
        <v>1918</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1907</v>
      </c>
      <c r="AA986" s="7">
        <f>STOCK[[#This Row],[Costo total]]*STOCK[[#This Row],[Entradas]]</f>
        <v>0</v>
      </c>
      <c r="AB986" s="7">
        <f>STOCK[[#This Row],[Stock Actual]]*STOCK[[#This Row],[Costo total]]</f>
        <v>0</v>
      </c>
    </row>
    <row r="987" spans="1:28" s="12" customFormat="1" ht="50" customHeight="1" x14ac:dyDescent="0.15">
      <c r="A987" s="12" t="s">
        <v>1982</v>
      </c>
      <c r="B987" s="70"/>
      <c r="C987" s="12" t="s">
        <v>4</v>
      </c>
      <c r="D987" s="12" t="s">
        <v>2277</v>
      </c>
      <c r="E987" s="12" t="s">
        <v>1993</v>
      </c>
      <c r="F987" s="12" t="s">
        <v>1940</v>
      </c>
      <c r="G987" s="12" t="s">
        <v>1918</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1907</v>
      </c>
      <c r="AA987" s="12">
        <f>STOCK[[#This Row],[Costo total]]*STOCK[[#This Row],[Entradas]]</f>
        <v>0</v>
      </c>
      <c r="AB987" s="12">
        <f>STOCK[[#This Row],[Stock Actual]]*STOCK[[#This Row],[Costo total]]</f>
        <v>0</v>
      </c>
    </row>
    <row r="988" spans="1:28" s="7" customFormat="1" ht="50" customHeight="1" x14ac:dyDescent="0.15">
      <c r="A988" s="7" t="s">
        <v>1983</v>
      </c>
      <c r="B988" s="70"/>
      <c r="C988" s="7" t="s">
        <v>4</v>
      </c>
      <c r="D988" s="7" t="s">
        <v>2277</v>
      </c>
      <c r="E988" s="7" t="s">
        <v>1941</v>
      </c>
      <c r="F988" s="7" t="s">
        <v>1942</v>
      </c>
      <c r="G988" s="7" t="s">
        <v>1918</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1907</v>
      </c>
      <c r="AA988" s="7">
        <f>STOCK[[#This Row],[Costo total]]*STOCK[[#This Row],[Entradas]]</f>
        <v>0</v>
      </c>
      <c r="AB988" s="7">
        <f>STOCK[[#This Row],[Stock Actual]]*STOCK[[#This Row],[Costo total]]</f>
        <v>0</v>
      </c>
    </row>
    <row r="989" spans="1:28" s="12" customFormat="1" ht="50" customHeight="1" x14ac:dyDescent="0.15">
      <c r="A989" s="12" t="s">
        <v>1984</v>
      </c>
      <c r="B989" s="70"/>
      <c r="C989" s="12" t="s">
        <v>4</v>
      </c>
      <c r="D989" s="12" t="s">
        <v>2277</v>
      </c>
      <c r="E989" s="12" t="s">
        <v>1944</v>
      </c>
      <c r="F989" s="12" t="s">
        <v>2283</v>
      </c>
      <c r="G989" s="12" t="s">
        <v>1910</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1907</v>
      </c>
      <c r="AA989" s="12">
        <f>STOCK[[#This Row],[Costo total]]*STOCK[[#This Row],[Entradas]]</f>
        <v>0</v>
      </c>
      <c r="AB989" s="12">
        <f>STOCK[[#This Row],[Stock Actual]]*STOCK[[#This Row],[Costo total]]</f>
        <v>0</v>
      </c>
    </row>
    <row r="990" spans="1:28" s="7" customFormat="1" ht="50" customHeight="1" x14ac:dyDescent="0.15">
      <c r="A990" s="7" t="s">
        <v>1989</v>
      </c>
      <c r="B990" s="70"/>
      <c r="C990" s="7" t="s">
        <v>4</v>
      </c>
      <c r="D990" s="7" t="s">
        <v>1907</v>
      </c>
      <c r="E990" s="7" t="s">
        <v>1992</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1907</v>
      </c>
      <c r="AA990" s="7">
        <f>STOCK[[#This Row],[Costo total]]*STOCK[[#This Row],[Entradas]]</f>
        <v>2.2000000000000002</v>
      </c>
      <c r="AB990" s="7">
        <f>STOCK[[#This Row],[Stock Actual]]*STOCK[[#This Row],[Costo total]]</f>
        <v>0</v>
      </c>
    </row>
    <row r="991" spans="1:28" s="12" customFormat="1" ht="50" customHeight="1" x14ac:dyDescent="0.15">
      <c r="A991" s="12" t="s">
        <v>1990</v>
      </c>
      <c r="B991" s="70"/>
      <c r="C991" s="12" t="s">
        <v>4</v>
      </c>
      <c r="D991" s="12" t="s">
        <v>3042</v>
      </c>
      <c r="E991" s="12" t="s">
        <v>3041</v>
      </c>
      <c r="F991" s="12" t="s">
        <v>2181</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1907</v>
      </c>
      <c r="AA991" s="12">
        <f>STOCK[[#This Row],[Costo total]]*STOCK[[#This Row],[Entradas]]</f>
        <v>2.2000000000000002</v>
      </c>
      <c r="AB991" s="12">
        <f>STOCK[[#This Row],[Stock Actual]]*STOCK[[#This Row],[Costo total]]</f>
        <v>2.2000000000000002</v>
      </c>
    </row>
    <row r="992" spans="1:28" s="7" customFormat="1" ht="50" customHeight="1" x14ac:dyDescent="0.15">
      <c r="A992" s="7" t="s">
        <v>1991</v>
      </c>
      <c r="B992" s="70"/>
      <c r="C992" s="7" t="s">
        <v>4</v>
      </c>
      <c r="D992" s="7" t="s">
        <v>2277</v>
      </c>
      <c r="E992" s="7" t="s">
        <v>1992</v>
      </c>
      <c r="F992" s="7" t="s">
        <v>2282</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1907</v>
      </c>
      <c r="AA992" s="7">
        <f>STOCK[[#This Row],[Costo total]]*STOCK[[#This Row],[Entradas]]</f>
        <v>2.2000000000000002</v>
      </c>
      <c r="AB992" s="7">
        <f>STOCK[[#This Row],[Stock Actual]]*STOCK[[#This Row],[Costo total]]</f>
        <v>0</v>
      </c>
    </row>
    <row r="993" spans="1:28" s="12" customFormat="1" ht="50" customHeight="1" x14ac:dyDescent="0.15">
      <c r="A993" s="12" t="s">
        <v>1995</v>
      </c>
      <c r="B993" s="70"/>
      <c r="C993" s="12" t="s">
        <v>4</v>
      </c>
      <c r="D993" s="12" t="s">
        <v>2277</v>
      </c>
      <c r="E993" s="12" t="s">
        <v>2002</v>
      </c>
      <c r="F993" s="12" t="s">
        <v>2223</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1907</v>
      </c>
      <c r="Z993" s="12">
        <f>STOCK[[#This Row],[Precio Final]]*25%</f>
        <v>0.75</v>
      </c>
      <c r="AA993" s="12">
        <f>STOCK[[#This Row],[Costo total]]*STOCK[[#This Row],[Entradas]]</f>
        <v>0</v>
      </c>
      <c r="AB993" s="12">
        <f>STOCK[[#This Row],[Stock Actual]]*STOCK[[#This Row],[Costo total]]</f>
        <v>0</v>
      </c>
    </row>
    <row r="994" spans="1:28" s="7" customFormat="1" ht="50" customHeight="1" x14ac:dyDescent="0.15">
      <c r="A994" s="7" t="s">
        <v>1996</v>
      </c>
      <c r="B994" s="70"/>
      <c r="C994" s="7" t="s">
        <v>4</v>
      </c>
      <c r="D994" s="7" t="s">
        <v>2277</v>
      </c>
      <c r="E994" s="7" t="s">
        <v>2003</v>
      </c>
      <c r="F994" s="7" t="s">
        <v>2281</v>
      </c>
      <c r="G994" s="7" t="s">
        <v>2004</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1907</v>
      </c>
      <c r="Z994" s="7">
        <f>STOCK[[#This Row],[Precio Final]]*25%</f>
        <v>0.75</v>
      </c>
      <c r="AA994" s="7">
        <f>STOCK[[#This Row],[Costo total]]*STOCK[[#This Row],[Entradas]]</f>
        <v>0.30000000000000004</v>
      </c>
      <c r="AB994" s="7">
        <f>STOCK[[#This Row],[Stock Actual]]*STOCK[[#This Row],[Costo total]]</f>
        <v>0</v>
      </c>
    </row>
    <row r="995" spans="1:28" s="12" customFormat="1" ht="50" customHeight="1" x14ac:dyDescent="0.15">
      <c r="A995" s="12" t="s">
        <v>1997</v>
      </c>
      <c r="B995" s="70"/>
      <c r="C995" s="12" t="s">
        <v>4</v>
      </c>
      <c r="D995" s="12" t="s">
        <v>2277</v>
      </c>
      <c r="E995" s="12" t="s">
        <v>2005</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1907</v>
      </c>
      <c r="Z995" s="12">
        <f>STOCK[[#This Row],[Precio Final]]*25%</f>
        <v>0.75</v>
      </c>
      <c r="AA995" s="12">
        <f>STOCK[[#This Row],[Costo total]]*STOCK[[#This Row],[Entradas]]</f>
        <v>0</v>
      </c>
      <c r="AB995" s="12">
        <f>STOCK[[#This Row],[Stock Actual]]*STOCK[[#This Row],[Costo total]]</f>
        <v>0</v>
      </c>
    </row>
    <row r="996" spans="1:28" s="7" customFormat="1" ht="50" customHeight="1" x14ac:dyDescent="0.15">
      <c r="A996" s="7" t="s">
        <v>1998</v>
      </c>
      <c r="B996" s="70"/>
      <c r="C996" s="7" t="s">
        <v>4</v>
      </c>
      <c r="D996" s="7" t="s">
        <v>2277</v>
      </c>
      <c r="E996" s="7" t="s">
        <v>2006</v>
      </c>
      <c r="F996" s="7" t="s">
        <v>1898</v>
      </c>
      <c r="G996" s="7" t="s">
        <v>2007</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1907</v>
      </c>
      <c r="Z996" s="7">
        <f>STOCK[[#This Row],[Precio Final]]*25%</f>
        <v>0.75</v>
      </c>
      <c r="AA996" s="7">
        <f>STOCK[[#This Row],[Costo total]]*STOCK[[#This Row],[Entradas]]</f>
        <v>0</v>
      </c>
      <c r="AB996" s="7">
        <f>STOCK[[#This Row],[Stock Actual]]*STOCK[[#This Row],[Costo total]]</f>
        <v>0</v>
      </c>
    </row>
    <row r="997" spans="1:28" s="12" customFormat="1" ht="50" customHeight="1" x14ac:dyDescent="0.15">
      <c r="A997" s="12" t="s">
        <v>1999</v>
      </c>
      <c r="B997" s="70"/>
      <c r="C997" s="12" t="s">
        <v>4</v>
      </c>
      <c r="D997" s="12" t="s">
        <v>2277</v>
      </c>
      <c r="E997" s="12" t="s">
        <v>2074</v>
      </c>
      <c r="F997" s="12" t="s">
        <v>2008</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1907</v>
      </c>
      <c r="Z997" s="12">
        <f>STOCK[[#This Row],[Precio Final]]*25%</f>
        <v>0.5</v>
      </c>
      <c r="AA997" s="12">
        <f>STOCK[[#This Row],[Costo total]]*STOCK[[#This Row],[Entradas]]</f>
        <v>0</v>
      </c>
      <c r="AB997" s="12">
        <f>STOCK[[#This Row],[Stock Actual]]*STOCK[[#This Row],[Costo total]]</f>
        <v>0</v>
      </c>
    </row>
    <row r="998" spans="1:28" s="7" customFormat="1" ht="50" customHeight="1" x14ac:dyDescent="0.15">
      <c r="A998" s="7" t="s">
        <v>2000</v>
      </c>
      <c r="B998" s="70"/>
      <c r="C998" s="7" t="s">
        <v>4</v>
      </c>
      <c r="D998" s="7" t="s">
        <v>1907</v>
      </c>
      <c r="E998" s="7" t="s">
        <v>2009</v>
      </c>
      <c r="F998" s="7" t="s">
        <v>1877</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1907</v>
      </c>
      <c r="Z998" s="7">
        <f>STOCK[[#This Row],[Precio Final]]*25%</f>
        <v>0.75</v>
      </c>
      <c r="AA998" s="7">
        <f>STOCK[[#This Row],[Costo total]]*STOCK[[#This Row],[Entradas]]</f>
        <v>0.30000000000000004</v>
      </c>
      <c r="AB998" s="7">
        <f>STOCK[[#This Row],[Stock Actual]]*STOCK[[#This Row],[Costo total]]</f>
        <v>0</v>
      </c>
    </row>
    <row r="999" spans="1:28" s="12" customFormat="1" ht="50" customHeight="1" x14ac:dyDescent="0.15">
      <c r="A999" s="12" t="s">
        <v>2001</v>
      </c>
      <c r="B999" s="70"/>
      <c r="C999" s="12" t="s">
        <v>4</v>
      </c>
      <c r="D999" s="12" t="s">
        <v>2277</v>
      </c>
      <c r="E999" s="12" t="s">
        <v>2010</v>
      </c>
      <c r="F999" s="12" t="s">
        <v>1877</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1907</v>
      </c>
      <c r="Z999" s="12">
        <f>STOCK[[#This Row],[Precio Final]]*25%</f>
        <v>0.75</v>
      </c>
      <c r="AA999" s="12">
        <f>STOCK[[#This Row],[Costo total]]*STOCK[[#This Row],[Entradas]]</f>
        <v>0</v>
      </c>
      <c r="AB999" s="12">
        <f>STOCK[[#This Row],[Stock Actual]]*STOCK[[#This Row],[Costo total]]</f>
        <v>0</v>
      </c>
    </row>
    <row r="1000" spans="1:28" s="7" customFormat="1" ht="50" customHeight="1" x14ac:dyDescent="0.15">
      <c r="A1000" s="7" t="s">
        <v>2013</v>
      </c>
      <c r="B1000" s="70"/>
      <c r="C1000" s="7" t="s">
        <v>4</v>
      </c>
      <c r="D1000" s="7" t="s">
        <v>2277</v>
      </c>
      <c r="E1000" s="7" t="s">
        <v>2011</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1907</v>
      </c>
      <c r="Z1000" s="7">
        <f>STOCK[[#This Row],[Precio Final]]*25%</f>
        <v>1.25</v>
      </c>
      <c r="AA1000" s="7">
        <f>STOCK[[#This Row],[Costo total]]*STOCK[[#This Row],[Entradas]]</f>
        <v>0</v>
      </c>
      <c r="AB1000" s="7">
        <f>STOCK[[#This Row],[Stock Actual]]*STOCK[[#This Row],[Costo total]]</f>
        <v>0</v>
      </c>
    </row>
    <row r="1001" spans="1:28" s="12" customFormat="1" ht="50" customHeight="1" x14ac:dyDescent="0.15">
      <c r="A1001" s="12" t="s">
        <v>2014</v>
      </c>
      <c r="B1001" s="70"/>
      <c r="C1001" s="12" t="s">
        <v>4</v>
      </c>
      <c r="D1001" s="12" t="s">
        <v>2277</v>
      </c>
      <c r="E1001" s="12" t="s">
        <v>2016</v>
      </c>
      <c r="F1001" s="12" t="s">
        <v>2150</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1907</v>
      </c>
      <c r="AA1001" s="12">
        <f>STOCK[[#This Row],[Costo total]]*STOCK[[#This Row],[Entradas]]</f>
        <v>0</v>
      </c>
      <c r="AB1001" s="12">
        <f>STOCK[[#This Row],[Stock Actual]]*STOCK[[#This Row],[Costo total]]</f>
        <v>0</v>
      </c>
    </row>
    <row r="1002" spans="1:28" s="7" customFormat="1" ht="50" customHeight="1" x14ac:dyDescent="0.15">
      <c r="A1002" s="7" t="s">
        <v>2015</v>
      </c>
      <c r="B1002" s="70"/>
      <c r="C1002" s="7" t="s">
        <v>4</v>
      </c>
      <c r="D1002" s="7" t="s">
        <v>2277</v>
      </c>
      <c r="E1002" s="7" t="s">
        <v>2018</v>
      </c>
      <c r="F1002" s="7" t="s">
        <v>2280</v>
      </c>
      <c r="G1002" s="7" t="s">
        <v>2017</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1907</v>
      </c>
      <c r="AA1002" s="7">
        <f>STOCK[[#This Row],[Costo total]]*STOCK[[#This Row],[Entradas]]</f>
        <v>0</v>
      </c>
      <c r="AB1002" s="7">
        <f>STOCK[[#This Row],[Stock Actual]]*STOCK[[#This Row],[Costo total]]</f>
        <v>0</v>
      </c>
    </row>
    <row r="1003" spans="1:28" s="12" customFormat="1" ht="50" customHeight="1" x14ac:dyDescent="0.15">
      <c r="A1003" s="12" t="s">
        <v>2019</v>
      </c>
      <c r="B1003" s="70"/>
      <c r="C1003" s="12" t="s">
        <v>4</v>
      </c>
      <c r="D1003" s="12" t="s">
        <v>2277</v>
      </c>
      <c r="E1003" s="12" t="s">
        <v>2972</v>
      </c>
      <c r="F1003" s="12" t="s">
        <v>2171</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1907</v>
      </c>
      <c r="AA1003" s="12">
        <f>STOCK[[#This Row],[Costo total]]*STOCK[[#This Row],[Entradas]]</f>
        <v>0</v>
      </c>
      <c r="AB1003" s="12">
        <f>STOCK[[#This Row],[Stock Actual]]*STOCK[[#This Row],[Costo total]]</f>
        <v>0</v>
      </c>
    </row>
    <row r="1004" spans="1:28" s="7" customFormat="1" ht="50" customHeight="1" x14ac:dyDescent="0.15">
      <c r="A1004" s="7" t="s">
        <v>2021</v>
      </c>
      <c r="B1004" s="70"/>
      <c r="C1004" s="7" t="s">
        <v>4</v>
      </c>
      <c r="D1004" s="7" t="s">
        <v>1519</v>
      </c>
      <c r="E1004" s="7" t="s">
        <v>2020</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1907</v>
      </c>
      <c r="AA1004" s="7">
        <f>STOCK[[#This Row],[Costo total]]*STOCK[[#This Row],[Entradas]]</f>
        <v>0</v>
      </c>
      <c r="AB1004" s="7">
        <f>STOCK[[#This Row],[Stock Actual]]*STOCK[[#This Row],[Costo total]]</f>
        <v>0</v>
      </c>
    </row>
    <row r="1005" spans="1:28" s="12" customFormat="1" ht="50" customHeight="1" x14ac:dyDescent="0.15">
      <c r="A1005" s="12" t="s">
        <v>2024</v>
      </c>
      <c r="B1005" s="70"/>
      <c r="C1005" s="12" t="s">
        <v>4</v>
      </c>
      <c r="D1005" s="12" t="s">
        <v>1712</v>
      </c>
      <c r="E1005" s="12" t="s">
        <v>2022</v>
      </c>
      <c r="F1005" s="12" t="s">
        <v>2023</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1907</v>
      </c>
      <c r="AA1005" s="12">
        <f>STOCK[[#This Row],[Costo total]]*STOCK[[#This Row],[Entradas]]</f>
        <v>0</v>
      </c>
      <c r="AB1005" s="12">
        <f>STOCK[[#This Row],[Stock Actual]]*STOCK[[#This Row],[Costo total]]</f>
        <v>0</v>
      </c>
    </row>
    <row r="1006" spans="1:28" s="7" customFormat="1" ht="50" customHeight="1" x14ac:dyDescent="0.15">
      <c r="A1006" s="7" t="s">
        <v>2034</v>
      </c>
      <c r="B1006" s="70"/>
      <c r="C1006" s="7" t="s">
        <v>4</v>
      </c>
      <c r="D1006" s="7" t="s">
        <v>1519</v>
      </c>
      <c r="E1006" s="7" t="s">
        <v>2026</v>
      </c>
      <c r="F1006" s="7" t="s">
        <v>2027</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1907</v>
      </c>
      <c r="AA1006" s="7">
        <f>STOCK[[#This Row],[Costo total]]*STOCK[[#This Row],[Entradas]]</f>
        <v>0</v>
      </c>
      <c r="AB1006" s="7">
        <f>STOCK[[#This Row],[Stock Actual]]*STOCK[[#This Row],[Costo total]]</f>
        <v>0</v>
      </c>
    </row>
    <row r="1007" spans="1:28" s="12" customFormat="1" ht="50" customHeight="1" x14ac:dyDescent="0.15">
      <c r="A1007" s="12" t="s">
        <v>2035</v>
      </c>
      <c r="B1007" s="70"/>
      <c r="C1007" s="12" t="s">
        <v>4</v>
      </c>
      <c r="D1007" s="12" t="s">
        <v>2277</v>
      </c>
      <c r="E1007" s="12" t="s">
        <v>2028</v>
      </c>
      <c r="F1007" s="12" t="s">
        <v>2278</v>
      </c>
      <c r="G1007" s="12" t="s">
        <v>2029</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1907</v>
      </c>
      <c r="AA1007" s="12">
        <f>STOCK[[#This Row],[Costo total]]*STOCK[[#This Row],[Entradas]]</f>
        <v>0</v>
      </c>
      <c r="AB1007" s="12">
        <f>STOCK[[#This Row],[Stock Actual]]*STOCK[[#This Row],[Costo total]]</f>
        <v>0</v>
      </c>
    </row>
    <row r="1008" spans="1:28" s="7" customFormat="1" ht="50" customHeight="1" x14ac:dyDescent="0.15">
      <c r="A1008" s="7" t="s">
        <v>2036</v>
      </c>
      <c r="B1008" s="70"/>
      <c r="C1008" s="7" t="s">
        <v>4</v>
      </c>
      <c r="D1008" s="7" t="s">
        <v>2277</v>
      </c>
      <c r="E1008" s="7" t="s">
        <v>2030</v>
      </c>
      <c r="F1008" s="7" t="s">
        <v>2278</v>
      </c>
      <c r="G1008" s="7" t="s">
        <v>2029</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1907</v>
      </c>
      <c r="AA1008" s="7">
        <f>STOCK[[#This Row],[Costo total]]*STOCK[[#This Row],[Entradas]]</f>
        <v>0</v>
      </c>
      <c r="AB1008" s="7">
        <f>STOCK[[#This Row],[Stock Actual]]*STOCK[[#This Row],[Costo total]]</f>
        <v>0</v>
      </c>
    </row>
    <row r="1009" spans="1:28" s="12" customFormat="1" ht="50" customHeight="1" x14ac:dyDescent="0.15">
      <c r="A1009" s="12" t="s">
        <v>2037</v>
      </c>
      <c r="B1009" s="70"/>
      <c r="C1009" s="12" t="s">
        <v>4</v>
      </c>
      <c r="D1009" s="12" t="s">
        <v>2277</v>
      </c>
      <c r="E1009" s="12" t="s">
        <v>2031</v>
      </c>
      <c r="F1009" s="12" t="s">
        <v>2278</v>
      </c>
      <c r="G1009" s="12" t="s">
        <v>2029</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1907</v>
      </c>
      <c r="AA1009" s="12">
        <f>STOCK[[#This Row],[Costo total]]*STOCK[[#This Row],[Entradas]]</f>
        <v>0</v>
      </c>
      <c r="AB1009" s="12">
        <f>STOCK[[#This Row],[Stock Actual]]*STOCK[[#This Row],[Costo total]]</f>
        <v>0</v>
      </c>
    </row>
    <row r="1010" spans="1:28" s="7" customFormat="1" ht="50" customHeight="1" x14ac:dyDescent="0.15">
      <c r="A1010" s="7" t="s">
        <v>2038</v>
      </c>
      <c r="B1010" s="70"/>
      <c r="C1010" s="7" t="s">
        <v>4</v>
      </c>
      <c r="D1010" s="7" t="s">
        <v>2277</v>
      </c>
      <c r="E1010" s="7" t="s">
        <v>2032</v>
      </c>
      <c r="F1010" s="7" t="s">
        <v>2278</v>
      </c>
      <c r="G1010" s="7" t="s">
        <v>2029</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1907</v>
      </c>
      <c r="AA1010" s="7">
        <f>STOCK[[#This Row],[Costo total]]*STOCK[[#This Row],[Entradas]]</f>
        <v>0</v>
      </c>
      <c r="AB1010" s="7">
        <f>STOCK[[#This Row],[Stock Actual]]*STOCK[[#This Row],[Costo total]]</f>
        <v>0</v>
      </c>
    </row>
    <row r="1011" spans="1:28" s="12" customFormat="1" ht="50" customHeight="1" x14ac:dyDescent="0.15">
      <c r="A1011" s="12" t="s">
        <v>2039</v>
      </c>
      <c r="B1011" s="70"/>
      <c r="C1011" s="12" t="s">
        <v>4</v>
      </c>
      <c r="D1011" s="12" t="s">
        <v>2277</v>
      </c>
      <c r="E1011" s="12" t="s">
        <v>2033</v>
      </c>
      <c r="F1011" s="12" t="s">
        <v>2279</v>
      </c>
      <c r="G1011" s="12" t="s">
        <v>2029</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1907</v>
      </c>
      <c r="AA1011" s="12">
        <f>STOCK[[#This Row],[Costo total]]*STOCK[[#This Row],[Entradas]]</f>
        <v>0</v>
      </c>
      <c r="AB1011" s="12">
        <f>STOCK[[#This Row],[Stock Actual]]*STOCK[[#This Row],[Costo total]]</f>
        <v>0</v>
      </c>
    </row>
    <row r="1012" spans="1:28" s="7" customFormat="1" ht="50" customHeight="1" x14ac:dyDescent="0.15">
      <c r="A1012" s="7" t="s">
        <v>1985</v>
      </c>
      <c r="B1012" s="70"/>
      <c r="C1012" s="7" t="s">
        <v>4</v>
      </c>
      <c r="D1012" s="7" t="s">
        <v>1519</v>
      </c>
      <c r="E1012" s="7" t="s">
        <v>2040</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1907</v>
      </c>
      <c r="AA1012" s="7">
        <f>STOCK[[#This Row],[Costo total]]*STOCK[[#This Row],[Entradas]]</f>
        <v>0</v>
      </c>
      <c r="AB1012" s="7">
        <f>STOCK[[#This Row],[Stock Actual]]*STOCK[[#This Row],[Costo total]]</f>
        <v>0</v>
      </c>
    </row>
    <row r="1013" spans="1:28" s="12" customFormat="1" ht="50" customHeight="1" x14ac:dyDescent="0.15">
      <c r="A1013" s="12" t="s">
        <v>1986</v>
      </c>
      <c r="B1013" s="70"/>
      <c r="C1013" s="12" t="s">
        <v>4</v>
      </c>
      <c r="D1013" s="12" t="s">
        <v>1519</v>
      </c>
      <c r="E1013" s="12" t="s">
        <v>2042</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1907</v>
      </c>
      <c r="AA1013" s="12">
        <f>STOCK[[#This Row],[Costo total]]*STOCK[[#This Row],[Entradas]]</f>
        <v>0</v>
      </c>
      <c r="AB1013" s="12">
        <f>STOCK[[#This Row],[Stock Actual]]*STOCK[[#This Row],[Costo total]]</f>
        <v>0</v>
      </c>
    </row>
    <row r="1014" spans="1:28" s="7" customFormat="1" ht="50" customHeight="1" x14ac:dyDescent="0.15">
      <c r="A1014" s="7" t="s">
        <v>1987</v>
      </c>
      <c r="B1014" s="70"/>
      <c r="C1014" s="7" t="s">
        <v>4</v>
      </c>
      <c r="D1014" s="7" t="s">
        <v>1519</v>
      </c>
      <c r="E1014" s="7" t="s">
        <v>2046</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1907</v>
      </c>
      <c r="AA1014" s="7">
        <f>STOCK[[#This Row],[Costo total]]*STOCK[[#This Row],[Entradas]]</f>
        <v>0</v>
      </c>
      <c r="AB1014" s="7">
        <f>STOCK[[#This Row],[Stock Actual]]*STOCK[[#This Row],[Costo total]]</f>
        <v>0</v>
      </c>
    </row>
    <row r="1015" spans="1:28" s="12" customFormat="1" ht="50" customHeight="1" x14ac:dyDescent="0.15">
      <c r="A1015" s="12" t="s">
        <v>2052</v>
      </c>
      <c r="B1015" s="70"/>
      <c r="C1015" s="12" t="s">
        <v>4</v>
      </c>
      <c r="D1015" s="12" t="s">
        <v>101</v>
      </c>
      <c r="E1015" s="12" t="s">
        <v>2053</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customHeight="1" x14ac:dyDescent="0.15">
      <c r="A1016" s="7" t="s">
        <v>2054</v>
      </c>
      <c r="B1016" s="70"/>
      <c r="C1016" s="7" t="s">
        <v>4</v>
      </c>
      <c r="D1016" s="7" t="s">
        <v>2245</v>
      </c>
      <c r="E1016" s="7" t="s">
        <v>1876</v>
      </c>
      <c r="F1016" s="7" t="s">
        <v>2303</v>
      </c>
      <c r="G1016" s="7" t="s">
        <v>1874</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1880</v>
      </c>
      <c r="AA1016" s="7">
        <f>STOCK[[#This Row],[Costo total]]*STOCK[[#This Row],[Entradas]]</f>
        <v>21.2</v>
      </c>
      <c r="AB1016" s="7">
        <f>STOCK[[#This Row],[Stock Actual]]*STOCK[[#This Row],[Costo total]]</f>
        <v>21.2</v>
      </c>
    </row>
    <row r="1017" spans="1:28" s="12" customFormat="1" ht="50" customHeight="1" x14ac:dyDescent="0.15">
      <c r="A1017" s="12" t="s">
        <v>2066</v>
      </c>
      <c r="B1017" s="70"/>
      <c r="C1017" s="12" t="s">
        <v>4</v>
      </c>
      <c r="D1017" s="12" t="s">
        <v>2227</v>
      </c>
      <c r="E1017" s="12" t="s">
        <v>2067</v>
      </c>
      <c r="F1017" s="12" t="s">
        <v>2068</v>
      </c>
      <c r="G1017" s="12" t="s">
        <v>69</v>
      </c>
      <c r="H1017" s="12">
        <f>STOCK[[#This Row],[Precio Final]]</f>
        <v>8</v>
      </c>
      <c r="I1017" s="12">
        <f>STOCK[[#This Row],[Precio Venta Ideal (x1.5)]]</f>
        <v>4.1999999999999993</v>
      </c>
      <c r="J1017" s="87">
        <v>1</v>
      </c>
      <c r="K1017" s="87">
        <f>SUMIFS(VENTAS[Cantidad],VENTAS[Código del producto Vendido],STOCK[[#This Row],[Code]])</f>
        <v>0</v>
      </c>
      <c r="L1017" s="87">
        <f>STOCK[[#This Row],[Entradas]]-STOCK[[#This Row],[Salidas]]</f>
        <v>1</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2.8</v>
      </c>
      <c r="AB1017" s="12">
        <f>STOCK[[#This Row],[Stock Actual]]*STOCK[[#This Row],[Costo total]]</f>
        <v>2.8</v>
      </c>
    </row>
    <row r="1018" spans="1:28" s="7" customFormat="1" ht="50" customHeight="1" x14ac:dyDescent="0.15">
      <c r="A1018" s="7" t="s">
        <v>2069</v>
      </c>
      <c r="B1018" s="70" t="s">
        <v>2163</v>
      </c>
      <c r="C1018" s="7" t="s">
        <v>4</v>
      </c>
      <c r="D1018" s="7" t="s">
        <v>1911</v>
      </c>
      <c r="E1018" s="7" t="s">
        <v>1664</v>
      </c>
      <c r="F1018" s="7" t="s">
        <v>2162</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customHeight="1" x14ac:dyDescent="0.15">
      <c r="A1019" s="12" t="s">
        <v>2071</v>
      </c>
      <c r="B1019" s="70"/>
      <c r="C1019" s="12" t="s">
        <v>4</v>
      </c>
      <c r="D1019" s="12" t="s">
        <v>1911</v>
      </c>
      <c r="E1019" s="12" t="s">
        <v>3108</v>
      </c>
      <c r="F1019" s="12" t="s">
        <v>2103</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customHeight="1" x14ac:dyDescent="0.15">
      <c r="A1020" s="7" t="s">
        <v>2072</v>
      </c>
      <c r="B1020" s="70"/>
      <c r="C1020" s="7" t="s">
        <v>4</v>
      </c>
      <c r="D1020" s="7" t="s">
        <v>1911</v>
      </c>
      <c r="E1020" s="7" t="s">
        <v>3108</v>
      </c>
      <c r="F1020" s="7" t="s">
        <v>2132</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customHeight="1" x14ac:dyDescent="0.15">
      <c r="A1021" s="12" t="s">
        <v>2107</v>
      </c>
      <c r="B1021" s="70"/>
      <c r="C1021" s="12" t="s">
        <v>4</v>
      </c>
      <c r="D1021" s="12" t="s">
        <v>26</v>
      </c>
      <c r="E1021" s="12" t="s">
        <v>1534</v>
      </c>
      <c r="F1021" s="12" t="s">
        <v>2108</v>
      </c>
      <c r="G1021" s="12" t="s">
        <v>69</v>
      </c>
      <c r="H1021" s="12">
        <f>STOCK[[#This Row],[Precio Final]]</f>
        <v>27</v>
      </c>
      <c r="I1021" s="12">
        <f>STOCK[[#This Row],[Precio Venta Ideal (x1.5)]]</f>
        <v>31.200000000000003</v>
      </c>
      <c r="J1021" s="87">
        <v>1</v>
      </c>
      <c r="K1021" s="87">
        <f>SUMIFS(VENTAS[Cantidad],VENTAS[Código del producto Vendido],STOCK[[#This Row],[Code]])</f>
        <v>1</v>
      </c>
      <c r="L1021" s="87">
        <f>STOCK[[#This Row],[Entradas]]-STOCK[[#This Row],[Salidas]]</f>
        <v>0</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6.1999999999999993</v>
      </c>
      <c r="AA1021" s="12">
        <f>STOCK[[#This Row],[Costo total]]*STOCK[[#This Row],[Entradas]]</f>
        <v>20.8</v>
      </c>
      <c r="AB1021" s="12">
        <f>STOCK[[#This Row],[Stock Actual]]*STOCK[[#This Row],[Costo total]]</f>
        <v>0</v>
      </c>
    </row>
    <row r="1022" spans="1:28" s="7" customFormat="1" ht="50" customHeight="1" x14ac:dyDescent="0.15">
      <c r="A1022" s="7" t="s">
        <v>2160</v>
      </c>
      <c r="B1022" s="70" t="s">
        <v>2163</v>
      </c>
      <c r="C1022" s="7" t="s">
        <v>4</v>
      </c>
      <c r="D1022" s="7" t="s">
        <v>26</v>
      </c>
      <c r="E1022" s="7" t="s">
        <v>2155</v>
      </c>
      <c r="F1022" s="7" t="s">
        <v>2156</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customHeight="1" x14ac:dyDescent="0.15">
      <c r="A1023" s="7" t="s">
        <v>3043</v>
      </c>
      <c r="B1023" s="70"/>
      <c r="C1023" s="12" t="s">
        <v>4</v>
      </c>
      <c r="D1023" s="12" t="s">
        <v>26</v>
      </c>
      <c r="E1023" s="12" t="s">
        <v>2161</v>
      </c>
      <c r="F1023" s="12" t="s">
        <v>2157</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customHeight="1" x14ac:dyDescent="0.15">
      <c r="A1024" s="7" t="s">
        <v>2263</v>
      </c>
      <c r="B1024" s="70"/>
      <c r="C1024" s="7" t="s">
        <v>4</v>
      </c>
      <c r="D1024" s="7" t="s">
        <v>101</v>
      </c>
      <c r="E1024" s="7" t="s">
        <v>1287</v>
      </c>
      <c r="F1024" s="7" t="s">
        <v>2192</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1757</v>
      </c>
      <c r="B1025" s="70"/>
      <c r="C1025" s="12" t="s">
        <v>4</v>
      </c>
      <c r="D1025" s="12" t="s">
        <v>1796</v>
      </c>
      <c r="E1025" s="12" t="s">
        <v>3073</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customHeight="1" x14ac:dyDescent="0.15">
      <c r="A1026" s="7" t="s">
        <v>2381</v>
      </c>
      <c r="B1026" s="70"/>
      <c r="C1026" s="7" t="s">
        <v>4</v>
      </c>
      <c r="D1026" s="7" t="s">
        <v>2055</v>
      </c>
      <c r="E1026" s="7" t="s">
        <v>2317</v>
      </c>
      <c r="F1026" s="7" t="s">
        <v>2585</v>
      </c>
      <c r="G1026" s="7" t="s">
        <v>1874</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2476</v>
      </c>
      <c r="AA1026" s="7">
        <f>STOCK[[#This Row],[Costo total]]*STOCK[[#This Row],[Entradas]]</f>
        <v>28.17</v>
      </c>
      <c r="AB1026" s="7">
        <f>STOCK[[#This Row],[Stock Actual]]*STOCK[[#This Row],[Costo total]]</f>
        <v>18.78</v>
      </c>
    </row>
    <row r="1027" spans="1:28" s="12" customFormat="1" ht="50" customHeight="1" x14ac:dyDescent="0.15">
      <c r="A1027" s="12" t="s">
        <v>2382</v>
      </c>
      <c r="B1027" s="70"/>
      <c r="C1027" s="12" t="s">
        <v>4</v>
      </c>
      <c r="D1027" s="12" t="s">
        <v>2693</v>
      </c>
      <c r="E1027" s="12" t="s">
        <v>2318</v>
      </c>
      <c r="F1027" s="12" t="s">
        <v>2585</v>
      </c>
      <c r="G1027" s="12" t="s">
        <v>1874</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2477</v>
      </c>
      <c r="AA1027" s="12">
        <f>STOCK[[#This Row],[Costo total]]*STOCK[[#This Row],[Entradas]]</f>
        <v>13.56</v>
      </c>
      <c r="AB1027" s="12">
        <f>STOCK[[#This Row],[Stock Actual]]*STOCK[[#This Row],[Costo total]]</f>
        <v>0</v>
      </c>
    </row>
    <row r="1028" spans="1:28" s="7" customFormat="1" ht="50" customHeight="1" x14ac:dyDescent="0.15">
      <c r="A1028" s="7" t="s">
        <v>2383</v>
      </c>
      <c r="B1028" s="70"/>
      <c r="C1028" s="7" t="s">
        <v>4</v>
      </c>
      <c r="D1028" s="7" t="s">
        <v>2693</v>
      </c>
      <c r="E1028" s="7" t="s">
        <v>2319</v>
      </c>
      <c r="F1028" s="7" t="s">
        <v>2585</v>
      </c>
      <c r="G1028" s="7" t="s">
        <v>1874</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2478</v>
      </c>
      <c r="AA1028" s="7">
        <f>STOCK[[#This Row],[Costo total]]*STOCK[[#This Row],[Entradas]]</f>
        <v>9.9400000000000013</v>
      </c>
      <c r="AB1028" s="7">
        <f>STOCK[[#This Row],[Stock Actual]]*STOCK[[#This Row],[Costo total]]</f>
        <v>9.9400000000000013</v>
      </c>
    </row>
    <row r="1029" spans="1:28" s="12" customFormat="1" ht="50" customHeight="1" x14ac:dyDescent="0.15">
      <c r="A1029" s="12" t="s">
        <v>2384</v>
      </c>
      <c r="B1029" s="70"/>
      <c r="C1029" s="12" t="s">
        <v>4</v>
      </c>
      <c r="D1029" s="12" t="s">
        <v>2320</v>
      </c>
      <c r="E1029" s="12" t="s">
        <v>2321</v>
      </c>
      <c r="F1029" s="12" t="s">
        <v>241</v>
      </c>
      <c r="G1029" s="12" t="s">
        <v>1874</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2479</v>
      </c>
      <c r="AA1029" s="12">
        <f>STOCK[[#This Row],[Costo total]]*STOCK[[#This Row],[Entradas]]</f>
        <v>11.33</v>
      </c>
      <c r="AB1029" s="12">
        <f>STOCK[[#This Row],[Stock Actual]]*STOCK[[#This Row],[Costo total]]</f>
        <v>0</v>
      </c>
    </row>
    <row r="1030" spans="1:28" s="7" customFormat="1" ht="50" customHeight="1" x14ac:dyDescent="0.15">
      <c r="A1030" s="7" t="s">
        <v>2385</v>
      </c>
      <c r="B1030" s="70"/>
      <c r="C1030" s="7" t="s">
        <v>4</v>
      </c>
      <c r="D1030" s="7" t="s">
        <v>2320</v>
      </c>
      <c r="E1030" s="7" t="s">
        <v>2321</v>
      </c>
      <c r="F1030" s="7" t="s">
        <v>243</v>
      </c>
      <c r="G1030" s="7" t="s">
        <v>1874</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2480</v>
      </c>
      <c r="AA1030" s="7">
        <f>STOCK[[#This Row],[Costo total]]*STOCK[[#This Row],[Entradas]]</f>
        <v>11.33</v>
      </c>
      <c r="AB1030" s="7">
        <f>STOCK[[#This Row],[Stock Actual]]*STOCK[[#This Row],[Costo total]]</f>
        <v>0</v>
      </c>
    </row>
    <row r="1031" spans="1:28" s="12" customFormat="1" ht="50" customHeight="1" x14ac:dyDescent="0.15">
      <c r="A1031" s="12" t="s">
        <v>2386</v>
      </c>
      <c r="B1031" s="70"/>
      <c r="C1031" s="12" t="s">
        <v>4</v>
      </c>
      <c r="D1031" s="12" t="s">
        <v>2322</v>
      </c>
      <c r="E1031" s="12" t="s">
        <v>2323</v>
      </c>
      <c r="F1031" s="12" t="s">
        <v>244</v>
      </c>
      <c r="G1031" s="12" t="s">
        <v>1874</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2481</v>
      </c>
      <c r="AA1031" s="12">
        <f>STOCK[[#This Row],[Costo total]]*STOCK[[#This Row],[Entradas]]</f>
        <v>13.709999999999999</v>
      </c>
      <c r="AB1031" s="12">
        <f>STOCK[[#This Row],[Stock Actual]]*STOCK[[#This Row],[Costo total]]</f>
        <v>0</v>
      </c>
    </row>
    <row r="1032" spans="1:28" s="7" customFormat="1" ht="50" customHeight="1" x14ac:dyDescent="0.15">
      <c r="A1032" s="7" t="s">
        <v>2387</v>
      </c>
      <c r="B1032" s="70"/>
      <c r="C1032" s="7" t="s">
        <v>4</v>
      </c>
      <c r="D1032" s="7" t="s">
        <v>2324</v>
      </c>
      <c r="E1032" s="7" t="s">
        <v>2323</v>
      </c>
      <c r="F1032" s="7" t="s">
        <v>241</v>
      </c>
      <c r="G1032" s="7" t="s">
        <v>1874</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2482</v>
      </c>
      <c r="AA1032" s="7">
        <f>STOCK[[#This Row],[Costo total]]*STOCK[[#This Row],[Entradas]]</f>
        <v>13.709999999999999</v>
      </c>
      <c r="AB1032" s="7">
        <f>STOCK[[#This Row],[Stock Actual]]*STOCK[[#This Row],[Costo total]]</f>
        <v>13.709999999999999</v>
      </c>
    </row>
    <row r="1033" spans="1:28" s="12" customFormat="1" ht="50" customHeight="1" x14ac:dyDescent="0.15">
      <c r="A1033" s="12" t="s">
        <v>2388</v>
      </c>
      <c r="B1033" s="70"/>
      <c r="C1033" s="12" t="s">
        <v>4</v>
      </c>
      <c r="D1033" s="12" t="s">
        <v>1952</v>
      </c>
      <c r="E1033" s="12" t="s">
        <v>2325</v>
      </c>
      <c r="F1033" s="12" t="s">
        <v>244</v>
      </c>
      <c r="G1033" s="12" t="s">
        <v>1874</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2483</v>
      </c>
      <c r="AA1033" s="12">
        <f>STOCK[[#This Row],[Costo total]]*STOCK[[#This Row],[Entradas]]</f>
        <v>13.04</v>
      </c>
      <c r="AB1033" s="12">
        <f>STOCK[[#This Row],[Stock Actual]]*STOCK[[#This Row],[Costo total]]</f>
        <v>0</v>
      </c>
    </row>
    <row r="1034" spans="1:28" s="7" customFormat="1" ht="50" customHeight="1" x14ac:dyDescent="0.15">
      <c r="A1034" s="7" t="s">
        <v>2389</v>
      </c>
      <c r="B1034" s="70"/>
      <c r="C1034" s="7" t="s">
        <v>4</v>
      </c>
      <c r="D1034" s="7" t="s">
        <v>2326</v>
      </c>
      <c r="E1034" s="7" t="s">
        <v>2327</v>
      </c>
      <c r="F1034" s="7" t="s">
        <v>244</v>
      </c>
      <c r="G1034" s="7" t="s">
        <v>1874</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2484</v>
      </c>
      <c r="AA1034" s="7">
        <f>STOCK[[#This Row],[Costo total]]*STOCK[[#This Row],[Entradas]]</f>
        <v>14.29</v>
      </c>
      <c r="AB1034" s="7">
        <f>STOCK[[#This Row],[Stock Actual]]*STOCK[[#This Row],[Costo total]]</f>
        <v>0</v>
      </c>
    </row>
    <row r="1035" spans="1:28" s="12" customFormat="1" ht="50" customHeight="1" x14ac:dyDescent="0.15">
      <c r="A1035" s="12" t="s">
        <v>2578</v>
      </c>
      <c r="B1035" s="70"/>
      <c r="C1035" s="12" t="s">
        <v>4</v>
      </c>
      <c r="D1035" s="12" t="s">
        <v>2328</v>
      </c>
      <c r="E1035" s="12" t="s">
        <v>2329</v>
      </c>
      <c r="F1035" s="12" t="s">
        <v>2330</v>
      </c>
      <c r="G1035" s="12" t="s">
        <v>1874</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2485</v>
      </c>
      <c r="AA1035" s="12">
        <f>STOCK[[#This Row],[Costo total]]*STOCK[[#This Row],[Entradas]]</f>
        <v>20.100000000000001</v>
      </c>
      <c r="AB1035" s="12">
        <f>STOCK[[#This Row],[Stock Actual]]*STOCK[[#This Row],[Costo total]]</f>
        <v>10.050000000000001</v>
      </c>
    </row>
    <row r="1036" spans="1:28" s="7" customFormat="1" ht="50" customHeight="1" x14ac:dyDescent="0.15">
      <c r="A1036" s="7" t="s">
        <v>2390</v>
      </c>
      <c r="B1036" s="70"/>
      <c r="C1036" s="7" t="s">
        <v>4</v>
      </c>
      <c r="D1036" s="7" t="s">
        <v>2331</v>
      </c>
      <c r="E1036" s="7" t="s">
        <v>2329</v>
      </c>
      <c r="F1036" s="7" t="s">
        <v>2332</v>
      </c>
      <c r="G1036" s="7" t="s">
        <v>1874</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2486</v>
      </c>
      <c r="AA1036" s="7">
        <f>STOCK[[#This Row],[Costo total]]*STOCK[[#This Row],[Entradas]]</f>
        <v>20.100000000000001</v>
      </c>
      <c r="AB1036" s="7">
        <f>STOCK[[#This Row],[Stock Actual]]*STOCK[[#This Row],[Costo total]]</f>
        <v>0</v>
      </c>
    </row>
    <row r="1037" spans="1:28" s="12" customFormat="1" ht="50" customHeight="1" x14ac:dyDescent="0.15">
      <c r="A1037" s="12" t="s">
        <v>2391</v>
      </c>
      <c r="B1037" s="70"/>
      <c r="C1037" s="12" t="s">
        <v>4</v>
      </c>
      <c r="D1037" s="12" t="s">
        <v>2331</v>
      </c>
      <c r="E1037" s="12" t="s">
        <v>2329</v>
      </c>
      <c r="F1037" s="12" t="s">
        <v>2333</v>
      </c>
      <c r="G1037" s="12" t="s">
        <v>1874</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2487</v>
      </c>
      <c r="AA1037" s="12">
        <f>STOCK[[#This Row],[Costo total]]*STOCK[[#This Row],[Entradas]]</f>
        <v>20.100000000000001</v>
      </c>
      <c r="AB1037" s="12">
        <f>STOCK[[#This Row],[Stock Actual]]*STOCK[[#This Row],[Costo total]]</f>
        <v>10.050000000000001</v>
      </c>
    </row>
    <row r="1038" spans="1:28" s="7" customFormat="1" ht="50" customHeight="1" x14ac:dyDescent="0.15">
      <c r="A1038" s="7" t="s">
        <v>2392</v>
      </c>
      <c r="B1038" s="70"/>
      <c r="C1038" s="7" t="s">
        <v>4</v>
      </c>
      <c r="D1038" s="7" t="s">
        <v>2322</v>
      </c>
      <c r="E1038" s="7" t="s">
        <v>2334</v>
      </c>
      <c r="F1038" s="7" t="s">
        <v>244</v>
      </c>
      <c r="G1038" s="7" t="s">
        <v>1874</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2488</v>
      </c>
      <c r="AA1038" s="7">
        <f>STOCK[[#This Row],[Costo total]]*STOCK[[#This Row],[Entradas]]</f>
        <v>12.17</v>
      </c>
      <c r="AB1038" s="7">
        <f>STOCK[[#This Row],[Stock Actual]]*STOCK[[#This Row],[Costo total]]</f>
        <v>0</v>
      </c>
    </row>
    <row r="1039" spans="1:28" s="12" customFormat="1" ht="50" customHeight="1" x14ac:dyDescent="0.15">
      <c r="A1039" s="12" t="s">
        <v>2393</v>
      </c>
      <c r="B1039" s="70"/>
      <c r="C1039" s="12" t="s">
        <v>4</v>
      </c>
      <c r="D1039" s="12" t="s">
        <v>2324</v>
      </c>
      <c r="E1039" s="12" t="s">
        <v>2334</v>
      </c>
      <c r="F1039" s="12" t="s">
        <v>243</v>
      </c>
      <c r="G1039" s="12" t="s">
        <v>1874</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2489</v>
      </c>
      <c r="AA1039" s="12">
        <f>STOCK[[#This Row],[Costo total]]*STOCK[[#This Row],[Entradas]]</f>
        <v>12.17</v>
      </c>
      <c r="AB1039" s="12">
        <f>STOCK[[#This Row],[Stock Actual]]*STOCK[[#This Row],[Costo total]]</f>
        <v>0</v>
      </c>
    </row>
    <row r="1040" spans="1:28" s="7" customFormat="1" ht="50" customHeight="1" x14ac:dyDescent="0.15">
      <c r="A1040" s="7" t="s">
        <v>2394</v>
      </c>
      <c r="B1040" s="70"/>
      <c r="C1040" s="7" t="s">
        <v>4</v>
      </c>
      <c r="D1040" s="7" t="s">
        <v>2324</v>
      </c>
      <c r="E1040" s="7" t="s">
        <v>2334</v>
      </c>
      <c r="F1040" s="7" t="s">
        <v>241</v>
      </c>
      <c r="G1040" s="7" t="s">
        <v>1874</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2490</v>
      </c>
      <c r="AA1040" s="7">
        <f>STOCK[[#This Row],[Costo total]]*STOCK[[#This Row],[Entradas]]</f>
        <v>12.17</v>
      </c>
      <c r="AB1040" s="7">
        <f>STOCK[[#This Row],[Stock Actual]]*STOCK[[#This Row],[Costo total]]</f>
        <v>0</v>
      </c>
    </row>
    <row r="1041" spans="1:28" s="12" customFormat="1" ht="50" customHeight="1" x14ac:dyDescent="0.15">
      <c r="A1041" s="12" t="s">
        <v>2395</v>
      </c>
      <c r="B1041" s="70"/>
      <c r="C1041" s="12" t="s">
        <v>4</v>
      </c>
      <c r="D1041" s="12" t="s">
        <v>2324</v>
      </c>
      <c r="E1041" s="12" t="s">
        <v>2335</v>
      </c>
      <c r="F1041" s="12" t="s">
        <v>241</v>
      </c>
      <c r="G1041" s="12" t="s">
        <v>1874</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2491</v>
      </c>
      <c r="AA1041" s="12">
        <f>STOCK[[#This Row],[Costo total]]*STOCK[[#This Row],[Entradas]]</f>
        <v>10.469999999999999</v>
      </c>
      <c r="AB1041" s="12">
        <f>STOCK[[#This Row],[Stock Actual]]*STOCK[[#This Row],[Costo total]]</f>
        <v>10.469999999999999</v>
      </c>
    </row>
    <row r="1042" spans="1:28" s="7" customFormat="1" ht="50" customHeight="1" x14ac:dyDescent="0.15">
      <c r="A1042" s="7" t="s">
        <v>2396</v>
      </c>
      <c r="B1042" s="70"/>
      <c r="C1042" s="7" t="s">
        <v>4</v>
      </c>
      <c r="D1042" s="7" t="s">
        <v>2322</v>
      </c>
      <c r="E1042" s="7" t="s">
        <v>2336</v>
      </c>
      <c r="F1042" s="7" t="s">
        <v>244</v>
      </c>
      <c r="G1042" s="7" t="s">
        <v>1874</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2492</v>
      </c>
      <c r="AA1042" s="7">
        <f>STOCK[[#This Row],[Costo total]]*STOCK[[#This Row],[Entradas]]</f>
        <v>12.93</v>
      </c>
      <c r="AB1042" s="7">
        <f>STOCK[[#This Row],[Stock Actual]]*STOCK[[#This Row],[Costo total]]</f>
        <v>0</v>
      </c>
    </row>
    <row r="1043" spans="1:28" s="12" customFormat="1" ht="50" customHeight="1" x14ac:dyDescent="0.15">
      <c r="A1043" s="12" t="s">
        <v>2397</v>
      </c>
      <c r="B1043" s="70"/>
      <c r="C1043" s="12" t="s">
        <v>4</v>
      </c>
      <c r="D1043" s="12" t="s">
        <v>2324</v>
      </c>
      <c r="E1043" s="12" t="s">
        <v>2336</v>
      </c>
      <c r="F1043" s="12" t="s">
        <v>243</v>
      </c>
      <c r="G1043" s="12" t="s">
        <v>1874</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2493</v>
      </c>
      <c r="AA1043" s="12">
        <f>STOCK[[#This Row],[Costo total]]*STOCK[[#This Row],[Entradas]]</f>
        <v>12.93</v>
      </c>
      <c r="AB1043" s="12">
        <f>STOCK[[#This Row],[Stock Actual]]*STOCK[[#This Row],[Costo total]]</f>
        <v>0</v>
      </c>
    </row>
    <row r="1044" spans="1:28" s="7" customFormat="1" ht="50" customHeight="1" x14ac:dyDescent="0.15">
      <c r="A1044" s="7" t="s">
        <v>2398</v>
      </c>
      <c r="B1044" s="70"/>
      <c r="C1044" s="7" t="s">
        <v>4</v>
      </c>
      <c r="D1044" s="7" t="s">
        <v>2337</v>
      </c>
      <c r="E1044" s="7" t="s">
        <v>2338</v>
      </c>
      <c r="F1044" s="7" t="s">
        <v>244</v>
      </c>
      <c r="G1044" s="7" t="s">
        <v>1874</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2494</v>
      </c>
      <c r="AA1044" s="7">
        <f>STOCK[[#This Row],[Costo total]]*STOCK[[#This Row],[Entradas]]</f>
        <v>20.48</v>
      </c>
      <c r="AB1044" s="7">
        <f>STOCK[[#This Row],[Stock Actual]]*STOCK[[#This Row],[Costo total]]</f>
        <v>0</v>
      </c>
    </row>
    <row r="1045" spans="1:28" s="12" customFormat="1" ht="50" customHeight="1" x14ac:dyDescent="0.15">
      <c r="A1045" s="12" t="s">
        <v>2579</v>
      </c>
      <c r="B1045" s="70"/>
      <c r="C1045" s="12" t="s">
        <v>4</v>
      </c>
      <c r="D1045" s="12" t="s">
        <v>2337</v>
      </c>
      <c r="E1045" s="12" t="s">
        <v>2338</v>
      </c>
      <c r="F1045" s="12" t="s">
        <v>243</v>
      </c>
      <c r="G1045" s="12" t="s">
        <v>1874</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2495</v>
      </c>
      <c r="AA1045" s="12">
        <f>STOCK[[#This Row],[Costo total]]*STOCK[[#This Row],[Entradas]]</f>
        <v>20.48</v>
      </c>
      <c r="AB1045" s="12">
        <f>STOCK[[#This Row],[Stock Actual]]*STOCK[[#This Row],[Costo total]]</f>
        <v>0</v>
      </c>
    </row>
    <row r="1046" spans="1:28" s="7" customFormat="1" ht="50" customHeight="1" x14ac:dyDescent="0.15">
      <c r="A1046" s="7" t="s">
        <v>2399</v>
      </c>
      <c r="B1046" s="70"/>
      <c r="C1046" s="7" t="s">
        <v>4</v>
      </c>
      <c r="D1046" s="7" t="s">
        <v>2337</v>
      </c>
      <c r="E1046" s="7" t="s">
        <v>2338</v>
      </c>
      <c r="F1046" s="7" t="s">
        <v>241</v>
      </c>
      <c r="G1046" s="7" t="s">
        <v>1874</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2496</v>
      </c>
      <c r="AA1046" s="7">
        <f>STOCK[[#This Row],[Costo total]]*STOCK[[#This Row],[Entradas]]</f>
        <v>20.48</v>
      </c>
      <c r="AB1046" s="7">
        <f>STOCK[[#This Row],[Stock Actual]]*STOCK[[#This Row],[Costo total]]</f>
        <v>0</v>
      </c>
    </row>
    <row r="1047" spans="1:28" s="12" customFormat="1" ht="50" customHeight="1" x14ac:dyDescent="0.15">
      <c r="A1047" s="12" t="s">
        <v>2400</v>
      </c>
      <c r="B1047" s="70"/>
      <c r="C1047" s="12" t="s">
        <v>4</v>
      </c>
      <c r="D1047" s="12" t="s">
        <v>2337</v>
      </c>
      <c r="E1047" s="12" t="s">
        <v>2339</v>
      </c>
      <c r="F1047" s="12" t="s">
        <v>244</v>
      </c>
      <c r="G1047" s="12" t="s">
        <v>1874</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2497</v>
      </c>
      <c r="AA1047" s="12">
        <f>STOCK[[#This Row],[Costo total]]*STOCK[[#This Row],[Entradas]]</f>
        <v>15.819999999999999</v>
      </c>
      <c r="AB1047" s="12">
        <f>STOCK[[#This Row],[Stock Actual]]*STOCK[[#This Row],[Costo total]]</f>
        <v>7.9099999999999993</v>
      </c>
    </row>
    <row r="1048" spans="1:28" s="7" customFormat="1" ht="50" customHeight="1" x14ac:dyDescent="0.15">
      <c r="A1048" s="7" t="s">
        <v>2401</v>
      </c>
      <c r="B1048" s="70"/>
      <c r="C1048" s="7" t="s">
        <v>4</v>
      </c>
      <c r="D1048" s="7" t="s">
        <v>2337</v>
      </c>
      <c r="E1048" s="7" t="s">
        <v>2339</v>
      </c>
      <c r="F1048" s="7" t="s">
        <v>243</v>
      </c>
      <c r="G1048" s="7" t="s">
        <v>1874</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2498</v>
      </c>
      <c r="AA1048" s="7">
        <f>STOCK[[#This Row],[Costo total]]*STOCK[[#This Row],[Entradas]]</f>
        <v>15.819999999999999</v>
      </c>
      <c r="AB1048" s="7">
        <f>STOCK[[#This Row],[Stock Actual]]*STOCK[[#This Row],[Costo total]]</f>
        <v>0</v>
      </c>
    </row>
    <row r="1049" spans="1:28" s="12" customFormat="1" ht="50" customHeight="1" x14ac:dyDescent="0.15">
      <c r="A1049" s="12" t="s">
        <v>2402</v>
      </c>
      <c r="B1049" s="70"/>
      <c r="C1049" s="12" t="s">
        <v>4</v>
      </c>
      <c r="D1049" s="12" t="s">
        <v>2337</v>
      </c>
      <c r="E1049" s="12" t="s">
        <v>2339</v>
      </c>
      <c r="F1049" s="12" t="s">
        <v>241</v>
      </c>
      <c r="G1049" s="12" t="s">
        <v>1874</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2499</v>
      </c>
      <c r="AA1049" s="12">
        <f>STOCK[[#This Row],[Costo total]]*STOCK[[#This Row],[Entradas]]</f>
        <v>15.819999999999999</v>
      </c>
      <c r="AB1049" s="12">
        <f>STOCK[[#This Row],[Stock Actual]]*STOCK[[#This Row],[Costo total]]</f>
        <v>0</v>
      </c>
    </row>
    <row r="1050" spans="1:28" s="7" customFormat="1" ht="50" customHeight="1" x14ac:dyDescent="0.15">
      <c r="A1050" s="7" t="s">
        <v>2403</v>
      </c>
      <c r="B1050" s="70"/>
      <c r="C1050" s="7" t="s">
        <v>4</v>
      </c>
      <c r="D1050" s="7" t="s">
        <v>2337</v>
      </c>
      <c r="E1050" s="7" t="s">
        <v>2340</v>
      </c>
      <c r="F1050" s="7" t="s">
        <v>244</v>
      </c>
      <c r="G1050" s="7" t="s">
        <v>1874</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2500</v>
      </c>
      <c r="AA1050" s="7">
        <f>STOCK[[#This Row],[Costo total]]*STOCK[[#This Row],[Entradas]]</f>
        <v>6.2299999999999995</v>
      </c>
      <c r="AB1050" s="7">
        <f>STOCK[[#This Row],[Stock Actual]]*STOCK[[#This Row],[Costo total]]</f>
        <v>0</v>
      </c>
    </row>
    <row r="1051" spans="1:28" s="12" customFormat="1" ht="50" customHeight="1" x14ac:dyDescent="0.15">
      <c r="A1051" s="12" t="s">
        <v>2404</v>
      </c>
      <c r="B1051" s="70"/>
      <c r="C1051" s="12" t="s">
        <v>4</v>
      </c>
      <c r="D1051" s="12" t="s">
        <v>2324</v>
      </c>
      <c r="E1051" s="12" t="s">
        <v>2341</v>
      </c>
      <c r="F1051" s="12" t="s">
        <v>244</v>
      </c>
      <c r="G1051" s="12" t="s">
        <v>1874</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2501</v>
      </c>
      <c r="AA1051" s="12">
        <f>STOCK[[#This Row],[Costo total]]*STOCK[[#This Row],[Entradas]]</f>
        <v>8.6199999999999992</v>
      </c>
      <c r="AB1051" s="12">
        <f>STOCK[[#This Row],[Stock Actual]]*STOCK[[#This Row],[Costo total]]</f>
        <v>0</v>
      </c>
    </row>
    <row r="1052" spans="1:28" s="7" customFormat="1" ht="50" customHeight="1" x14ac:dyDescent="0.15">
      <c r="A1052" s="7" t="s">
        <v>2405</v>
      </c>
      <c r="B1052" s="70"/>
      <c r="C1052" s="7" t="s">
        <v>4</v>
      </c>
      <c r="D1052" s="7" t="s">
        <v>2324</v>
      </c>
      <c r="E1052" s="7" t="s">
        <v>2341</v>
      </c>
      <c r="F1052" s="7" t="s">
        <v>243</v>
      </c>
      <c r="G1052" s="7" t="s">
        <v>1874</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2502</v>
      </c>
      <c r="AA1052" s="7">
        <f>STOCK[[#This Row],[Costo total]]*STOCK[[#This Row],[Entradas]]</f>
        <v>17.239999999999998</v>
      </c>
      <c r="AB1052" s="7">
        <f>STOCK[[#This Row],[Stock Actual]]*STOCK[[#This Row],[Costo total]]</f>
        <v>0</v>
      </c>
    </row>
    <row r="1053" spans="1:28" s="12" customFormat="1" ht="50" customHeight="1" x14ac:dyDescent="0.15">
      <c r="A1053" s="12" t="s">
        <v>2406</v>
      </c>
      <c r="B1053" s="70"/>
      <c r="C1053" s="12" t="s">
        <v>4</v>
      </c>
      <c r="D1053" s="12" t="s">
        <v>2324</v>
      </c>
      <c r="E1053" s="12" t="s">
        <v>2341</v>
      </c>
      <c r="F1053" s="12" t="s">
        <v>241</v>
      </c>
      <c r="G1053" s="12" t="s">
        <v>1874</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2503</v>
      </c>
      <c r="AA1053" s="12">
        <f>STOCK[[#This Row],[Costo total]]*STOCK[[#This Row],[Entradas]]</f>
        <v>17.239999999999998</v>
      </c>
      <c r="AB1053" s="12">
        <f>STOCK[[#This Row],[Stock Actual]]*STOCK[[#This Row],[Costo total]]</f>
        <v>0</v>
      </c>
    </row>
    <row r="1054" spans="1:28" s="7" customFormat="1" ht="50" customHeight="1" x14ac:dyDescent="0.15">
      <c r="A1054" s="7" t="s">
        <v>2407</v>
      </c>
      <c r="B1054" s="70"/>
      <c r="C1054" s="7" t="s">
        <v>4</v>
      </c>
      <c r="D1054" s="7" t="s">
        <v>2324</v>
      </c>
      <c r="E1054" s="7" t="s">
        <v>2341</v>
      </c>
      <c r="F1054" s="7" t="s">
        <v>238</v>
      </c>
      <c r="G1054" s="7" t="s">
        <v>1874</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2504</v>
      </c>
      <c r="AA1054" s="7">
        <f>STOCK[[#This Row],[Costo total]]*STOCK[[#This Row],[Entradas]]</f>
        <v>17.239999999999998</v>
      </c>
      <c r="AB1054" s="7">
        <f>STOCK[[#This Row],[Stock Actual]]*STOCK[[#This Row],[Costo total]]</f>
        <v>0</v>
      </c>
    </row>
    <row r="1055" spans="1:28" s="12" customFormat="1" ht="50" customHeight="1" x14ac:dyDescent="0.15">
      <c r="A1055" s="12" t="s">
        <v>2580</v>
      </c>
      <c r="B1055" s="70"/>
      <c r="C1055" s="12" t="s">
        <v>4</v>
      </c>
      <c r="D1055" s="12" t="s">
        <v>2326</v>
      </c>
      <c r="E1055" s="12" t="s">
        <v>2342</v>
      </c>
      <c r="F1055" s="12" t="s">
        <v>244</v>
      </c>
      <c r="G1055" s="12" t="s">
        <v>1874</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2505</v>
      </c>
      <c r="AA1055" s="12">
        <f>STOCK[[#This Row],[Costo total]]*STOCK[[#This Row],[Entradas]]</f>
        <v>29.96</v>
      </c>
      <c r="AB1055" s="12">
        <f>STOCK[[#This Row],[Stock Actual]]*STOCK[[#This Row],[Costo total]]</f>
        <v>14.98</v>
      </c>
    </row>
    <row r="1056" spans="1:28" s="7" customFormat="1" ht="50" customHeight="1" x14ac:dyDescent="0.15">
      <c r="A1056" s="7" t="s">
        <v>2408</v>
      </c>
      <c r="B1056" s="70"/>
      <c r="C1056" s="7" t="s">
        <v>4</v>
      </c>
      <c r="D1056" s="7" t="s">
        <v>2326</v>
      </c>
      <c r="E1056" s="7" t="s">
        <v>2342</v>
      </c>
      <c r="F1056" s="7" t="s">
        <v>243</v>
      </c>
      <c r="G1056" s="7" t="s">
        <v>1874</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2506</v>
      </c>
      <c r="AA1056" s="7">
        <f>STOCK[[#This Row],[Costo total]]*STOCK[[#This Row],[Entradas]]</f>
        <v>29.96</v>
      </c>
      <c r="AB1056" s="7">
        <f>STOCK[[#This Row],[Stock Actual]]*STOCK[[#This Row],[Costo total]]</f>
        <v>29.96</v>
      </c>
    </row>
    <row r="1057" spans="1:28" s="12" customFormat="1" ht="50" customHeight="1" x14ac:dyDescent="0.15">
      <c r="A1057" s="12" t="s">
        <v>2409</v>
      </c>
      <c r="B1057" s="70"/>
      <c r="C1057" s="12" t="s">
        <v>4</v>
      </c>
      <c r="D1057" s="12" t="s">
        <v>2324</v>
      </c>
      <c r="E1057" s="12" t="s">
        <v>2323</v>
      </c>
      <c r="F1057" s="12" t="s">
        <v>243</v>
      </c>
      <c r="G1057" s="12" t="s">
        <v>1874</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2507</v>
      </c>
      <c r="AA1057" s="12">
        <f>STOCK[[#This Row],[Costo total]]*STOCK[[#This Row],[Entradas]]</f>
        <v>13.709999999999999</v>
      </c>
      <c r="AB1057" s="12">
        <f>STOCK[[#This Row],[Stock Actual]]*STOCK[[#This Row],[Costo total]]</f>
        <v>13.709999999999999</v>
      </c>
    </row>
    <row r="1058" spans="1:28" s="7" customFormat="1" ht="50" customHeight="1" x14ac:dyDescent="0.15">
      <c r="A1058" s="7" t="s">
        <v>2410</v>
      </c>
      <c r="B1058" s="70"/>
      <c r="C1058" s="7" t="s">
        <v>4</v>
      </c>
      <c r="D1058" s="7" t="s">
        <v>2324</v>
      </c>
      <c r="E1058" s="7" t="s">
        <v>2343</v>
      </c>
      <c r="F1058" s="7" t="s">
        <v>244</v>
      </c>
      <c r="G1058" s="7" t="s">
        <v>1874</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2508</v>
      </c>
      <c r="AA1058" s="7">
        <f>STOCK[[#This Row],[Costo total]]*STOCK[[#This Row],[Entradas]]</f>
        <v>10.38</v>
      </c>
      <c r="AB1058" s="7">
        <f>STOCK[[#This Row],[Stock Actual]]*STOCK[[#This Row],[Costo total]]</f>
        <v>10.38</v>
      </c>
    </row>
    <row r="1059" spans="1:28" s="12" customFormat="1" ht="50" customHeight="1" x14ac:dyDescent="0.15">
      <c r="A1059" s="12" t="s">
        <v>2411</v>
      </c>
      <c r="B1059" s="70"/>
      <c r="C1059" s="12" t="s">
        <v>4</v>
      </c>
      <c r="D1059" s="12" t="s">
        <v>2324</v>
      </c>
      <c r="E1059" s="12" t="s">
        <v>2343</v>
      </c>
      <c r="F1059" s="12" t="s">
        <v>243</v>
      </c>
      <c r="G1059" s="12" t="s">
        <v>1874</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2509</v>
      </c>
      <c r="AA1059" s="12">
        <f>STOCK[[#This Row],[Costo total]]*STOCK[[#This Row],[Entradas]]</f>
        <v>10.38</v>
      </c>
      <c r="AB1059" s="12">
        <f>STOCK[[#This Row],[Stock Actual]]*STOCK[[#This Row],[Costo total]]</f>
        <v>10.38</v>
      </c>
    </row>
    <row r="1060" spans="1:28" s="7" customFormat="1" ht="50" customHeight="1" x14ac:dyDescent="0.15">
      <c r="A1060" s="7" t="s">
        <v>2412</v>
      </c>
      <c r="B1060" s="70"/>
      <c r="C1060" s="7" t="s">
        <v>4</v>
      </c>
      <c r="D1060" s="7" t="s">
        <v>2324</v>
      </c>
      <c r="E1060" s="7" t="s">
        <v>2343</v>
      </c>
      <c r="F1060" s="7" t="s">
        <v>241</v>
      </c>
      <c r="G1060" s="7" t="s">
        <v>1874</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2510</v>
      </c>
      <c r="AA1060" s="7">
        <f>STOCK[[#This Row],[Costo total]]*STOCK[[#This Row],[Entradas]]</f>
        <v>10.38</v>
      </c>
      <c r="AB1060" s="7">
        <f>STOCK[[#This Row],[Stock Actual]]*STOCK[[#This Row],[Costo total]]</f>
        <v>0</v>
      </c>
    </row>
    <row r="1061" spans="1:28" s="12" customFormat="1" ht="50" customHeight="1" x14ac:dyDescent="0.15">
      <c r="A1061" s="12" t="s">
        <v>2413</v>
      </c>
      <c r="B1061" s="70"/>
      <c r="C1061" s="12" t="s">
        <v>4</v>
      </c>
      <c r="D1061" s="12" t="s">
        <v>26</v>
      </c>
      <c r="E1061" s="12" t="s">
        <v>2344</v>
      </c>
      <c r="F1061" s="12" t="s">
        <v>241</v>
      </c>
      <c r="G1061" s="12" t="s">
        <v>1874</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2511</v>
      </c>
      <c r="AA1061" s="12">
        <f>STOCK[[#This Row],[Costo total]]*STOCK[[#This Row],[Entradas]]</f>
        <v>17.990000000000002</v>
      </c>
      <c r="AB1061" s="12">
        <f>STOCK[[#This Row],[Stock Actual]]*STOCK[[#This Row],[Costo total]]</f>
        <v>0</v>
      </c>
    </row>
    <row r="1062" spans="1:28" s="7" customFormat="1" ht="50" customHeight="1" x14ac:dyDescent="0.15">
      <c r="A1062" s="7" t="s">
        <v>2414</v>
      </c>
      <c r="B1062" s="70"/>
      <c r="C1062" s="7" t="s">
        <v>4</v>
      </c>
      <c r="D1062" s="7" t="s">
        <v>2320</v>
      </c>
      <c r="E1062" s="7" t="s">
        <v>2345</v>
      </c>
      <c r="F1062" s="7" t="s">
        <v>243</v>
      </c>
      <c r="G1062" s="7" t="s">
        <v>1874</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2512</v>
      </c>
      <c r="AA1062" s="7">
        <f>STOCK[[#This Row],[Costo total]]*STOCK[[#This Row],[Entradas]]</f>
        <v>17.09</v>
      </c>
      <c r="AB1062" s="7">
        <f>STOCK[[#This Row],[Stock Actual]]*STOCK[[#This Row],[Costo total]]</f>
        <v>0</v>
      </c>
    </row>
    <row r="1063" spans="1:28" s="12" customFormat="1" ht="50" customHeight="1" x14ac:dyDescent="0.15">
      <c r="A1063" s="12" t="s">
        <v>2415</v>
      </c>
      <c r="B1063" s="70"/>
      <c r="C1063" s="12" t="s">
        <v>4</v>
      </c>
      <c r="D1063" s="12" t="s">
        <v>2693</v>
      </c>
      <c r="E1063" s="12" t="s">
        <v>2346</v>
      </c>
      <c r="F1063" s="12" t="s">
        <v>1760</v>
      </c>
      <c r="G1063" s="12" t="s">
        <v>1874</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2513</v>
      </c>
      <c r="AA1063" s="12">
        <f>STOCK[[#This Row],[Costo total]]*STOCK[[#This Row],[Entradas]]</f>
        <v>28.16</v>
      </c>
      <c r="AB1063" s="12">
        <f>STOCK[[#This Row],[Stock Actual]]*STOCK[[#This Row],[Costo total]]</f>
        <v>14.08</v>
      </c>
    </row>
    <row r="1064" spans="1:28" s="7" customFormat="1" ht="50" customHeight="1" x14ac:dyDescent="0.15">
      <c r="A1064" s="7" t="s">
        <v>2416</v>
      </c>
      <c r="B1064" s="70"/>
      <c r="C1064" s="7" t="s">
        <v>4</v>
      </c>
      <c r="D1064" s="7" t="s">
        <v>2320</v>
      </c>
      <c r="E1064" s="7" t="s">
        <v>2347</v>
      </c>
      <c r="F1064" s="7" t="s">
        <v>241</v>
      </c>
      <c r="G1064" s="7" t="s">
        <v>1874</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2514</v>
      </c>
      <c r="AA1064" s="7">
        <f>STOCK[[#This Row],[Costo total]]*STOCK[[#This Row],[Entradas]]</f>
        <v>37.78</v>
      </c>
      <c r="AB1064" s="7">
        <f>STOCK[[#This Row],[Stock Actual]]*STOCK[[#This Row],[Costo total]]</f>
        <v>0</v>
      </c>
    </row>
    <row r="1065" spans="1:28" s="12" customFormat="1" ht="50" customHeight="1" x14ac:dyDescent="0.15">
      <c r="A1065" s="12" t="s">
        <v>2581</v>
      </c>
      <c r="B1065" s="70"/>
      <c r="C1065" s="12" t="s">
        <v>4</v>
      </c>
      <c r="D1065" s="12" t="s">
        <v>2055</v>
      </c>
      <c r="E1065" s="12" t="s">
        <v>2348</v>
      </c>
      <c r="F1065" s="12" t="s">
        <v>2588</v>
      </c>
      <c r="G1065" s="12" t="s">
        <v>1874</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2515</v>
      </c>
      <c r="AA1065" s="12">
        <f>STOCK[[#This Row],[Costo total]]*STOCK[[#This Row],[Entradas]]</f>
        <v>44.55</v>
      </c>
      <c r="AB1065" s="12">
        <f>STOCK[[#This Row],[Stock Actual]]*STOCK[[#This Row],[Costo total]]</f>
        <v>0</v>
      </c>
    </row>
    <row r="1066" spans="1:28" s="7" customFormat="1" ht="50" customHeight="1" x14ac:dyDescent="0.15">
      <c r="A1066" s="7" t="s">
        <v>2417</v>
      </c>
      <c r="B1066" s="70"/>
      <c r="C1066" s="7" t="s">
        <v>4</v>
      </c>
      <c r="D1066" s="7" t="s">
        <v>2320</v>
      </c>
      <c r="E1066" s="7" t="s">
        <v>2349</v>
      </c>
      <c r="F1066" s="7" t="s">
        <v>244</v>
      </c>
      <c r="G1066" s="7" t="s">
        <v>1874</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2516</v>
      </c>
      <c r="AA1066" s="7">
        <f>STOCK[[#This Row],[Costo total]]*STOCK[[#This Row],[Entradas]]</f>
        <v>19.09</v>
      </c>
      <c r="AB1066" s="7">
        <f>STOCK[[#This Row],[Stock Actual]]*STOCK[[#This Row],[Costo total]]</f>
        <v>0</v>
      </c>
    </row>
    <row r="1067" spans="1:28" s="12" customFormat="1" ht="50" customHeight="1" x14ac:dyDescent="0.15">
      <c r="A1067" s="12" t="s">
        <v>2418</v>
      </c>
      <c r="B1067" s="70"/>
      <c r="C1067" s="12" t="s">
        <v>4</v>
      </c>
      <c r="D1067" s="12" t="s">
        <v>2322</v>
      </c>
      <c r="E1067" s="12" t="s">
        <v>2350</v>
      </c>
      <c r="F1067" s="12" t="s">
        <v>244</v>
      </c>
      <c r="G1067" s="12" t="s">
        <v>1874</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2517</v>
      </c>
      <c r="AA1067" s="12">
        <f>STOCK[[#This Row],[Costo total]]*STOCK[[#This Row],[Entradas]]</f>
        <v>28.3</v>
      </c>
      <c r="AB1067" s="12">
        <f>STOCK[[#This Row],[Stock Actual]]*STOCK[[#This Row],[Costo total]]</f>
        <v>0</v>
      </c>
    </row>
    <row r="1068" spans="1:28" s="7" customFormat="1" ht="50" customHeight="1" x14ac:dyDescent="0.15">
      <c r="A1068" s="7" t="s">
        <v>2419</v>
      </c>
      <c r="B1068" s="70"/>
      <c r="C1068" s="7" t="s">
        <v>4</v>
      </c>
      <c r="D1068" s="7" t="s">
        <v>2320</v>
      </c>
      <c r="E1068" s="7" t="s">
        <v>2351</v>
      </c>
      <c r="F1068" s="7" t="s">
        <v>241</v>
      </c>
      <c r="G1068" s="7" t="s">
        <v>1874</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2518</v>
      </c>
      <c r="AA1068" s="7">
        <f>STOCK[[#This Row],[Costo total]]*STOCK[[#This Row],[Entradas]]</f>
        <v>10.59</v>
      </c>
      <c r="AB1068" s="7">
        <f>STOCK[[#This Row],[Stock Actual]]*STOCK[[#This Row],[Costo total]]</f>
        <v>0</v>
      </c>
    </row>
    <row r="1069" spans="1:28" s="12" customFormat="1" ht="50" customHeight="1" x14ac:dyDescent="0.15">
      <c r="A1069" s="12" t="s">
        <v>2420</v>
      </c>
      <c r="B1069" s="70"/>
      <c r="C1069" s="12" t="s">
        <v>4</v>
      </c>
      <c r="D1069" s="12" t="s">
        <v>1957</v>
      </c>
      <c r="E1069" s="12" t="s">
        <v>2352</v>
      </c>
      <c r="F1069" s="12" t="s">
        <v>1517</v>
      </c>
      <c r="G1069" s="12" t="s">
        <v>1874</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2519</v>
      </c>
      <c r="AA1069" s="12">
        <f>STOCK[[#This Row],[Costo total]]*STOCK[[#This Row],[Entradas]]</f>
        <v>21.400000000000002</v>
      </c>
      <c r="AB1069" s="12">
        <f>STOCK[[#This Row],[Stock Actual]]*STOCK[[#This Row],[Costo total]]</f>
        <v>0</v>
      </c>
    </row>
    <row r="1070" spans="1:28" s="7" customFormat="1" ht="50" customHeight="1" x14ac:dyDescent="0.15">
      <c r="A1070" s="7" t="s">
        <v>2421</v>
      </c>
      <c r="B1070" s="70"/>
      <c r="C1070" s="7" t="s">
        <v>4</v>
      </c>
      <c r="D1070" s="7" t="s">
        <v>2320</v>
      </c>
      <c r="E1070" s="7" t="s">
        <v>2353</v>
      </c>
      <c r="F1070" s="7" t="s">
        <v>244</v>
      </c>
      <c r="G1070" s="7" t="s">
        <v>1874</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2520</v>
      </c>
      <c r="AA1070" s="7">
        <f>STOCK[[#This Row],[Costo total]]*STOCK[[#This Row],[Entradas]]</f>
        <v>14.69</v>
      </c>
      <c r="AB1070" s="7">
        <f>STOCK[[#This Row],[Stock Actual]]*STOCK[[#This Row],[Costo total]]</f>
        <v>0</v>
      </c>
    </row>
    <row r="1071" spans="1:28" s="12" customFormat="1" ht="50" customHeight="1" x14ac:dyDescent="0.15">
      <c r="A1071" s="12" t="s">
        <v>2422</v>
      </c>
      <c r="B1071" s="70"/>
      <c r="C1071" s="12" t="s">
        <v>4</v>
      </c>
      <c r="D1071" s="12" t="s">
        <v>2320</v>
      </c>
      <c r="E1071" s="12" t="s">
        <v>2594</v>
      </c>
      <c r="F1071" s="12" t="s">
        <v>243</v>
      </c>
      <c r="G1071" s="12" t="s">
        <v>1874</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2521</v>
      </c>
      <c r="AA1071" s="12">
        <f>STOCK[[#This Row],[Costo total]]*STOCK[[#This Row],[Entradas]]</f>
        <v>44.07</v>
      </c>
      <c r="AB1071" s="12">
        <f>STOCK[[#This Row],[Stock Actual]]*STOCK[[#This Row],[Costo total]]</f>
        <v>0</v>
      </c>
    </row>
    <row r="1072" spans="1:28" s="7" customFormat="1" ht="50" customHeight="1" x14ac:dyDescent="0.15">
      <c r="A1072" s="7" t="s">
        <v>2423</v>
      </c>
      <c r="B1072" s="70"/>
      <c r="C1072" s="7" t="s">
        <v>4</v>
      </c>
      <c r="D1072" s="7" t="s">
        <v>2324</v>
      </c>
      <c r="E1072" s="7" t="s">
        <v>2350</v>
      </c>
      <c r="F1072" s="7" t="s">
        <v>3121</v>
      </c>
      <c r="G1072" s="7" t="s">
        <v>1874</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2522</v>
      </c>
      <c r="AA1072" s="7">
        <f>STOCK[[#This Row],[Costo total]]*STOCK[[#This Row],[Entradas]]</f>
        <v>28.3</v>
      </c>
      <c r="AB1072" s="7">
        <f>STOCK[[#This Row],[Stock Actual]]*STOCK[[#This Row],[Costo total]]</f>
        <v>28.3</v>
      </c>
    </row>
    <row r="1073" spans="1:28" s="12" customFormat="1" ht="50" customHeight="1" x14ac:dyDescent="0.15">
      <c r="A1073" s="12" t="s">
        <v>2424</v>
      </c>
      <c r="B1073" s="70"/>
      <c r="C1073" s="12" t="s">
        <v>4</v>
      </c>
      <c r="D1073" s="12" t="s">
        <v>2055</v>
      </c>
      <c r="E1073" s="12" t="s">
        <v>2354</v>
      </c>
      <c r="F1073" s="12" t="s">
        <v>2585</v>
      </c>
      <c r="G1073" s="12" t="s">
        <v>1874</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2523</v>
      </c>
      <c r="AA1073" s="12">
        <f>STOCK[[#This Row],[Costo total]]*STOCK[[#This Row],[Entradas]]</f>
        <v>67.95</v>
      </c>
      <c r="AB1073" s="12">
        <f>STOCK[[#This Row],[Stock Actual]]*STOCK[[#This Row],[Costo total]]</f>
        <v>0</v>
      </c>
    </row>
    <row r="1074" spans="1:28" s="7" customFormat="1" ht="50" customHeight="1" x14ac:dyDescent="0.15">
      <c r="A1074" s="7" t="s">
        <v>2425</v>
      </c>
      <c r="B1074" s="70"/>
      <c r="C1074" s="7" t="s">
        <v>4</v>
      </c>
      <c r="D1074" s="7" t="s">
        <v>2324</v>
      </c>
      <c r="E1074" s="7" t="s">
        <v>2323</v>
      </c>
      <c r="F1074" s="7" t="s">
        <v>243</v>
      </c>
      <c r="G1074" s="7" t="s">
        <v>1874</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2524</v>
      </c>
      <c r="AA1074" s="7">
        <f>STOCK[[#This Row],[Costo total]]*STOCK[[#This Row],[Entradas]]</f>
        <v>26.58</v>
      </c>
      <c r="AB1074" s="7">
        <f>STOCK[[#This Row],[Stock Actual]]*STOCK[[#This Row],[Costo total]]</f>
        <v>0</v>
      </c>
    </row>
    <row r="1075" spans="1:28" s="12" customFormat="1" ht="50" customHeight="1" x14ac:dyDescent="0.15">
      <c r="A1075" s="12" t="s">
        <v>2582</v>
      </c>
      <c r="B1075" s="70"/>
      <c r="C1075" s="12" t="s">
        <v>4</v>
      </c>
      <c r="D1075" s="12" t="s">
        <v>2324</v>
      </c>
      <c r="E1075" s="12" t="s">
        <v>2355</v>
      </c>
      <c r="F1075" s="12" t="s">
        <v>241</v>
      </c>
      <c r="G1075" s="12" t="s">
        <v>1874</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2525</v>
      </c>
      <c r="AA1075" s="12">
        <f>STOCK[[#This Row],[Costo total]]*STOCK[[#This Row],[Entradas]]</f>
        <v>12.379999999999999</v>
      </c>
      <c r="AB1075" s="12">
        <f>STOCK[[#This Row],[Stock Actual]]*STOCK[[#This Row],[Costo total]]</f>
        <v>12.379999999999999</v>
      </c>
    </row>
    <row r="1076" spans="1:28" s="7" customFormat="1" ht="50" customHeight="1" x14ac:dyDescent="0.15">
      <c r="A1076" s="7" t="s">
        <v>2426</v>
      </c>
      <c r="B1076" s="70"/>
      <c r="C1076" s="7" t="s">
        <v>4</v>
      </c>
      <c r="D1076" s="7" t="s">
        <v>2322</v>
      </c>
      <c r="E1076" s="7" t="s">
        <v>2356</v>
      </c>
      <c r="F1076" s="7" t="s">
        <v>403</v>
      </c>
      <c r="G1076" s="7" t="s">
        <v>1874</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2526</v>
      </c>
      <c r="AA1076" s="7">
        <f>STOCK[[#This Row],[Costo total]]*STOCK[[#This Row],[Entradas]]</f>
        <v>7.9899999999999993</v>
      </c>
      <c r="AB1076" s="7">
        <f>STOCK[[#This Row],[Stock Actual]]*STOCK[[#This Row],[Costo total]]</f>
        <v>0</v>
      </c>
    </row>
    <row r="1077" spans="1:28" s="12" customFormat="1" ht="50" customHeight="1" x14ac:dyDescent="0.15">
      <c r="A1077" s="12" t="s">
        <v>2427</v>
      </c>
      <c r="B1077" s="70"/>
      <c r="C1077" s="12" t="s">
        <v>4</v>
      </c>
      <c r="D1077" s="12" t="s">
        <v>2324</v>
      </c>
      <c r="E1077" s="12" t="s">
        <v>2357</v>
      </c>
      <c r="F1077" s="12" t="s">
        <v>243</v>
      </c>
      <c r="G1077" s="12" t="s">
        <v>1874</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2527</v>
      </c>
      <c r="AA1077" s="12">
        <f>STOCK[[#This Row],[Costo total]]*STOCK[[#This Row],[Entradas]]</f>
        <v>10.66</v>
      </c>
      <c r="AB1077" s="12">
        <f>STOCK[[#This Row],[Stock Actual]]*STOCK[[#This Row],[Costo total]]</f>
        <v>0</v>
      </c>
    </row>
    <row r="1078" spans="1:28" s="7" customFormat="1" ht="50" customHeight="1" x14ac:dyDescent="0.15">
      <c r="A1078" s="7" t="s">
        <v>2428</v>
      </c>
      <c r="B1078" s="70"/>
      <c r="C1078" s="7" t="s">
        <v>4</v>
      </c>
      <c r="D1078" s="7" t="s">
        <v>2337</v>
      </c>
      <c r="E1078" s="7" t="s">
        <v>2357</v>
      </c>
      <c r="F1078" s="7" t="s">
        <v>241</v>
      </c>
      <c r="G1078" s="7" t="s">
        <v>1874</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2528</v>
      </c>
      <c r="AA1078" s="7">
        <f>STOCK[[#This Row],[Costo total]]*STOCK[[#This Row],[Entradas]]</f>
        <v>10.66</v>
      </c>
      <c r="AB1078" s="7">
        <f>STOCK[[#This Row],[Stock Actual]]*STOCK[[#This Row],[Costo total]]</f>
        <v>0</v>
      </c>
    </row>
    <row r="1079" spans="1:28" s="12" customFormat="1" ht="50" customHeight="1" x14ac:dyDescent="0.15">
      <c r="A1079" s="12" t="s">
        <v>2429</v>
      </c>
      <c r="B1079" s="70"/>
      <c r="C1079" s="12" t="s">
        <v>4</v>
      </c>
      <c r="D1079" s="12" t="s">
        <v>26</v>
      </c>
      <c r="E1079" s="12" t="s">
        <v>2347</v>
      </c>
      <c r="F1079" s="12" t="s">
        <v>238</v>
      </c>
      <c r="G1079" s="12" t="s">
        <v>1874</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2529</v>
      </c>
      <c r="AA1079" s="12">
        <f>STOCK[[#This Row],[Costo total]]*STOCK[[#This Row],[Entradas]]</f>
        <v>37.78</v>
      </c>
      <c r="AB1079" s="12">
        <f>STOCK[[#This Row],[Stock Actual]]*STOCK[[#This Row],[Costo total]]</f>
        <v>18.89</v>
      </c>
    </row>
    <row r="1080" spans="1:28" s="7" customFormat="1" ht="50" customHeight="1" x14ac:dyDescent="0.15">
      <c r="A1080" s="7" t="s">
        <v>2430</v>
      </c>
      <c r="B1080" s="70"/>
      <c r="C1080" s="7" t="s">
        <v>4</v>
      </c>
      <c r="D1080" s="7" t="s">
        <v>26</v>
      </c>
      <c r="E1080" s="7" t="s">
        <v>2358</v>
      </c>
      <c r="F1080" s="7" t="s">
        <v>243</v>
      </c>
      <c r="G1080" s="7" t="s">
        <v>1874</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2530</v>
      </c>
      <c r="AA1080" s="7">
        <f>STOCK[[#This Row],[Costo total]]*STOCK[[#This Row],[Entradas]]</f>
        <v>0</v>
      </c>
      <c r="AB1080" s="7">
        <f>STOCK[[#This Row],[Stock Actual]]*STOCK[[#This Row],[Costo total]]</f>
        <v>0</v>
      </c>
    </row>
    <row r="1081" spans="1:28" s="12" customFormat="1" ht="50" customHeight="1" x14ac:dyDescent="0.15">
      <c r="A1081" s="12" t="s">
        <v>2431</v>
      </c>
      <c r="B1081" s="70"/>
      <c r="C1081" s="12" t="s">
        <v>4</v>
      </c>
      <c r="D1081" s="12" t="s">
        <v>26</v>
      </c>
      <c r="E1081" s="12" t="s">
        <v>2358</v>
      </c>
      <c r="F1081" s="12" t="s">
        <v>244</v>
      </c>
      <c r="G1081" s="12" t="s">
        <v>1874</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2531</v>
      </c>
      <c r="AA1081" s="12">
        <f>STOCK[[#This Row],[Costo total]]*STOCK[[#This Row],[Entradas]]</f>
        <v>0</v>
      </c>
      <c r="AB1081" s="12">
        <f>STOCK[[#This Row],[Stock Actual]]*STOCK[[#This Row],[Costo total]]</f>
        <v>0</v>
      </c>
    </row>
    <row r="1082" spans="1:28" s="7" customFormat="1" ht="50" customHeight="1" x14ac:dyDescent="0.15">
      <c r="A1082" s="7" t="s">
        <v>2432</v>
      </c>
      <c r="B1082" s="70"/>
      <c r="C1082" s="7" t="s">
        <v>4</v>
      </c>
      <c r="D1082" s="7" t="s">
        <v>2359</v>
      </c>
      <c r="E1082" s="7" t="s">
        <v>2703</v>
      </c>
      <c r="F1082" s="7" t="s">
        <v>239</v>
      </c>
      <c r="G1082" s="7" t="s">
        <v>1874</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2532</v>
      </c>
      <c r="AA1082" s="7">
        <f>STOCK[[#This Row],[Costo total]]*STOCK[[#This Row],[Entradas]]</f>
        <v>20.38</v>
      </c>
      <c r="AB1082" s="7">
        <f>STOCK[[#This Row],[Stock Actual]]*STOCK[[#This Row],[Costo total]]</f>
        <v>20.38</v>
      </c>
    </row>
    <row r="1083" spans="1:28" s="12" customFormat="1" ht="50" customHeight="1" x14ac:dyDescent="0.15">
      <c r="A1083" s="12" t="s">
        <v>2433</v>
      </c>
      <c r="B1083" s="70"/>
      <c r="C1083" s="12" t="s">
        <v>4</v>
      </c>
      <c r="D1083" s="12" t="s">
        <v>2359</v>
      </c>
      <c r="E1083" s="12" t="s">
        <v>2703</v>
      </c>
      <c r="F1083" s="12" t="s">
        <v>244</v>
      </c>
      <c r="G1083" s="12" t="s">
        <v>1874</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2533</v>
      </c>
      <c r="AA1083" s="12">
        <f>STOCK[[#This Row],[Costo total]]*STOCK[[#This Row],[Entradas]]</f>
        <v>20.38</v>
      </c>
      <c r="AB1083" s="12">
        <f>STOCK[[#This Row],[Stock Actual]]*STOCK[[#This Row],[Costo total]]</f>
        <v>20.38</v>
      </c>
    </row>
    <row r="1084" spans="1:28" s="7" customFormat="1" ht="50" customHeight="1" x14ac:dyDescent="0.15">
      <c r="A1084" s="7" t="s">
        <v>2434</v>
      </c>
      <c r="B1084" s="70"/>
      <c r="C1084" s="7" t="s">
        <v>4</v>
      </c>
      <c r="D1084" s="7" t="s">
        <v>2331</v>
      </c>
      <c r="E1084" s="7" t="s">
        <v>2703</v>
      </c>
      <c r="F1084" s="7" t="s">
        <v>243</v>
      </c>
      <c r="G1084" s="7" t="s">
        <v>1874</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2534</v>
      </c>
      <c r="AA1084" s="7">
        <f>STOCK[[#This Row],[Costo total]]*STOCK[[#This Row],[Entradas]]</f>
        <v>20.38</v>
      </c>
      <c r="AB1084" s="7">
        <f>STOCK[[#This Row],[Stock Actual]]*STOCK[[#This Row],[Costo total]]</f>
        <v>20.38</v>
      </c>
    </row>
    <row r="1085" spans="1:28" s="12" customFormat="1" ht="50" customHeight="1" x14ac:dyDescent="0.15">
      <c r="A1085" s="12" t="s">
        <v>2583</v>
      </c>
      <c r="B1085" s="70"/>
      <c r="C1085" s="12" t="s">
        <v>4</v>
      </c>
      <c r="D1085" s="12" t="s">
        <v>2331</v>
      </c>
      <c r="E1085" s="12" t="s">
        <v>2703</v>
      </c>
      <c r="F1085" s="12" t="s">
        <v>241</v>
      </c>
      <c r="G1085" s="12" t="s">
        <v>1874</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2535</v>
      </c>
      <c r="AA1085" s="12">
        <f>STOCK[[#This Row],[Costo total]]*STOCK[[#This Row],[Entradas]]</f>
        <v>20.38</v>
      </c>
      <c r="AB1085" s="12">
        <f>STOCK[[#This Row],[Stock Actual]]*STOCK[[#This Row],[Costo total]]</f>
        <v>20.38</v>
      </c>
    </row>
    <row r="1086" spans="1:28" s="7" customFormat="1" ht="50" customHeight="1" x14ac:dyDescent="0.15">
      <c r="A1086" s="7" t="s">
        <v>2435</v>
      </c>
      <c r="B1086" s="70"/>
      <c r="C1086" s="7" t="s">
        <v>4</v>
      </c>
      <c r="D1086" s="7" t="s">
        <v>2693</v>
      </c>
      <c r="E1086" s="7" t="s">
        <v>3084</v>
      </c>
      <c r="F1086" s="7" t="s">
        <v>2585</v>
      </c>
      <c r="G1086" s="7" t="s">
        <v>1874</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2536</v>
      </c>
      <c r="AA1086" s="7">
        <f>STOCK[[#This Row],[Costo total]]*STOCK[[#This Row],[Entradas]]</f>
        <v>25.17</v>
      </c>
      <c r="AB1086" s="7">
        <f>STOCK[[#This Row],[Stock Actual]]*STOCK[[#This Row],[Costo total]]</f>
        <v>25.17</v>
      </c>
    </row>
    <row r="1087" spans="1:28" s="12" customFormat="1" ht="50" customHeight="1" x14ac:dyDescent="0.15">
      <c r="A1087" s="12" t="s">
        <v>2436</v>
      </c>
      <c r="B1087" s="70"/>
      <c r="C1087" s="12" t="s">
        <v>4</v>
      </c>
      <c r="D1087" s="12" t="s">
        <v>2693</v>
      </c>
      <c r="E1087" s="12" t="s">
        <v>3085</v>
      </c>
      <c r="F1087" s="12" t="s">
        <v>2585</v>
      </c>
      <c r="G1087" s="12" t="s">
        <v>1874</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2537</v>
      </c>
      <c r="AA1087" s="12">
        <f>STOCK[[#This Row],[Costo total]]*STOCK[[#This Row],[Entradas]]</f>
        <v>25.17</v>
      </c>
      <c r="AB1087" s="12">
        <f>STOCK[[#This Row],[Stock Actual]]*STOCK[[#This Row],[Costo total]]</f>
        <v>25.17</v>
      </c>
    </row>
    <row r="1088" spans="1:28" s="7" customFormat="1" ht="50" customHeight="1" x14ac:dyDescent="0.15">
      <c r="A1088" s="7" t="s">
        <v>2437</v>
      </c>
      <c r="B1088" s="70"/>
      <c r="C1088" s="7" t="s">
        <v>4</v>
      </c>
      <c r="D1088" s="7" t="s">
        <v>2693</v>
      </c>
      <c r="E1088" s="7" t="s">
        <v>2360</v>
      </c>
      <c r="F1088" s="7" t="s">
        <v>2585</v>
      </c>
      <c r="G1088" s="7" t="s">
        <v>1874</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2538</v>
      </c>
      <c r="AA1088" s="7">
        <f>STOCK[[#This Row],[Costo total]]*STOCK[[#This Row],[Entradas]]</f>
        <v>0</v>
      </c>
      <c r="AB1088" s="7">
        <f>STOCK[[#This Row],[Stock Actual]]*STOCK[[#This Row],[Costo total]]</f>
        <v>0</v>
      </c>
    </row>
    <row r="1089" spans="1:28" s="12" customFormat="1" ht="50" customHeight="1" x14ac:dyDescent="0.15">
      <c r="A1089" s="12" t="s">
        <v>2438</v>
      </c>
      <c r="B1089" s="70"/>
      <c r="C1089" s="12" t="s">
        <v>4</v>
      </c>
      <c r="D1089" s="12" t="s">
        <v>2693</v>
      </c>
      <c r="E1089" s="12" t="s">
        <v>2704</v>
      </c>
      <c r="F1089" s="12" t="s">
        <v>2585</v>
      </c>
      <c r="G1089" s="12" t="s">
        <v>1874</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2539</v>
      </c>
      <c r="AA1089" s="12">
        <f>STOCK[[#This Row],[Costo total]]*STOCK[[#This Row],[Entradas]]</f>
        <v>0</v>
      </c>
      <c r="AB1089" s="12">
        <f>STOCK[[#This Row],[Stock Actual]]*STOCK[[#This Row],[Costo total]]</f>
        <v>0</v>
      </c>
    </row>
    <row r="1090" spans="1:28" s="7" customFormat="1" ht="50" customHeight="1" x14ac:dyDescent="0.15">
      <c r="A1090" s="7" t="s">
        <v>2439</v>
      </c>
      <c r="B1090" s="70"/>
      <c r="C1090" s="7" t="s">
        <v>4</v>
      </c>
      <c r="D1090" s="7" t="s">
        <v>2693</v>
      </c>
      <c r="E1090" s="7" t="s">
        <v>2705</v>
      </c>
      <c r="F1090" s="7" t="s">
        <v>2585</v>
      </c>
      <c r="G1090" s="7" t="s">
        <v>1874</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2540</v>
      </c>
      <c r="AA1090" s="7">
        <f>STOCK[[#This Row],[Costo total]]*STOCK[[#This Row],[Entradas]]</f>
        <v>16.29</v>
      </c>
      <c r="AB1090" s="7">
        <f>STOCK[[#This Row],[Stock Actual]]*STOCK[[#This Row],[Costo total]]</f>
        <v>5.43</v>
      </c>
    </row>
    <row r="1091" spans="1:28" s="12" customFormat="1" ht="50" customHeight="1" x14ac:dyDescent="0.15">
      <c r="A1091" s="12" t="s">
        <v>2440</v>
      </c>
      <c r="B1091" s="70"/>
      <c r="C1091" s="12" t="s">
        <v>4</v>
      </c>
      <c r="D1091" s="12" t="s">
        <v>2693</v>
      </c>
      <c r="E1091" s="12" t="s">
        <v>2706</v>
      </c>
      <c r="F1091" s="12" t="s">
        <v>2585</v>
      </c>
      <c r="G1091" s="12" t="s">
        <v>1874</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2541</v>
      </c>
      <c r="AA1091" s="12">
        <f>STOCK[[#This Row],[Costo total]]*STOCK[[#This Row],[Entradas]]</f>
        <v>20.22</v>
      </c>
      <c r="AB1091" s="12">
        <f>STOCK[[#This Row],[Stock Actual]]*STOCK[[#This Row],[Costo total]]</f>
        <v>6.74</v>
      </c>
    </row>
    <row r="1092" spans="1:28" s="7" customFormat="1" ht="50" customHeight="1" x14ac:dyDescent="0.15">
      <c r="A1092" s="7" t="s">
        <v>2441</v>
      </c>
      <c r="B1092" s="70"/>
      <c r="C1092" s="7" t="s">
        <v>4</v>
      </c>
      <c r="D1092" s="7" t="s">
        <v>2320</v>
      </c>
      <c r="E1092" s="7" t="s">
        <v>2361</v>
      </c>
      <c r="F1092" s="7" t="s">
        <v>241</v>
      </c>
      <c r="G1092" s="7" t="s">
        <v>1874</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2542</v>
      </c>
      <c r="AA1092" s="7">
        <f>STOCK[[#This Row],[Costo total]]*STOCK[[#This Row],[Entradas]]</f>
        <v>16.189999999999998</v>
      </c>
      <c r="AB1092" s="7">
        <f>STOCK[[#This Row],[Stock Actual]]*STOCK[[#This Row],[Costo total]]</f>
        <v>0</v>
      </c>
    </row>
    <row r="1093" spans="1:28" s="12" customFormat="1" ht="50" customHeight="1" x14ac:dyDescent="0.15">
      <c r="A1093" s="12" t="s">
        <v>2442</v>
      </c>
      <c r="B1093" s="70"/>
      <c r="C1093" s="12" t="s">
        <v>4</v>
      </c>
      <c r="D1093" s="12" t="s">
        <v>2322</v>
      </c>
      <c r="E1093" s="12" t="s">
        <v>2589</v>
      </c>
      <c r="F1093" s="12" t="s">
        <v>239</v>
      </c>
      <c r="G1093" s="12" t="s">
        <v>1874</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2543</v>
      </c>
      <c r="AA1093" s="12">
        <f>STOCK[[#This Row],[Costo total]]*STOCK[[#This Row],[Entradas]]</f>
        <v>13.879999999999999</v>
      </c>
      <c r="AB1093" s="12">
        <f>STOCK[[#This Row],[Stock Actual]]*STOCK[[#This Row],[Costo total]]</f>
        <v>0</v>
      </c>
    </row>
    <row r="1094" spans="1:28" s="7" customFormat="1" ht="50" customHeight="1" x14ac:dyDescent="0.15">
      <c r="A1094" s="7" t="s">
        <v>2443</v>
      </c>
      <c r="B1094" s="70"/>
      <c r="C1094" s="7" t="s">
        <v>4</v>
      </c>
      <c r="D1094" s="7" t="s">
        <v>2331</v>
      </c>
      <c r="E1094" s="7" t="s">
        <v>2362</v>
      </c>
      <c r="F1094" s="7" t="s">
        <v>241</v>
      </c>
      <c r="G1094" s="7" t="s">
        <v>1874</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2544</v>
      </c>
      <c r="AA1094" s="7">
        <f>STOCK[[#This Row],[Costo total]]*STOCK[[#This Row],[Entradas]]</f>
        <v>14.08</v>
      </c>
      <c r="AB1094" s="7">
        <f>STOCK[[#This Row],[Stock Actual]]*STOCK[[#This Row],[Costo total]]</f>
        <v>14.08</v>
      </c>
    </row>
    <row r="1095" spans="1:28" s="12" customFormat="1" ht="50" customHeight="1" x14ac:dyDescent="0.15">
      <c r="A1095" s="12" t="s">
        <v>2584</v>
      </c>
      <c r="B1095" s="70"/>
      <c r="C1095" s="12" t="s">
        <v>4</v>
      </c>
      <c r="D1095" s="12" t="s">
        <v>2320</v>
      </c>
      <c r="E1095" s="12" t="s">
        <v>2363</v>
      </c>
      <c r="F1095" s="12" t="s">
        <v>241</v>
      </c>
      <c r="G1095" s="12" t="s">
        <v>1874</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2545</v>
      </c>
      <c r="AA1095" s="12">
        <f>STOCK[[#This Row],[Costo total]]*STOCK[[#This Row],[Entradas]]</f>
        <v>20.59</v>
      </c>
      <c r="AB1095" s="12">
        <f>STOCK[[#This Row],[Stock Actual]]*STOCK[[#This Row],[Costo total]]</f>
        <v>0</v>
      </c>
    </row>
    <row r="1096" spans="1:28" s="7" customFormat="1" ht="50" customHeight="1" x14ac:dyDescent="0.15">
      <c r="A1096" s="7" t="s">
        <v>2444</v>
      </c>
      <c r="B1096" s="70"/>
      <c r="C1096" s="7" t="s">
        <v>4</v>
      </c>
      <c r="D1096" s="7" t="s">
        <v>2364</v>
      </c>
      <c r="E1096" s="7" t="s">
        <v>2365</v>
      </c>
      <c r="F1096" s="7" t="s">
        <v>244</v>
      </c>
      <c r="G1096" s="7" t="s">
        <v>1874</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2546</v>
      </c>
      <c r="AA1096" s="7">
        <f>STOCK[[#This Row],[Costo total]]*STOCK[[#This Row],[Entradas]]</f>
        <v>12.809375000000001</v>
      </c>
      <c r="AB1096" s="7">
        <f>STOCK[[#This Row],[Stock Actual]]*STOCK[[#This Row],[Costo total]]</f>
        <v>12.809375000000001</v>
      </c>
    </row>
    <row r="1097" spans="1:28" s="12" customFormat="1" ht="50" customHeight="1" x14ac:dyDescent="0.15">
      <c r="A1097" s="12" t="s">
        <v>2445</v>
      </c>
      <c r="B1097" s="70"/>
      <c r="C1097" s="12" t="s">
        <v>4</v>
      </c>
      <c r="D1097" s="12" t="s">
        <v>2324</v>
      </c>
      <c r="E1097" s="12" t="s">
        <v>2365</v>
      </c>
      <c r="F1097" s="12" t="s">
        <v>241</v>
      </c>
      <c r="G1097" s="12" t="s">
        <v>1874</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2547</v>
      </c>
      <c r="AA1097" s="12">
        <f>STOCK[[#This Row],[Costo total]]*STOCK[[#This Row],[Entradas]]</f>
        <v>12.809375000000001</v>
      </c>
      <c r="AB1097" s="12">
        <f>STOCK[[#This Row],[Stock Actual]]*STOCK[[#This Row],[Costo total]]</f>
        <v>0</v>
      </c>
    </row>
    <row r="1098" spans="1:28" s="7" customFormat="1" ht="50" customHeight="1" x14ac:dyDescent="0.15">
      <c r="A1098" s="7" t="s">
        <v>2446</v>
      </c>
      <c r="B1098" s="70"/>
      <c r="C1098" s="7" t="s">
        <v>4</v>
      </c>
      <c r="D1098" s="7" t="s">
        <v>2324</v>
      </c>
      <c r="E1098" s="7" t="s">
        <v>2365</v>
      </c>
      <c r="F1098" s="7" t="s">
        <v>243</v>
      </c>
      <c r="G1098" s="7" t="s">
        <v>1874</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2548</v>
      </c>
      <c r="AA1098" s="7">
        <f>STOCK[[#This Row],[Costo total]]*STOCK[[#This Row],[Entradas]]</f>
        <v>12.809375000000001</v>
      </c>
      <c r="AB1098" s="7">
        <f>STOCK[[#This Row],[Stock Actual]]*STOCK[[#This Row],[Costo total]]</f>
        <v>12.809375000000001</v>
      </c>
    </row>
    <row r="1099" spans="1:28" s="12" customFormat="1" ht="50" customHeight="1" x14ac:dyDescent="0.15">
      <c r="A1099" s="12" t="s">
        <v>2447</v>
      </c>
      <c r="B1099" s="70"/>
      <c r="C1099" s="12" t="s">
        <v>4</v>
      </c>
      <c r="D1099" s="12" t="s">
        <v>2366</v>
      </c>
      <c r="E1099" s="12" t="s">
        <v>2367</v>
      </c>
      <c r="F1099" s="12" t="s">
        <v>243</v>
      </c>
      <c r="G1099" s="12" t="s">
        <v>1874</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2549</v>
      </c>
      <c r="AA1099" s="12">
        <f>STOCK[[#This Row],[Costo total]]*STOCK[[#This Row],[Entradas]]</f>
        <v>10.233124999999999</v>
      </c>
      <c r="AB1099" s="12">
        <f>STOCK[[#This Row],[Stock Actual]]*STOCK[[#This Row],[Costo total]]</f>
        <v>10.233124999999999</v>
      </c>
    </row>
    <row r="1100" spans="1:28" s="7" customFormat="1" ht="50" customHeight="1" x14ac:dyDescent="0.15">
      <c r="A1100" s="7" t="s">
        <v>2448</v>
      </c>
      <c r="B1100" s="70"/>
      <c r="C1100" s="7" t="s">
        <v>4</v>
      </c>
      <c r="D1100" s="7" t="s">
        <v>2366</v>
      </c>
      <c r="E1100" s="7" t="s">
        <v>2367</v>
      </c>
      <c r="F1100" s="7" t="s">
        <v>244</v>
      </c>
      <c r="G1100" s="7" t="s">
        <v>1874</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2550</v>
      </c>
      <c r="AA1100" s="7">
        <f>STOCK[[#This Row],[Costo total]]*STOCK[[#This Row],[Entradas]]</f>
        <v>10.233124999999999</v>
      </c>
      <c r="AB1100" s="7">
        <f>STOCK[[#This Row],[Stock Actual]]*STOCK[[#This Row],[Costo total]]</f>
        <v>0</v>
      </c>
    </row>
    <row r="1101" spans="1:28" s="12" customFormat="1" ht="50" customHeight="1" x14ac:dyDescent="0.15">
      <c r="A1101" s="12" t="s">
        <v>2449</v>
      </c>
      <c r="B1101" s="70"/>
      <c r="C1101" s="12" t="s">
        <v>4</v>
      </c>
      <c r="D1101" s="12" t="s">
        <v>2366</v>
      </c>
      <c r="E1101" s="12" t="s">
        <v>2367</v>
      </c>
      <c r="F1101" s="12" t="s">
        <v>241</v>
      </c>
      <c r="G1101" s="12" t="s">
        <v>1874</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2551</v>
      </c>
      <c r="AA1101" s="12">
        <f>STOCK[[#This Row],[Costo total]]*STOCK[[#This Row],[Entradas]]</f>
        <v>10.233124999999999</v>
      </c>
      <c r="AB1101" s="12">
        <f>STOCK[[#This Row],[Stock Actual]]*STOCK[[#This Row],[Costo total]]</f>
        <v>0</v>
      </c>
    </row>
    <row r="1102" spans="1:28" s="7" customFormat="1" ht="50" customHeight="1" x14ac:dyDescent="0.15">
      <c r="A1102" s="7" t="s">
        <v>2450</v>
      </c>
      <c r="B1102" s="70"/>
      <c r="C1102" s="7" t="s">
        <v>4</v>
      </c>
      <c r="D1102" s="7" t="s">
        <v>2701</v>
      </c>
      <c r="E1102" s="7" t="s">
        <v>2598</v>
      </c>
      <c r="F1102" s="7" t="s">
        <v>239</v>
      </c>
      <c r="G1102" s="7" t="s">
        <v>1874</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2552</v>
      </c>
      <c r="AA1102" s="7">
        <f>STOCK[[#This Row],[Costo total]]*STOCK[[#This Row],[Entradas]]</f>
        <v>35.368749999999999</v>
      </c>
      <c r="AB1102" s="7">
        <f>STOCK[[#This Row],[Stock Actual]]*STOCK[[#This Row],[Costo total]]</f>
        <v>17.684374999999999</v>
      </c>
    </row>
    <row r="1103" spans="1:28" s="12" customFormat="1" ht="50" customHeight="1" x14ac:dyDescent="0.15">
      <c r="A1103" s="12" t="s">
        <v>2451</v>
      </c>
      <c r="B1103" s="70"/>
      <c r="C1103" s="12" t="s">
        <v>4</v>
      </c>
      <c r="D1103" s="12" t="s">
        <v>2320</v>
      </c>
      <c r="E1103" s="12" t="s">
        <v>2597</v>
      </c>
      <c r="F1103" s="12" t="s">
        <v>241</v>
      </c>
      <c r="G1103" s="12" t="s">
        <v>1874</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2553</v>
      </c>
      <c r="AA1103" s="12">
        <f>STOCK[[#This Row],[Costo total]]*STOCK[[#This Row],[Entradas]]</f>
        <v>20.214375</v>
      </c>
      <c r="AB1103" s="12">
        <f>STOCK[[#This Row],[Stock Actual]]*STOCK[[#This Row],[Costo total]]</f>
        <v>0</v>
      </c>
    </row>
    <row r="1104" spans="1:28" s="7" customFormat="1" ht="50" customHeight="1" x14ac:dyDescent="0.15">
      <c r="A1104" s="7" t="s">
        <v>2452</v>
      </c>
      <c r="B1104" s="70"/>
      <c r="C1104" s="7" t="s">
        <v>4</v>
      </c>
      <c r="D1104" s="7" t="s">
        <v>2328</v>
      </c>
      <c r="E1104" s="7" t="s">
        <v>2369</v>
      </c>
      <c r="F1104" s="7" t="s">
        <v>241</v>
      </c>
      <c r="G1104" s="7" t="s">
        <v>1874</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2554</v>
      </c>
      <c r="AA1104" s="7">
        <f>STOCK[[#This Row],[Costo total]]*STOCK[[#This Row],[Entradas]]</f>
        <v>12.914375</v>
      </c>
      <c r="AB1104" s="7">
        <f>STOCK[[#This Row],[Stock Actual]]*STOCK[[#This Row],[Costo total]]</f>
        <v>0</v>
      </c>
    </row>
    <row r="1105" spans="1:28" s="12" customFormat="1" ht="50" customHeight="1" x14ac:dyDescent="0.15">
      <c r="A1105" s="12" t="s">
        <v>2462</v>
      </c>
      <c r="B1105" s="70"/>
      <c r="C1105" s="12" t="s">
        <v>4</v>
      </c>
      <c r="D1105" s="12" t="s">
        <v>2328</v>
      </c>
      <c r="E1105" s="12" t="s">
        <v>2369</v>
      </c>
      <c r="F1105" s="12" t="s">
        <v>243</v>
      </c>
      <c r="G1105" s="12" t="s">
        <v>1874</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2555</v>
      </c>
      <c r="AA1105" s="12">
        <f>STOCK[[#This Row],[Costo total]]*STOCK[[#This Row],[Entradas]]</f>
        <v>12.914375</v>
      </c>
      <c r="AB1105" s="12">
        <f>STOCK[[#This Row],[Stock Actual]]*STOCK[[#This Row],[Costo total]]</f>
        <v>0</v>
      </c>
    </row>
    <row r="1106" spans="1:28" s="7" customFormat="1" ht="50" customHeight="1" x14ac:dyDescent="0.15">
      <c r="A1106" s="7" t="s">
        <v>2453</v>
      </c>
      <c r="B1106" s="70"/>
      <c r="C1106" s="7" t="s">
        <v>4</v>
      </c>
      <c r="D1106" s="7" t="s">
        <v>2331</v>
      </c>
      <c r="E1106" s="7" t="s">
        <v>2369</v>
      </c>
      <c r="F1106" s="7" t="s">
        <v>244</v>
      </c>
      <c r="G1106" s="7" t="s">
        <v>1874</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2556</v>
      </c>
      <c r="AA1106" s="7">
        <f>STOCK[[#This Row],[Costo total]]*STOCK[[#This Row],[Entradas]]</f>
        <v>12.914375</v>
      </c>
      <c r="AB1106" s="7">
        <f>STOCK[[#This Row],[Stock Actual]]*STOCK[[#This Row],[Costo total]]</f>
        <v>0</v>
      </c>
    </row>
    <row r="1107" spans="1:28" s="12" customFormat="1" ht="50" customHeight="1" x14ac:dyDescent="0.15">
      <c r="A1107" s="12" t="s">
        <v>2454</v>
      </c>
      <c r="B1107" s="70"/>
      <c r="C1107" s="12" t="s">
        <v>4</v>
      </c>
      <c r="D1107" s="12" t="s">
        <v>2331</v>
      </c>
      <c r="E1107" s="12" t="s">
        <v>2369</v>
      </c>
      <c r="F1107" s="12" t="s">
        <v>239</v>
      </c>
      <c r="G1107" s="12" t="s">
        <v>1874</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2557</v>
      </c>
      <c r="AA1107" s="12">
        <f>STOCK[[#This Row],[Costo total]]*STOCK[[#This Row],[Entradas]]</f>
        <v>12.914375</v>
      </c>
      <c r="AB1107" s="12">
        <f>STOCK[[#This Row],[Stock Actual]]*STOCK[[#This Row],[Costo total]]</f>
        <v>0</v>
      </c>
    </row>
    <row r="1108" spans="1:28" s="7" customFormat="1" ht="50" customHeight="1" x14ac:dyDescent="0.15">
      <c r="A1108" s="7" t="s">
        <v>2455</v>
      </c>
      <c r="B1108" s="70"/>
      <c r="C1108" s="7" t="s">
        <v>4</v>
      </c>
      <c r="D1108" s="7" t="s">
        <v>2324</v>
      </c>
      <c r="E1108" s="7" t="s">
        <v>2370</v>
      </c>
      <c r="F1108" s="7" t="s">
        <v>241</v>
      </c>
      <c r="G1108" s="7" t="s">
        <v>1874</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2558</v>
      </c>
      <c r="AA1108" s="7">
        <f>STOCK[[#This Row],[Costo total]]*STOCK[[#This Row],[Entradas]]</f>
        <v>15.409375000000001</v>
      </c>
      <c r="AB1108" s="7">
        <f>STOCK[[#This Row],[Stock Actual]]*STOCK[[#This Row],[Costo total]]</f>
        <v>0</v>
      </c>
    </row>
    <row r="1109" spans="1:28" s="12" customFormat="1" ht="50" customHeight="1" x14ac:dyDescent="0.15">
      <c r="A1109" s="12" t="s">
        <v>2456</v>
      </c>
      <c r="B1109" s="70"/>
      <c r="C1109" s="12" t="s">
        <v>4</v>
      </c>
      <c r="D1109" s="12" t="s">
        <v>2322</v>
      </c>
      <c r="E1109" s="12" t="s">
        <v>2371</v>
      </c>
      <c r="F1109" s="12" t="s">
        <v>244</v>
      </c>
      <c r="G1109" s="12" t="s">
        <v>1874</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2559</v>
      </c>
      <c r="AA1109" s="12">
        <f>STOCK[[#This Row],[Costo total]]*STOCK[[#This Row],[Entradas]]</f>
        <v>20.46875</v>
      </c>
      <c r="AB1109" s="12">
        <f>STOCK[[#This Row],[Stock Actual]]*STOCK[[#This Row],[Costo total]]</f>
        <v>20.46875</v>
      </c>
    </row>
    <row r="1110" spans="1:28" s="7" customFormat="1" ht="50" customHeight="1" x14ac:dyDescent="0.15">
      <c r="A1110" s="7" t="s">
        <v>2457</v>
      </c>
      <c r="B1110" s="70"/>
      <c r="C1110" s="7" t="s">
        <v>4</v>
      </c>
      <c r="D1110" s="7" t="s">
        <v>2324</v>
      </c>
      <c r="E1110" s="7" t="s">
        <v>2371</v>
      </c>
      <c r="F1110" s="7" t="s">
        <v>241</v>
      </c>
      <c r="G1110" s="7" t="s">
        <v>1874</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2560</v>
      </c>
      <c r="AA1110" s="7">
        <f>STOCK[[#This Row],[Costo total]]*STOCK[[#This Row],[Entradas]]</f>
        <v>20.46875</v>
      </c>
      <c r="AB1110" s="7">
        <f>STOCK[[#This Row],[Stock Actual]]*STOCK[[#This Row],[Costo total]]</f>
        <v>20.46875</v>
      </c>
    </row>
    <row r="1111" spans="1:28" s="12" customFormat="1" ht="50" customHeight="1" x14ac:dyDescent="0.15">
      <c r="A1111" s="12" t="s">
        <v>2458</v>
      </c>
      <c r="B1111" s="70"/>
      <c r="C1111" s="12" t="s">
        <v>4</v>
      </c>
      <c r="D1111" s="12" t="s">
        <v>2324</v>
      </c>
      <c r="E1111" s="12" t="s">
        <v>2371</v>
      </c>
      <c r="F1111" s="12" t="s">
        <v>243</v>
      </c>
      <c r="G1111" s="12" t="s">
        <v>1874</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2561</v>
      </c>
      <c r="AA1111" s="12">
        <f>STOCK[[#This Row],[Costo total]]*STOCK[[#This Row],[Entradas]]</f>
        <v>20.46875</v>
      </c>
      <c r="AB1111" s="12">
        <f>STOCK[[#This Row],[Stock Actual]]*STOCK[[#This Row],[Costo total]]</f>
        <v>20.46875</v>
      </c>
    </row>
    <row r="1112" spans="1:28" s="7" customFormat="1" ht="50" customHeight="1" x14ac:dyDescent="0.15">
      <c r="A1112" s="7" t="s">
        <v>2459</v>
      </c>
      <c r="B1112" s="70"/>
      <c r="C1112" s="7" t="s">
        <v>4</v>
      </c>
      <c r="D1112" s="7" t="s">
        <v>2322</v>
      </c>
      <c r="E1112" s="7" t="s">
        <v>2372</v>
      </c>
      <c r="F1112" s="7" t="s">
        <v>244</v>
      </c>
      <c r="G1112" s="7" t="s">
        <v>1874</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2562</v>
      </c>
      <c r="AA1112" s="7">
        <f>STOCK[[#This Row],[Costo total]]*STOCK[[#This Row],[Entradas]]</f>
        <v>20.465624999999999</v>
      </c>
      <c r="AB1112" s="7">
        <f>STOCK[[#This Row],[Stock Actual]]*STOCK[[#This Row],[Costo total]]</f>
        <v>20.465624999999999</v>
      </c>
    </row>
    <row r="1113" spans="1:28" s="12" customFormat="1" ht="50" customHeight="1" x14ac:dyDescent="0.15">
      <c r="A1113" s="12" t="s">
        <v>2460</v>
      </c>
      <c r="B1113" s="70"/>
      <c r="C1113" s="12" t="s">
        <v>4</v>
      </c>
      <c r="D1113" s="12" t="s">
        <v>2324</v>
      </c>
      <c r="E1113" s="12" t="s">
        <v>2372</v>
      </c>
      <c r="F1113" s="12" t="s">
        <v>243</v>
      </c>
      <c r="G1113" s="12" t="s">
        <v>1874</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2563</v>
      </c>
      <c r="AA1113" s="12">
        <f>STOCK[[#This Row],[Costo total]]*STOCK[[#This Row],[Entradas]]</f>
        <v>20.465624999999999</v>
      </c>
      <c r="AB1113" s="12">
        <f>STOCK[[#This Row],[Stock Actual]]*STOCK[[#This Row],[Costo total]]</f>
        <v>20.465624999999999</v>
      </c>
    </row>
    <row r="1114" spans="1:28" s="7" customFormat="1" ht="50" customHeight="1" x14ac:dyDescent="0.15">
      <c r="A1114" s="7" t="s">
        <v>2461</v>
      </c>
      <c r="B1114" s="70"/>
      <c r="C1114" s="7" t="s">
        <v>4</v>
      </c>
      <c r="D1114" s="7" t="s">
        <v>2324</v>
      </c>
      <c r="E1114" s="7" t="s">
        <v>2372</v>
      </c>
      <c r="F1114" s="7" t="s">
        <v>241</v>
      </c>
      <c r="G1114" s="7" t="s">
        <v>1874</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2564</v>
      </c>
      <c r="AA1114" s="7">
        <f>STOCK[[#This Row],[Costo total]]*STOCK[[#This Row],[Entradas]]</f>
        <v>20.465624999999999</v>
      </c>
      <c r="AB1114" s="7">
        <f>STOCK[[#This Row],[Stock Actual]]*STOCK[[#This Row],[Costo total]]</f>
        <v>20.465624999999999</v>
      </c>
    </row>
    <row r="1115" spans="1:28" s="12" customFormat="1" ht="50" customHeight="1" x14ac:dyDescent="0.15">
      <c r="A1115" s="12" t="s">
        <v>2463</v>
      </c>
      <c r="B1115" s="70"/>
      <c r="C1115" s="12" t="s">
        <v>4</v>
      </c>
      <c r="D1115" s="12" t="s">
        <v>2324</v>
      </c>
      <c r="E1115" s="12" t="s">
        <v>2372</v>
      </c>
      <c r="F1115" s="12" t="s">
        <v>238</v>
      </c>
      <c r="G1115" s="12" t="s">
        <v>1874</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2565</v>
      </c>
      <c r="AA1115" s="12">
        <f>STOCK[[#This Row],[Costo total]]*STOCK[[#This Row],[Entradas]]</f>
        <v>20.465624999999999</v>
      </c>
      <c r="AB1115" s="12">
        <f>STOCK[[#This Row],[Stock Actual]]*STOCK[[#This Row],[Costo total]]</f>
        <v>0</v>
      </c>
    </row>
    <row r="1116" spans="1:28" s="7" customFormat="1" ht="50" customHeight="1" x14ac:dyDescent="0.15">
      <c r="A1116" s="7" t="s">
        <v>2464</v>
      </c>
      <c r="B1116" s="70"/>
      <c r="C1116" s="7" t="s">
        <v>4</v>
      </c>
      <c r="D1116" s="7" t="s">
        <v>1957</v>
      </c>
      <c r="E1116" s="7" t="s">
        <v>2590</v>
      </c>
      <c r="F1116" s="7" t="s">
        <v>1517</v>
      </c>
      <c r="G1116" s="7" t="s">
        <v>1874</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2566</v>
      </c>
      <c r="AA1116" s="7">
        <f>STOCK[[#This Row],[Costo total]]*STOCK[[#This Row],[Entradas]]</f>
        <v>7.3312499999999998</v>
      </c>
      <c r="AB1116" s="7">
        <f>STOCK[[#This Row],[Stock Actual]]*STOCK[[#This Row],[Costo total]]</f>
        <v>7.3312499999999998</v>
      </c>
    </row>
    <row r="1117" spans="1:28" s="12" customFormat="1" ht="50" customHeight="1" x14ac:dyDescent="0.15">
      <c r="A1117" s="12" t="s">
        <v>2465</v>
      </c>
      <c r="B1117" s="70"/>
      <c r="C1117" s="12" t="s">
        <v>4</v>
      </c>
      <c r="D1117" s="12" t="s">
        <v>1957</v>
      </c>
      <c r="E1117" s="12" t="s">
        <v>2591</v>
      </c>
      <c r="F1117" s="12" t="s">
        <v>1517</v>
      </c>
      <c r="G1117" s="12" t="s">
        <v>1874</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2567</v>
      </c>
      <c r="AA1117" s="12">
        <f>STOCK[[#This Row],[Costo total]]*STOCK[[#This Row],[Entradas]]</f>
        <v>13.762500000000001</v>
      </c>
      <c r="AB1117" s="12">
        <f>STOCK[[#This Row],[Stock Actual]]*STOCK[[#This Row],[Costo total]]</f>
        <v>13.762500000000001</v>
      </c>
    </row>
    <row r="1118" spans="1:28" s="7" customFormat="1" ht="50" customHeight="1" x14ac:dyDescent="0.15">
      <c r="A1118" s="7" t="s">
        <v>2466</v>
      </c>
      <c r="B1118" s="70"/>
      <c r="C1118" s="7" t="s">
        <v>4</v>
      </c>
      <c r="D1118" s="7" t="s">
        <v>1957</v>
      </c>
      <c r="E1118" s="7" t="s">
        <v>2373</v>
      </c>
      <c r="F1118" s="7" t="s">
        <v>1517</v>
      </c>
      <c r="G1118" s="7" t="s">
        <v>1874</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2568</v>
      </c>
      <c r="AA1118" s="7">
        <f>STOCK[[#This Row],[Costo total]]*STOCK[[#This Row],[Entradas]]</f>
        <v>14.6625</v>
      </c>
      <c r="AB1118" s="7">
        <f>STOCK[[#This Row],[Stock Actual]]*STOCK[[#This Row],[Costo total]]</f>
        <v>7.3312499999999998</v>
      </c>
    </row>
    <row r="1119" spans="1:28" s="12" customFormat="1" ht="50" customHeight="1" x14ac:dyDescent="0.15">
      <c r="A1119" s="12" t="s">
        <v>2467</v>
      </c>
      <c r="B1119" s="70"/>
      <c r="C1119" s="12" t="s">
        <v>4</v>
      </c>
      <c r="D1119" s="12" t="s">
        <v>1957</v>
      </c>
      <c r="E1119" s="12" t="s">
        <v>2374</v>
      </c>
      <c r="F1119" s="12" t="s">
        <v>1517</v>
      </c>
      <c r="G1119" s="12" t="s">
        <v>1874</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2569</v>
      </c>
      <c r="AA1119" s="12">
        <f>STOCK[[#This Row],[Costo total]]*STOCK[[#This Row],[Entradas]]</f>
        <v>12.24375</v>
      </c>
      <c r="AB1119" s="12">
        <f>STOCK[[#This Row],[Stock Actual]]*STOCK[[#This Row],[Costo total]]</f>
        <v>0</v>
      </c>
    </row>
    <row r="1120" spans="1:28" s="7" customFormat="1" ht="50" customHeight="1" x14ac:dyDescent="0.15">
      <c r="A1120" s="7" t="s">
        <v>2468</v>
      </c>
      <c r="B1120" s="70"/>
      <c r="C1120" s="7" t="s">
        <v>4</v>
      </c>
      <c r="D1120" s="7" t="s">
        <v>134</v>
      </c>
      <c r="E1120" s="7" t="s">
        <v>2375</v>
      </c>
      <c r="F1120" s="7" t="s">
        <v>1517</v>
      </c>
      <c r="G1120" s="7" t="s">
        <v>1874</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2570</v>
      </c>
      <c r="AA1120" s="7">
        <f>STOCK[[#This Row],[Costo total]]*STOCK[[#This Row],[Entradas]]</f>
        <v>11.506874999999999</v>
      </c>
      <c r="AB1120" s="7">
        <f>STOCK[[#This Row],[Stock Actual]]*STOCK[[#This Row],[Costo total]]</f>
        <v>7.6712499999999997</v>
      </c>
    </row>
    <row r="1121" spans="1:28" s="12" customFormat="1" ht="50" customHeight="1" x14ac:dyDescent="0.15">
      <c r="A1121" s="12" t="s">
        <v>2469</v>
      </c>
      <c r="B1121" s="70"/>
      <c r="C1121" s="12" t="s">
        <v>4</v>
      </c>
      <c r="D1121" s="12" t="s">
        <v>1957</v>
      </c>
      <c r="E1121" s="12" t="s">
        <v>2376</v>
      </c>
      <c r="F1121" s="12" t="s">
        <v>1517</v>
      </c>
      <c r="G1121" s="12" t="s">
        <v>1874</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2571</v>
      </c>
      <c r="AA1121" s="12">
        <f>STOCK[[#This Row],[Costo total]]*STOCK[[#This Row],[Entradas]]</f>
        <v>40.207499999999996</v>
      </c>
      <c r="AB1121" s="12">
        <f>STOCK[[#This Row],[Stock Actual]]*STOCK[[#This Row],[Costo total]]</f>
        <v>0</v>
      </c>
    </row>
    <row r="1122" spans="1:28" s="7" customFormat="1" ht="50" customHeight="1" x14ac:dyDescent="0.15">
      <c r="A1122" s="7" t="s">
        <v>2470</v>
      </c>
      <c r="B1122" s="70"/>
      <c r="C1122" s="7" t="s">
        <v>4</v>
      </c>
      <c r="D1122" s="7" t="s">
        <v>2377</v>
      </c>
      <c r="E1122" s="7" t="s">
        <v>2378</v>
      </c>
      <c r="F1122" s="7" t="s">
        <v>244</v>
      </c>
      <c r="G1122" s="7" t="s">
        <v>1874</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2572</v>
      </c>
      <c r="AA1122" s="7">
        <f>STOCK[[#This Row],[Costo total]]*STOCK[[#This Row],[Entradas]]</f>
        <v>12.521875000000001</v>
      </c>
      <c r="AB1122" s="7">
        <f>STOCK[[#This Row],[Stock Actual]]*STOCK[[#This Row],[Costo total]]</f>
        <v>0</v>
      </c>
    </row>
    <row r="1123" spans="1:28" s="12" customFormat="1" ht="50" customHeight="1" x14ac:dyDescent="0.15">
      <c r="A1123" s="12" t="s">
        <v>2471</v>
      </c>
      <c r="B1123" s="70"/>
      <c r="C1123" s="12" t="s">
        <v>4</v>
      </c>
      <c r="D1123" s="12" t="s">
        <v>2366</v>
      </c>
      <c r="E1123" s="12" t="s">
        <v>2378</v>
      </c>
      <c r="F1123" s="12" t="s">
        <v>243</v>
      </c>
      <c r="G1123" s="12" t="s">
        <v>1874</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2573</v>
      </c>
      <c r="AA1123" s="12">
        <f>STOCK[[#This Row],[Costo total]]*STOCK[[#This Row],[Entradas]]</f>
        <v>12.521875000000001</v>
      </c>
      <c r="AB1123" s="12">
        <f>STOCK[[#This Row],[Stock Actual]]*STOCK[[#This Row],[Costo total]]</f>
        <v>0</v>
      </c>
    </row>
    <row r="1124" spans="1:28" s="7" customFormat="1" ht="50" customHeight="1" x14ac:dyDescent="0.15">
      <c r="A1124" s="7" t="s">
        <v>2472</v>
      </c>
      <c r="B1124" s="70"/>
      <c r="C1124" s="7" t="s">
        <v>4</v>
      </c>
      <c r="D1124" s="7" t="s">
        <v>2368</v>
      </c>
      <c r="E1124" s="7" t="s">
        <v>2379</v>
      </c>
      <c r="F1124" s="7" t="s">
        <v>239</v>
      </c>
      <c r="G1124" s="7" t="s">
        <v>1874</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2574</v>
      </c>
      <c r="AA1124" s="7">
        <f>STOCK[[#This Row],[Costo total]]*STOCK[[#This Row],[Entradas]]</f>
        <v>28.109375</v>
      </c>
      <c r="AB1124" s="7">
        <f>STOCK[[#This Row],[Stock Actual]]*STOCK[[#This Row],[Costo total]]</f>
        <v>0</v>
      </c>
    </row>
    <row r="1125" spans="1:28" s="12" customFormat="1" ht="50" customHeight="1" x14ac:dyDescent="0.15">
      <c r="A1125" s="12" t="s">
        <v>2473</v>
      </c>
      <c r="B1125" s="70"/>
      <c r="C1125" s="12" t="s">
        <v>4</v>
      </c>
      <c r="D1125" s="12" t="s">
        <v>2320</v>
      </c>
      <c r="E1125" s="12" t="s">
        <v>2379</v>
      </c>
      <c r="F1125" s="12" t="s">
        <v>243</v>
      </c>
      <c r="G1125" s="12" t="s">
        <v>1874</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2575</v>
      </c>
      <c r="AA1125" s="12">
        <f>STOCK[[#This Row],[Costo total]]*STOCK[[#This Row],[Entradas]]</f>
        <v>28.109375</v>
      </c>
      <c r="AB1125" s="12">
        <f>STOCK[[#This Row],[Stock Actual]]*STOCK[[#This Row],[Costo total]]</f>
        <v>0</v>
      </c>
    </row>
    <row r="1126" spans="1:28" s="7" customFormat="1" ht="50" customHeight="1" x14ac:dyDescent="0.15">
      <c r="A1126" s="7" t="s">
        <v>2474</v>
      </c>
      <c r="B1126" s="70"/>
      <c r="C1126" s="7" t="s">
        <v>4</v>
      </c>
      <c r="D1126" s="7" t="s">
        <v>2320</v>
      </c>
      <c r="E1126" s="7" t="s">
        <v>2379</v>
      </c>
      <c r="F1126" s="7" t="s">
        <v>241</v>
      </c>
      <c r="G1126" s="7" t="s">
        <v>1874</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2576</v>
      </c>
      <c r="AA1126" s="7">
        <f>STOCK[[#This Row],[Costo total]]*STOCK[[#This Row],[Entradas]]</f>
        <v>28.109375</v>
      </c>
      <c r="AB1126" s="7">
        <f>STOCK[[#This Row],[Stock Actual]]*STOCK[[#This Row],[Costo total]]</f>
        <v>0</v>
      </c>
    </row>
    <row r="1127" spans="1:28" s="12" customFormat="1" ht="50" customHeight="1" x14ac:dyDescent="0.15">
      <c r="A1127" s="12" t="s">
        <v>2475</v>
      </c>
      <c r="B1127" s="70"/>
      <c r="C1127" s="12" t="s">
        <v>4</v>
      </c>
      <c r="D1127" s="12" t="s">
        <v>1957</v>
      </c>
      <c r="E1127" s="12" t="s">
        <v>2380</v>
      </c>
      <c r="F1127" s="12" t="s">
        <v>1517</v>
      </c>
      <c r="G1127" s="12" t="s">
        <v>1874</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2577</v>
      </c>
      <c r="AA1127" s="12">
        <f>STOCK[[#This Row],[Costo total]]*STOCK[[#This Row],[Entradas]]</f>
        <v>17.182500000000001</v>
      </c>
      <c r="AB1127" s="12">
        <f>STOCK[[#This Row],[Stock Actual]]*STOCK[[#This Row],[Costo total]]</f>
        <v>11.455</v>
      </c>
    </row>
    <row r="1128" spans="1:28" s="7" customFormat="1" ht="50" customHeight="1" x14ac:dyDescent="0.15">
      <c r="A1128" s="7" t="s">
        <v>2592</v>
      </c>
      <c r="B1128" s="70"/>
      <c r="C1128" s="7" t="s">
        <v>4</v>
      </c>
      <c r="D1128" s="7" t="s">
        <v>101</v>
      </c>
      <c r="E1128" s="7" t="s">
        <v>2593</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customHeight="1" x14ac:dyDescent="0.15">
      <c r="A1129" s="12" t="s">
        <v>2600</v>
      </c>
      <c r="B1129" s="77"/>
      <c r="C1129" s="12" t="s">
        <v>4</v>
      </c>
      <c r="D1129" s="12" t="s">
        <v>1911</v>
      </c>
      <c r="E1129" s="12" t="s">
        <v>2262</v>
      </c>
      <c r="F1129" s="12" t="s">
        <v>2132</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customHeight="1" x14ac:dyDescent="0.15">
      <c r="A1130" s="7" t="s">
        <v>2601</v>
      </c>
      <c r="B1130" s="70"/>
      <c r="C1130" s="7" t="s">
        <v>4</v>
      </c>
      <c r="D1130" s="7" t="s">
        <v>1911</v>
      </c>
      <c r="E1130" s="7" t="s">
        <v>2261</v>
      </c>
      <c r="F1130" s="7" t="s">
        <v>2103</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customHeight="1" x14ac:dyDescent="0.15">
      <c r="A1131" s="12" t="s">
        <v>2637</v>
      </c>
      <c r="B1131" s="70"/>
      <c r="C1131" s="12" t="s">
        <v>4</v>
      </c>
      <c r="D1131" s="12" t="s">
        <v>2648</v>
      </c>
      <c r="E1131" s="12" t="s">
        <v>3077</v>
      </c>
      <c r="F1131" s="12" t="s">
        <v>250</v>
      </c>
      <c r="G1131" s="12" t="s">
        <v>2638</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2664</v>
      </c>
      <c r="AA1131" s="12">
        <f>STOCK[[#This Row],[Costo total]]*STOCK[[#This Row],[Entradas]]</f>
        <v>20.752021151586369</v>
      </c>
      <c r="AB1131" s="12">
        <f>STOCK[[#This Row],[Stock Actual]]*STOCK[[#This Row],[Costo total]]</f>
        <v>20.752021151586369</v>
      </c>
    </row>
    <row r="1132" spans="1:28" s="7" customFormat="1" ht="50" customHeight="1" x14ac:dyDescent="0.15">
      <c r="A1132" s="7" t="s">
        <v>2639</v>
      </c>
      <c r="B1132" s="70"/>
      <c r="C1132" s="7" t="s">
        <v>4</v>
      </c>
      <c r="D1132" s="7" t="s">
        <v>2648</v>
      </c>
      <c r="E1132" s="7" t="s">
        <v>2707</v>
      </c>
      <c r="F1132" s="7" t="s">
        <v>551</v>
      </c>
      <c r="G1132" s="7" t="s">
        <v>2638</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2665</v>
      </c>
      <c r="AA1132" s="7">
        <f>STOCK[[#This Row],[Costo total]]*STOCK[[#This Row],[Entradas]]</f>
        <v>20.752021151586369</v>
      </c>
      <c r="AB1132" s="7">
        <f>STOCK[[#This Row],[Stock Actual]]*STOCK[[#This Row],[Costo total]]</f>
        <v>0</v>
      </c>
    </row>
    <row r="1133" spans="1:28" s="12" customFormat="1" ht="50" customHeight="1" x14ac:dyDescent="0.15">
      <c r="A1133" s="12" t="s">
        <v>2640</v>
      </c>
      <c r="B1133" s="70"/>
      <c r="C1133" s="12" t="s">
        <v>4</v>
      </c>
      <c r="D1133" s="12" t="s">
        <v>2648</v>
      </c>
      <c r="E1133" s="12" t="s">
        <v>2707</v>
      </c>
      <c r="F1133" s="12" t="s">
        <v>252</v>
      </c>
      <c r="G1133" s="12" t="s">
        <v>2638</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2666</v>
      </c>
      <c r="AA1133" s="12">
        <f>STOCK[[#This Row],[Costo total]]*STOCK[[#This Row],[Entradas]]</f>
        <v>20.752021151586369</v>
      </c>
      <c r="AB1133" s="12">
        <f>STOCK[[#This Row],[Stock Actual]]*STOCK[[#This Row],[Costo total]]</f>
        <v>0</v>
      </c>
    </row>
    <row r="1134" spans="1:28" s="7" customFormat="1" ht="50" customHeight="1" x14ac:dyDescent="0.15">
      <c r="A1134" s="7" t="s">
        <v>2641</v>
      </c>
      <c r="B1134" s="70"/>
      <c r="C1134" s="7" t="s">
        <v>4</v>
      </c>
      <c r="D1134" s="7" t="s">
        <v>2648</v>
      </c>
      <c r="E1134" s="7" t="s">
        <v>2707</v>
      </c>
      <c r="F1134" s="7" t="s">
        <v>1518</v>
      </c>
      <c r="G1134" s="7" t="s">
        <v>2638</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2667</v>
      </c>
      <c r="AA1134" s="7">
        <f>STOCK[[#This Row],[Costo total]]*STOCK[[#This Row],[Entradas]]</f>
        <v>20.752021151586369</v>
      </c>
      <c r="AB1134" s="7">
        <f>STOCK[[#This Row],[Stock Actual]]*STOCK[[#This Row],[Costo total]]</f>
        <v>0</v>
      </c>
    </row>
    <row r="1135" spans="1:28" s="12" customFormat="1" ht="50" customHeight="1" x14ac:dyDescent="0.15">
      <c r="A1135" s="12" t="s">
        <v>2642</v>
      </c>
      <c r="B1135" s="70"/>
      <c r="C1135" s="12" t="s">
        <v>4</v>
      </c>
      <c r="D1135" s="12" t="s">
        <v>2648</v>
      </c>
      <c r="E1135" s="12" t="s">
        <v>2707</v>
      </c>
      <c r="F1135" s="12" t="s">
        <v>251</v>
      </c>
      <c r="G1135" s="12" t="s">
        <v>2638</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2668</v>
      </c>
      <c r="AA1135" s="12">
        <f>STOCK[[#This Row],[Costo total]]*STOCK[[#This Row],[Entradas]]</f>
        <v>20.752021151586369</v>
      </c>
      <c r="AB1135" s="12">
        <f>STOCK[[#This Row],[Stock Actual]]*STOCK[[#This Row],[Costo total]]</f>
        <v>0</v>
      </c>
    </row>
    <row r="1136" spans="1:28" s="7" customFormat="1" ht="50" customHeight="1" x14ac:dyDescent="0.15">
      <c r="A1136" s="7" t="s">
        <v>2643</v>
      </c>
      <c r="B1136" s="70"/>
      <c r="C1136" s="7" t="s">
        <v>4</v>
      </c>
      <c r="D1136" s="7" t="s">
        <v>2649</v>
      </c>
      <c r="E1136" s="7" t="s">
        <v>2685</v>
      </c>
      <c r="F1136" s="7" t="s">
        <v>238</v>
      </c>
      <c r="G1136" s="7" t="s">
        <v>2638</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2669</v>
      </c>
      <c r="AA1136" s="7">
        <f>STOCK[[#This Row],[Costo total]]*STOCK[[#This Row],[Entradas]]</f>
        <v>41.504042303172739</v>
      </c>
      <c r="AB1136" s="7">
        <f>STOCK[[#This Row],[Stock Actual]]*STOCK[[#This Row],[Costo total]]</f>
        <v>20.752021151586369</v>
      </c>
    </row>
    <row r="1137" spans="1:28" s="12" customFormat="1" ht="50" customHeight="1" x14ac:dyDescent="0.15">
      <c r="A1137" s="12" t="s">
        <v>2644</v>
      </c>
      <c r="B1137" s="70"/>
      <c r="C1137" s="12" t="s">
        <v>4</v>
      </c>
      <c r="D1137" s="12" t="s">
        <v>2649</v>
      </c>
      <c r="E1137" s="12" t="s">
        <v>2685</v>
      </c>
      <c r="F1137" s="12" t="s">
        <v>241</v>
      </c>
      <c r="G1137" s="12" t="s">
        <v>2638</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2670</v>
      </c>
      <c r="AA1137" s="12">
        <f>STOCK[[#This Row],[Costo total]]*STOCK[[#This Row],[Entradas]]</f>
        <v>41.504042303172739</v>
      </c>
      <c r="AB1137" s="12">
        <f>STOCK[[#This Row],[Stock Actual]]*STOCK[[#This Row],[Costo total]]</f>
        <v>20.752021151586369</v>
      </c>
    </row>
    <row r="1138" spans="1:28" s="7" customFormat="1" ht="50" customHeight="1" x14ac:dyDescent="0.15">
      <c r="A1138" s="7" t="s">
        <v>2645</v>
      </c>
      <c r="B1138" s="70"/>
      <c r="C1138" s="7" t="s">
        <v>4</v>
      </c>
      <c r="D1138" s="7" t="s">
        <v>2649</v>
      </c>
      <c r="E1138" s="7" t="s">
        <v>2685</v>
      </c>
      <c r="F1138" s="7" t="s">
        <v>243</v>
      </c>
      <c r="G1138" s="7" t="s">
        <v>2638</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2671</v>
      </c>
      <c r="AA1138" s="7">
        <f>STOCK[[#This Row],[Costo total]]*STOCK[[#This Row],[Entradas]]</f>
        <v>62.256063454759108</v>
      </c>
      <c r="AB1138" s="7">
        <f>STOCK[[#This Row],[Stock Actual]]*STOCK[[#This Row],[Costo total]]</f>
        <v>41.504042303172739</v>
      </c>
    </row>
    <row r="1139" spans="1:28" s="12" customFormat="1" ht="50" customHeight="1" x14ac:dyDescent="0.15">
      <c r="A1139" s="12" t="s">
        <v>2646</v>
      </c>
      <c r="B1139" s="70"/>
      <c r="C1139" s="12" t="s">
        <v>4</v>
      </c>
      <c r="D1139" s="12" t="s">
        <v>2649</v>
      </c>
      <c r="E1139" s="12" t="s">
        <v>2685</v>
      </c>
      <c r="F1139" s="12" t="s">
        <v>244</v>
      </c>
      <c r="G1139" s="12" t="s">
        <v>2638</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2672</v>
      </c>
      <c r="AA1139" s="12">
        <f>STOCK[[#This Row],[Costo total]]*STOCK[[#This Row],[Entradas]]</f>
        <v>20.752021151586369</v>
      </c>
      <c r="AB1139" s="12">
        <f>STOCK[[#This Row],[Stock Actual]]*STOCK[[#This Row],[Costo total]]</f>
        <v>20.752021151586369</v>
      </c>
    </row>
    <row r="1140" spans="1:28" s="7" customFormat="1" ht="50" customHeight="1" x14ac:dyDescent="0.15">
      <c r="A1140" s="7" t="s">
        <v>2647</v>
      </c>
      <c r="B1140" s="70"/>
      <c r="C1140" s="7" t="s">
        <v>4</v>
      </c>
      <c r="D1140" s="7" t="s">
        <v>2649</v>
      </c>
      <c r="E1140" s="7" t="s">
        <v>2685</v>
      </c>
      <c r="F1140" s="7" t="s">
        <v>239</v>
      </c>
      <c r="G1140" s="7" t="s">
        <v>2638</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2673</v>
      </c>
      <c r="AA1140" s="7">
        <f>STOCK[[#This Row],[Costo total]]*STOCK[[#This Row],[Entradas]]</f>
        <v>20.752021151586369</v>
      </c>
      <c r="AB1140" s="7">
        <f>STOCK[[#This Row],[Stock Actual]]*STOCK[[#This Row],[Costo total]]</f>
        <v>0</v>
      </c>
    </row>
    <row r="1141" spans="1:28" s="12" customFormat="1" ht="50" customHeight="1" x14ac:dyDescent="0.15">
      <c r="A1141" s="12" t="s">
        <v>2652</v>
      </c>
      <c r="B1141" s="70"/>
      <c r="C1141" s="12" t="s">
        <v>4</v>
      </c>
      <c r="D1141" s="12" t="s">
        <v>2650</v>
      </c>
      <c r="E1141" s="12" t="s">
        <v>2651</v>
      </c>
      <c r="F1141" s="12" t="s">
        <v>241</v>
      </c>
      <c r="G1141" s="12" t="s">
        <v>2638</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2674</v>
      </c>
      <c r="AA1141" s="12">
        <f>STOCK[[#This Row],[Costo total]]*STOCK[[#This Row],[Entradas]]</f>
        <v>40.561621621621626</v>
      </c>
      <c r="AB1141" s="12">
        <f>STOCK[[#This Row],[Stock Actual]]*STOCK[[#This Row],[Costo total]]</f>
        <v>40.561621621621626</v>
      </c>
    </row>
    <row r="1142" spans="1:28" s="7" customFormat="1" ht="50" customHeight="1" x14ac:dyDescent="0.15">
      <c r="A1142" s="7" t="s">
        <v>2653</v>
      </c>
      <c r="B1142" s="70"/>
      <c r="C1142" s="7" t="s">
        <v>4</v>
      </c>
      <c r="D1142" s="7" t="s">
        <v>2650</v>
      </c>
      <c r="E1142" s="7" t="s">
        <v>2651</v>
      </c>
      <c r="F1142" s="7" t="s">
        <v>243</v>
      </c>
      <c r="G1142" s="7" t="s">
        <v>2638</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2675</v>
      </c>
      <c r="AA1142" s="7">
        <f>STOCK[[#This Row],[Costo total]]*STOCK[[#This Row],[Entradas]]</f>
        <v>60.842432432432439</v>
      </c>
      <c r="AB1142" s="7">
        <f>STOCK[[#This Row],[Stock Actual]]*STOCK[[#This Row],[Costo total]]</f>
        <v>20.280810810810813</v>
      </c>
    </row>
    <row r="1143" spans="1:28" s="12" customFormat="1" ht="50" customHeight="1" x14ac:dyDescent="0.15">
      <c r="A1143" s="12" t="s">
        <v>2654</v>
      </c>
      <c r="B1143" s="70"/>
      <c r="C1143" s="12" t="s">
        <v>4</v>
      </c>
      <c r="D1143" s="12" t="s">
        <v>2650</v>
      </c>
      <c r="E1143" s="12" t="s">
        <v>2651</v>
      </c>
      <c r="F1143" s="12" t="s">
        <v>244</v>
      </c>
      <c r="G1143" s="12" t="s">
        <v>2638</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2676</v>
      </c>
      <c r="AA1143" s="12">
        <f>STOCK[[#This Row],[Costo total]]*STOCK[[#This Row],[Entradas]]</f>
        <v>60.842432432432439</v>
      </c>
      <c r="AB1143" s="12">
        <f>STOCK[[#This Row],[Stock Actual]]*STOCK[[#This Row],[Costo total]]</f>
        <v>60.842432432432439</v>
      </c>
    </row>
    <row r="1144" spans="1:28" s="7" customFormat="1" ht="50" customHeight="1" x14ac:dyDescent="0.15">
      <c r="A1144" s="7" t="s">
        <v>2655</v>
      </c>
      <c r="B1144" s="70"/>
      <c r="C1144" s="7" t="s">
        <v>4</v>
      </c>
      <c r="D1144" s="7" t="s">
        <v>2649</v>
      </c>
      <c r="E1144" s="7" t="s">
        <v>2656</v>
      </c>
      <c r="F1144" s="7" t="s">
        <v>238</v>
      </c>
      <c r="G1144" s="7" t="s">
        <v>2638</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2677</v>
      </c>
      <c r="AA1144" s="7">
        <f>STOCK[[#This Row],[Costo total]]*STOCK[[#This Row],[Entradas]]</f>
        <v>27.470669800235019</v>
      </c>
      <c r="AB1144" s="7">
        <f>STOCK[[#This Row],[Stock Actual]]*STOCK[[#This Row],[Costo total]]</f>
        <v>0</v>
      </c>
    </row>
    <row r="1145" spans="1:28" s="12" customFormat="1" ht="50" customHeight="1" x14ac:dyDescent="0.15">
      <c r="A1145" s="12" t="s">
        <v>2657</v>
      </c>
      <c r="B1145" s="70"/>
      <c r="C1145" s="12" t="s">
        <v>4</v>
      </c>
      <c r="D1145" s="12" t="s">
        <v>2649</v>
      </c>
      <c r="E1145" s="12" t="s">
        <v>2656</v>
      </c>
      <c r="F1145" s="12" t="s">
        <v>241</v>
      </c>
      <c r="G1145" s="12" t="s">
        <v>2638</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2678</v>
      </c>
      <c r="AA1145" s="12">
        <f>STOCK[[#This Row],[Costo total]]*STOCK[[#This Row],[Entradas]]</f>
        <v>13.735334900117509</v>
      </c>
      <c r="AB1145" s="12">
        <f>STOCK[[#This Row],[Stock Actual]]*STOCK[[#This Row],[Costo total]]</f>
        <v>13.735334900117509</v>
      </c>
    </row>
    <row r="1146" spans="1:28" s="7" customFormat="1" ht="50" customHeight="1" x14ac:dyDescent="0.15">
      <c r="A1146" s="7" t="s">
        <v>2658</v>
      </c>
      <c r="B1146" s="70"/>
      <c r="C1146" s="7" t="s">
        <v>4</v>
      </c>
      <c r="D1146" s="7" t="s">
        <v>2649</v>
      </c>
      <c r="E1146" s="7" t="s">
        <v>2656</v>
      </c>
      <c r="F1146" s="7" t="s">
        <v>243</v>
      </c>
      <c r="G1146" s="7" t="s">
        <v>2638</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2679</v>
      </c>
      <c r="AA1146" s="7">
        <f>STOCK[[#This Row],[Costo total]]*STOCK[[#This Row],[Entradas]]</f>
        <v>27.470669800235019</v>
      </c>
      <c r="AB1146" s="7">
        <f>STOCK[[#This Row],[Stock Actual]]*STOCK[[#This Row],[Costo total]]</f>
        <v>13.735334900117509</v>
      </c>
    </row>
    <row r="1147" spans="1:28" s="12" customFormat="1" ht="50" customHeight="1" x14ac:dyDescent="0.15">
      <c r="A1147" s="12" t="s">
        <v>2659</v>
      </c>
      <c r="B1147" s="70"/>
      <c r="C1147" s="12" t="s">
        <v>4</v>
      </c>
      <c r="D1147" s="12" t="s">
        <v>2649</v>
      </c>
      <c r="E1147" s="12" t="s">
        <v>2656</v>
      </c>
      <c r="F1147" s="12" t="s">
        <v>244</v>
      </c>
      <c r="G1147" s="12" t="s">
        <v>2638</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2680</v>
      </c>
      <c r="AA1147" s="12">
        <f>STOCK[[#This Row],[Costo total]]*STOCK[[#This Row],[Entradas]]</f>
        <v>27.470669800235019</v>
      </c>
      <c r="AB1147" s="12">
        <f>STOCK[[#This Row],[Stock Actual]]*STOCK[[#This Row],[Costo total]]</f>
        <v>13.735334900117509</v>
      </c>
    </row>
    <row r="1148" spans="1:28" s="7" customFormat="1" ht="50" customHeight="1" x14ac:dyDescent="0.15">
      <c r="A1148" s="7" t="s">
        <v>2660</v>
      </c>
      <c r="B1148" s="70"/>
      <c r="C1148" s="7" t="s">
        <v>4</v>
      </c>
      <c r="D1148" s="7" t="s">
        <v>2649</v>
      </c>
      <c r="E1148" s="7" t="s">
        <v>2656</v>
      </c>
      <c r="F1148" s="7" t="s">
        <v>239</v>
      </c>
      <c r="G1148" s="7" t="s">
        <v>2638</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2681</v>
      </c>
      <c r="AA1148" s="7">
        <f>STOCK[[#This Row],[Costo total]]*STOCK[[#This Row],[Entradas]]</f>
        <v>27.470669800235019</v>
      </c>
      <c r="AB1148" s="7">
        <f>STOCK[[#This Row],[Stock Actual]]*STOCK[[#This Row],[Costo total]]</f>
        <v>27.470669800235019</v>
      </c>
    </row>
    <row r="1149" spans="1:28" s="12" customFormat="1" ht="50" customHeight="1" x14ac:dyDescent="0.15">
      <c r="A1149" s="12" t="s">
        <v>2662</v>
      </c>
      <c r="B1149" s="70"/>
      <c r="C1149" s="12" t="s">
        <v>4</v>
      </c>
      <c r="D1149" s="12" t="s">
        <v>2649</v>
      </c>
      <c r="E1149" s="12" t="s">
        <v>2661</v>
      </c>
      <c r="F1149" s="12" t="s">
        <v>243</v>
      </c>
      <c r="G1149" s="12" t="s">
        <v>2638</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2682</v>
      </c>
      <c r="AA1149" s="12">
        <f>STOCK[[#This Row],[Costo total]]*STOCK[[#This Row],[Entradas]]</f>
        <v>59.083325499412453</v>
      </c>
      <c r="AB1149" s="12">
        <f>STOCK[[#This Row],[Stock Actual]]*STOCK[[#This Row],[Costo total]]</f>
        <v>59.083325499412453</v>
      </c>
    </row>
    <row r="1150" spans="1:28" s="7" customFormat="1" ht="50" customHeight="1" x14ac:dyDescent="0.15">
      <c r="A1150" s="7" t="s">
        <v>2663</v>
      </c>
      <c r="B1150" s="70"/>
      <c r="C1150" s="7" t="s">
        <v>4</v>
      </c>
      <c r="D1150" s="7" t="s">
        <v>2649</v>
      </c>
      <c r="E1150" s="7" t="s">
        <v>2661</v>
      </c>
      <c r="F1150" s="7" t="s">
        <v>241</v>
      </c>
      <c r="G1150" s="7" t="s">
        <v>2638</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2683</v>
      </c>
      <c r="AA1150" s="7">
        <f>STOCK[[#This Row],[Costo total]]*STOCK[[#This Row],[Entradas]]</f>
        <v>59.083325499412453</v>
      </c>
      <c r="AB1150" s="7">
        <f>STOCK[[#This Row],[Stock Actual]]*STOCK[[#This Row],[Costo total]]</f>
        <v>59.083325499412453</v>
      </c>
    </row>
    <row r="1151" spans="1:28" s="12" customFormat="1" ht="50" customHeight="1" x14ac:dyDescent="0.15">
      <c r="A1151" s="12" t="s">
        <v>2686</v>
      </c>
      <c r="B1151" s="70"/>
      <c r="C1151" s="12" t="s">
        <v>4</v>
      </c>
      <c r="D1151" s="12" t="s">
        <v>2649</v>
      </c>
      <c r="E1151" s="12" t="s">
        <v>3098</v>
      </c>
      <c r="F1151" s="12" t="s">
        <v>243</v>
      </c>
      <c r="G1151" s="12" t="s">
        <v>2638</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2684</v>
      </c>
      <c r="AA1151" s="12">
        <f>STOCK[[#This Row],[Costo total]]*STOCK[[#This Row],[Entradas]]</f>
        <v>37.564042303172741</v>
      </c>
      <c r="AB1151" s="12">
        <f>STOCK[[#This Row],[Stock Actual]]*STOCK[[#This Row],[Costo total]]</f>
        <v>37.564042303172741</v>
      </c>
    </row>
    <row r="1152" spans="1:28" s="7" customFormat="1" ht="50" customHeight="1" x14ac:dyDescent="0.15">
      <c r="A1152" s="7" t="s">
        <v>2687</v>
      </c>
      <c r="B1152" s="70"/>
      <c r="C1152" s="7" t="s">
        <v>4</v>
      </c>
      <c r="D1152" s="7" t="s">
        <v>2649</v>
      </c>
      <c r="E1152" s="12" t="s">
        <v>3098</v>
      </c>
      <c r="F1152" s="7" t="s">
        <v>239</v>
      </c>
      <c r="G1152" s="7" t="s">
        <v>2638</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2689</v>
      </c>
      <c r="AA1152" s="7">
        <f>STOCK[[#This Row],[Costo total]]*STOCK[[#This Row],[Entradas]]</f>
        <v>37.564042303172741</v>
      </c>
      <c r="AB1152" s="7">
        <f>STOCK[[#This Row],[Stock Actual]]*STOCK[[#This Row],[Costo total]]</f>
        <v>37.564042303172741</v>
      </c>
    </row>
    <row r="1153" spans="1:29" s="12" customFormat="1" ht="50" customHeight="1" x14ac:dyDescent="0.15">
      <c r="A1153" s="12" t="s">
        <v>2688</v>
      </c>
      <c r="B1153" s="70"/>
      <c r="C1153" s="12" t="s">
        <v>4</v>
      </c>
      <c r="D1153" s="12" t="s">
        <v>2649</v>
      </c>
      <c r="E1153" s="12" t="s">
        <v>3098</v>
      </c>
      <c r="F1153" s="12" t="s">
        <v>244</v>
      </c>
      <c r="G1153" s="12" t="s">
        <v>2638</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2690</v>
      </c>
      <c r="AA1153" s="12">
        <f>STOCK[[#This Row],[Costo total]]*STOCK[[#This Row],[Entradas]]</f>
        <v>37.564042303172741</v>
      </c>
      <c r="AB1153" s="12">
        <f>STOCK[[#This Row],[Stock Actual]]*STOCK[[#This Row],[Costo total]]</f>
        <v>37.564042303172741</v>
      </c>
    </row>
    <row r="1154" spans="1:29" s="7" customFormat="1" ht="50" customHeight="1" x14ac:dyDescent="0.15">
      <c r="A1154" s="12" t="s">
        <v>2710</v>
      </c>
      <c r="B1154" s="70"/>
      <c r="C1154" s="12" t="s">
        <v>4</v>
      </c>
      <c r="D1154" s="12" t="s">
        <v>2752</v>
      </c>
      <c r="E1154" s="7" t="s">
        <v>3078</v>
      </c>
      <c r="F1154" s="12" t="s">
        <v>3083</v>
      </c>
      <c r="G1154" s="12" t="s">
        <v>2713</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2753</v>
      </c>
      <c r="Z1154" s="12"/>
      <c r="AA1154" s="12">
        <f>STOCK[[#This Row],[Costo total]]*STOCK[[#This Row],[Entradas]]</f>
        <v>45.94</v>
      </c>
      <c r="AB1154" s="12">
        <f>STOCK[[#This Row],[Stock Actual]]*STOCK[[#This Row],[Costo total]]</f>
        <v>22.97</v>
      </c>
      <c r="AC1154" s="12"/>
    </row>
    <row r="1155" spans="1:29" s="12" customFormat="1" ht="50" customHeight="1" x14ac:dyDescent="0.15">
      <c r="A1155" s="7" t="s">
        <v>2711</v>
      </c>
      <c r="B1155" s="70"/>
      <c r="C1155" s="7" t="s">
        <v>4</v>
      </c>
      <c r="D1155" s="7" t="s">
        <v>2752</v>
      </c>
      <c r="E1155" s="7" t="s">
        <v>2714</v>
      </c>
      <c r="F1155" s="7" t="s">
        <v>252</v>
      </c>
      <c r="G1155" s="7" t="s">
        <v>2713</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2753</v>
      </c>
      <c r="Z1155" s="7"/>
      <c r="AA1155" s="7">
        <f>STOCK[[#This Row],[Costo total]]*STOCK[[#This Row],[Entradas]]</f>
        <v>50.94</v>
      </c>
      <c r="AB1155" s="7">
        <f>STOCK[[#This Row],[Stock Actual]]*STOCK[[#This Row],[Costo total]]</f>
        <v>25.47</v>
      </c>
      <c r="AC1155" s="7"/>
    </row>
    <row r="1156" spans="1:29" s="7" customFormat="1" ht="50" customHeight="1" x14ac:dyDescent="0.15">
      <c r="A1156" s="12" t="s">
        <v>2712</v>
      </c>
      <c r="B1156" s="70"/>
      <c r="C1156" s="12" t="s">
        <v>4</v>
      </c>
      <c r="D1156" s="12" t="s">
        <v>2752</v>
      </c>
      <c r="E1156" s="12" t="s">
        <v>2714</v>
      </c>
      <c r="F1156" s="12" t="s">
        <v>551</v>
      </c>
      <c r="G1156" s="12" t="s">
        <v>2713</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2753</v>
      </c>
      <c r="Z1156" s="12"/>
      <c r="AA1156" s="12">
        <f>STOCK[[#This Row],[Costo total]]*STOCK[[#This Row],[Entradas]]</f>
        <v>50.94</v>
      </c>
      <c r="AB1156" s="12">
        <f>STOCK[[#This Row],[Stock Actual]]*STOCK[[#This Row],[Costo total]]</f>
        <v>0</v>
      </c>
      <c r="AC1156" s="12"/>
    </row>
    <row r="1157" spans="1:29" s="12" customFormat="1" ht="50" customHeight="1" x14ac:dyDescent="0.15">
      <c r="A1157" s="7" t="s">
        <v>2715</v>
      </c>
      <c r="B1157" s="70"/>
      <c r="C1157" s="7" t="s">
        <v>4</v>
      </c>
      <c r="D1157" s="7" t="s">
        <v>2752</v>
      </c>
      <c r="E1157" s="7" t="s">
        <v>2714</v>
      </c>
      <c r="F1157" s="7" t="s">
        <v>250</v>
      </c>
      <c r="G1157" s="7" t="s">
        <v>2713</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2753</v>
      </c>
      <c r="Z1157" s="7"/>
      <c r="AA1157" s="7">
        <f>STOCK[[#This Row],[Costo total]]*STOCK[[#This Row],[Entradas]]</f>
        <v>50.94</v>
      </c>
      <c r="AB1157" s="7">
        <f>STOCK[[#This Row],[Stock Actual]]*STOCK[[#This Row],[Costo total]]</f>
        <v>0</v>
      </c>
      <c r="AC1157" s="7"/>
    </row>
    <row r="1158" spans="1:29" s="7" customFormat="1" ht="50" customHeight="1" x14ac:dyDescent="0.15">
      <c r="A1158" s="12" t="s">
        <v>2716</v>
      </c>
      <c r="B1158" s="70"/>
      <c r="C1158" s="12" t="s">
        <v>4</v>
      </c>
      <c r="D1158" s="12" t="s">
        <v>2752</v>
      </c>
      <c r="E1158" s="12" t="s">
        <v>2714</v>
      </c>
      <c r="F1158" s="12" t="s">
        <v>1518</v>
      </c>
      <c r="G1158" s="12" t="s">
        <v>2713</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2753</v>
      </c>
      <c r="Z1158" s="12"/>
      <c r="AA1158" s="12">
        <f>STOCK[[#This Row],[Costo total]]*STOCK[[#This Row],[Entradas]]</f>
        <v>50.94</v>
      </c>
      <c r="AB1158" s="12">
        <f>STOCK[[#This Row],[Stock Actual]]*STOCK[[#This Row],[Costo total]]</f>
        <v>0</v>
      </c>
      <c r="AC1158" s="12"/>
    </row>
    <row r="1159" spans="1:29" s="12" customFormat="1" ht="50" customHeight="1" x14ac:dyDescent="0.15">
      <c r="A1159" s="12" t="s">
        <v>2721</v>
      </c>
      <c r="B1159" s="70"/>
      <c r="C1159" s="12" t="s">
        <v>4</v>
      </c>
      <c r="D1159" s="12" t="s">
        <v>2752</v>
      </c>
      <c r="E1159" s="12" t="s">
        <v>2720</v>
      </c>
      <c r="F1159" s="12" t="s">
        <v>1518</v>
      </c>
      <c r="G1159" s="12" t="s">
        <v>2713</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2753</v>
      </c>
      <c r="AA1159" s="12">
        <f>STOCK[[#This Row],[Costo total]]*STOCK[[#This Row],[Entradas]]</f>
        <v>57.94</v>
      </c>
      <c r="AB1159" s="12">
        <f>STOCK[[#This Row],[Stock Actual]]*STOCK[[#This Row],[Costo total]]</f>
        <v>57.94</v>
      </c>
    </row>
    <row r="1160" spans="1:29" s="7" customFormat="1" ht="50" customHeight="1" x14ac:dyDescent="0.15">
      <c r="A1160" s="7" t="s">
        <v>2722</v>
      </c>
      <c r="B1160" s="70"/>
      <c r="C1160" s="7" t="s">
        <v>4</v>
      </c>
      <c r="D1160" s="7" t="s">
        <v>2752</v>
      </c>
      <c r="E1160" s="7" t="s">
        <v>2720</v>
      </c>
      <c r="F1160" s="7" t="s">
        <v>251</v>
      </c>
      <c r="G1160" s="7" t="s">
        <v>2713</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2753</v>
      </c>
      <c r="AA1160" s="7">
        <f>STOCK[[#This Row],[Costo total]]*STOCK[[#This Row],[Entradas]]</f>
        <v>57.94</v>
      </c>
      <c r="AB1160" s="7">
        <f>STOCK[[#This Row],[Stock Actual]]*STOCK[[#This Row],[Costo total]]</f>
        <v>57.94</v>
      </c>
    </row>
    <row r="1161" spans="1:29" s="12" customFormat="1" ht="50" customHeight="1" x14ac:dyDescent="0.15">
      <c r="A1161" s="12" t="s">
        <v>2723</v>
      </c>
      <c r="B1161" s="70"/>
      <c r="C1161" s="12" t="s">
        <v>4</v>
      </c>
      <c r="D1161" s="12" t="s">
        <v>2752</v>
      </c>
      <c r="E1161" s="12" t="s">
        <v>2729</v>
      </c>
      <c r="F1161" s="12" t="s">
        <v>1518</v>
      </c>
      <c r="G1161" s="12" t="s">
        <v>2713</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2753</v>
      </c>
      <c r="AA1161" s="12">
        <f>STOCK[[#This Row],[Costo total]]*STOCK[[#This Row],[Entradas]]</f>
        <v>50.94</v>
      </c>
      <c r="AB1161" s="12">
        <f>STOCK[[#This Row],[Stock Actual]]*STOCK[[#This Row],[Costo total]]</f>
        <v>0</v>
      </c>
    </row>
    <row r="1162" spans="1:29" s="7" customFormat="1" ht="50" customHeight="1" x14ac:dyDescent="0.15">
      <c r="A1162" s="7" t="s">
        <v>2724</v>
      </c>
      <c r="B1162" s="70"/>
      <c r="C1162" s="7" t="s">
        <v>4</v>
      </c>
      <c r="D1162" s="7" t="s">
        <v>2752</v>
      </c>
      <c r="E1162" s="7" t="s">
        <v>2729</v>
      </c>
      <c r="F1162" s="7" t="s">
        <v>250</v>
      </c>
      <c r="G1162" s="7" t="s">
        <v>2713</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2753</v>
      </c>
      <c r="AA1162" s="7">
        <f>STOCK[[#This Row],[Costo total]]*STOCK[[#This Row],[Entradas]]</f>
        <v>50.94</v>
      </c>
      <c r="AB1162" s="7">
        <f>STOCK[[#This Row],[Stock Actual]]*STOCK[[#This Row],[Costo total]]</f>
        <v>0</v>
      </c>
    </row>
    <row r="1163" spans="1:29" s="12" customFormat="1" ht="50" customHeight="1" x14ac:dyDescent="0.15">
      <c r="A1163" s="12" t="s">
        <v>2725</v>
      </c>
      <c r="B1163" s="70"/>
      <c r="C1163" s="12" t="s">
        <v>4</v>
      </c>
      <c r="D1163" s="12" t="s">
        <v>2752</v>
      </c>
      <c r="E1163" s="12" t="s">
        <v>2729</v>
      </c>
      <c r="F1163" s="12" t="s">
        <v>252</v>
      </c>
      <c r="G1163" s="12" t="s">
        <v>2713</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2753</v>
      </c>
      <c r="AA1163" s="12">
        <f>STOCK[[#This Row],[Costo total]]*STOCK[[#This Row],[Entradas]]</f>
        <v>50.94</v>
      </c>
      <c r="AB1163" s="12">
        <f>STOCK[[#This Row],[Stock Actual]]*STOCK[[#This Row],[Costo total]]</f>
        <v>0</v>
      </c>
    </row>
    <row r="1164" spans="1:29" s="7" customFormat="1" ht="50" customHeight="1" x14ac:dyDescent="0.15">
      <c r="A1164" s="7" t="s">
        <v>2726</v>
      </c>
      <c r="B1164" s="70"/>
      <c r="C1164" s="7" t="s">
        <v>4</v>
      </c>
      <c r="D1164" s="7" t="s">
        <v>2752</v>
      </c>
      <c r="E1164" s="7" t="s">
        <v>2729</v>
      </c>
      <c r="F1164" s="7" t="s">
        <v>551</v>
      </c>
      <c r="G1164" s="7" t="s">
        <v>2713</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2753</v>
      </c>
      <c r="AA1164" s="7">
        <f>STOCK[[#This Row],[Costo total]]*STOCK[[#This Row],[Entradas]]</f>
        <v>50.94</v>
      </c>
      <c r="AB1164" s="7">
        <f>STOCK[[#This Row],[Stock Actual]]*STOCK[[#This Row],[Costo total]]</f>
        <v>0</v>
      </c>
    </row>
    <row r="1165" spans="1:29" s="12" customFormat="1" ht="50" customHeight="1" x14ac:dyDescent="0.15">
      <c r="A1165" s="12" t="s">
        <v>2727</v>
      </c>
      <c r="B1165" s="70"/>
      <c r="C1165" s="12" t="s">
        <v>4</v>
      </c>
      <c r="D1165" s="12" t="s">
        <v>2752</v>
      </c>
      <c r="E1165" s="12" t="s">
        <v>2730</v>
      </c>
      <c r="F1165" s="12" t="s">
        <v>551</v>
      </c>
      <c r="G1165" s="12" t="s">
        <v>2713</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2753</v>
      </c>
      <c r="AA1165" s="12">
        <f>STOCK[[#This Row],[Costo total]]*STOCK[[#This Row],[Entradas]]</f>
        <v>23.4207</v>
      </c>
      <c r="AB1165" s="12">
        <f>STOCK[[#This Row],[Stock Actual]]*STOCK[[#This Row],[Costo total]]</f>
        <v>23.4207</v>
      </c>
    </row>
    <row r="1166" spans="1:29" s="7" customFormat="1" ht="50" customHeight="1" x14ac:dyDescent="0.15">
      <c r="A1166" s="7" t="s">
        <v>2728</v>
      </c>
      <c r="B1166" s="70"/>
      <c r="C1166" s="7" t="s">
        <v>4</v>
      </c>
      <c r="D1166" s="7" t="s">
        <v>2752</v>
      </c>
      <c r="E1166" s="7" t="s">
        <v>3079</v>
      </c>
      <c r="F1166" s="7" t="s">
        <v>551</v>
      </c>
      <c r="G1166" s="7" t="s">
        <v>2713</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2753</v>
      </c>
      <c r="AA1166" s="7">
        <f>STOCK[[#This Row],[Costo total]]*STOCK[[#This Row],[Entradas]]</f>
        <v>24.63165</v>
      </c>
      <c r="AB1166" s="7">
        <f>STOCK[[#This Row],[Stock Actual]]*STOCK[[#This Row],[Costo total]]</f>
        <v>24.63165</v>
      </c>
    </row>
    <row r="1167" spans="1:29" s="12" customFormat="1" ht="50" customHeight="1" x14ac:dyDescent="0.15">
      <c r="A1167" s="12" t="s">
        <v>2731</v>
      </c>
      <c r="B1167" s="70"/>
      <c r="C1167" s="12" t="s">
        <v>4</v>
      </c>
      <c r="D1167" s="12" t="s">
        <v>2752</v>
      </c>
      <c r="E1167" s="12" t="s">
        <v>3079</v>
      </c>
      <c r="F1167" s="12" t="s">
        <v>250</v>
      </c>
      <c r="G1167" s="12" t="s">
        <v>2713</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2753</v>
      </c>
      <c r="AA1167" s="12">
        <f>STOCK[[#This Row],[Costo total]]*STOCK[[#This Row],[Entradas]]</f>
        <v>24.63165</v>
      </c>
      <c r="AB1167" s="12">
        <f>STOCK[[#This Row],[Stock Actual]]*STOCK[[#This Row],[Costo total]]</f>
        <v>24.63165</v>
      </c>
    </row>
    <row r="1168" spans="1:29" s="7" customFormat="1" ht="50" customHeight="1" x14ac:dyDescent="0.15">
      <c r="A1168" s="7" t="s">
        <v>2732</v>
      </c>
      <c r="B1168" s="70"/>
      <c r="C1168" s="7" t="s">
        <v>4</v>
      </c>
      <c r="D1168" s="7" t="s">
        <v>2752</v>
      </c>
      <c r="E1168" s="7" t="s">
        <v>2740</v>
      </c>
      <c r="F1168" s="7" t="s">
        <v>252</v>
      </c>
      <c r="G1168" s="7" t="s">
        <v>2713</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2753</v>
      </c>
      <c r="AA1168" s="7">
        <f>STOCK[[#This Row],[Costo total]]*STOCK[[#This Row],[Entradas]]</f>
        <v>32.47</v>
      </c>
      <c r="AB1168" s="7">
        <f>STOCK[[#This Row],[Stock Actual]]*STOCK[[#This Row],[Costo total]]</f>
        <v>0</v>
      </c>
    </row>
    <row r="1169" spans="1:28" s="12" customFormat="1" ht="50" customHeight="1" x14ac:dyDescent="0.15">
      <c r="A1169" s="12" t="s">
        <v>2733</v>
      </c>
      <c r="B1169" s="70"/>
      <c r="C1169" s="12" t="s">
        <v>4</v>
      </c>
      <c r="D1169" s="12" t="s">
        <v>2752</v>
      </c>
      <c r="E1169" s="12" t="s">
        <v>2741</v>
      </c>
      <c r="F1169" s="12" t="s">
        <v>551</v>
      </c>
      <c r="G1169" s="12" t="s">
        <v>2713</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2753</v>
      </c>
      <c r="AA1169" s="12">
        <f>STOCK[[#This Row],[Costo total]]*STOCK[[#This Row],[Entradas]]</f>
        <v>36.451700000000002</v>
      </c>
      <c r="AB1169" s="12">
        <f>STOCK[[#This Row],[Stock Actual]]*STOCK[[#This Row],[Costo total]]</f>
        <v>0</v>
      </c>
    </row>
    <row r="1170" spans="1:28" s="7" customFormat="1" ht="50" customHeight="1" x14ac:dyDescent="0.15">
      <c r="A1170" s="7" t="s">
        <v>2734</v>
      </c>
      <c r="B1170" s="70"/>
      <c r="C1170" s="7" t="s">
        <v>4</v>
      </c>
      <c r="D1170" s="7" t="s">
        <v>2752</v>
      </c>
      <c r="E1170" s="7" t="s">
        <v>2741</v>
      </c>
      <c r="F1170" s="7" t="s">
        <v>252</v>
      </c>
      <c r="G1170" s="7" t="s">
        <v>2713</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2753</v>
      </c>
      <c r="AA1170" s="7">
        <f>STOCK[[#This Row],[Costo total]]*STOCK[[#This Row],[Entradas]]</f>
        <v>72.903400000000005</v>
      </c>
      <c r="AB1170" s="7">
        <f>STOCK[[#This Row],[Stock Actual]]*STOCK[[#This Row],[Costo total]]</f>
        <v>0</v>
      </c>
    </row>
    <row r="1171" spans="1:28" s="12" customFormat="1" ht="50" customHeight="1" x14ac:dyDescent="0.15">
      <c r="A1171" s="12" t="s">
        <v>2735</v>
      </c>
      <c r="B1171" s="70"/>
      <c r="C1171" s="12" t="s">
        <v>4</v>
      </c>
      <c r="D1171" s="12" t="s">
        <v>2752</v>
      </c>
      <c r="E1171" s="12" t="s">
        <v>3080</v>
      </c>
      <c r="F1171" s="12" t="s">
        <v>252</v>
      </c>
      <c r="G1171" s="12" t="s">
        <v>2713</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2753</v>
      </c>
      <c r="AA1171" s="12">
        <f>STOCK[[#This Row],[Costo total]]*STOCK[[#This Row],[Entradas]]</f>
        <v>18.186</v>
      </c>
      <c r="AB1171" s="12">
        <f>STOCK[[#This Row],[Stock Actual]]*STOCK[[#This Row],[Costo total]]</f>
        <v>18.186</v>
      </c>
    </row>
    <row r="1172" spans="1:28" s="7" customFormat="1" ht="50" customHeight="1" x14ac:dyDescent="0.15">
      <c r="A1172" s="7" t="s">
        <v>2736</v>
      </c>
      <c r="B1172" s="70"/>
      <c r="C1172" s="7" t="s">
        <v>4</v>
      </c>
      <c r="D1172" s="7" t="s">
        <v>2752</v>
      </c>
      <c r="E1172" s="7" t="s">
        <v>2742</v>
      </c>
      <c r="F1172" s="7" t="s">
        <v>250</v>
      </c>
      <c r="G1172" s="7" t="s">
        <v>2713</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2753</v>
      </c>
      <c r="AA1172" s="7">
        <f>STOCK[[#This Row],[Costo total]]*STOCK[[#This Row],[Entradas]]</f>
        <v>24.81925</v>
      </c>
      <c r="AB1172" s="7">
        <f>STOCK[[#This Row],[Stock Actual]]*STOCK[[#This Row],[Costo total]]</f>
        <v>0</v>
      </c>
    </row>
    <row r="1173" spans="1:28" s="12" customFormat="1" ht="50" customHeight="1" x14ac:dyDescent="0.15">
      <c r="A1173" s="12" t="s">
        <v>2737</v>
      </c>
      <c r="B1173" s="70"/>
      <c r="C1173" s="12" t="s">
        <v>4</v>
      </c>
      <c r="D1173" s="12" t="s">
        <v>2752</v>
      </c>
      <c r="E1173" s="12" t="s">
        <v>2742</v>
      </c>
      <c r="F1173" s="12" t="s">
        <v>551</v>
      </c>
      <c r="G1173" s="12" t="s">
        <v>2713</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2753</v>
      </c>
      <c r="AA1173" s="12">
        <f>STOCK[[#This Row],[Costo total]]*STOCK[[#This Row],[Entradas]]</f>
        <v>24.81925</v>
      </c>
      <c r="AB1173" s="12">
        <f>STOCK[[#This Row],[Stock Actual]]*STOCK[[#This Row],[Costo total]]</f>
        <v>0</v>
      </c>
    </row>
    <row r="1174" spans="1:28" s="7" customFormat="1" ht="50" customHeight="1" x14ac:dyDescent="0.15">
      <c r="A1174" s="7" t="s">
        <v>2738</v>
      </c>
      <c r="B1174" s="70"/>
      <c r="C1174" s="7" t="s">
        <v>4</v>
      </c>
      <c r="D1174" s="7" t="s">
        <v>2752</v>
      </c>
      <c r="E1174" s="7" t="s">
        <v>2743</v>
      </c>
      <c r="F1174" s="7" t="s">
        <v>252</v>
      </c>
      <c r="G1174" s="7" t="s">
        <v>2713</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2753</v>
      </c>
      <c r="AA1174" s="7">
        <f>STOCK[[#This Row],[Costo total]]*STOCK[[#This Row],[Entradas]]</f>
        <v>34.944050000000004</v>
      </c>
      <c r="AB1174" s="7">
        <f>STOCK[[#This Row],[Stock Actual]]*STOCK[[#This Row],[Costo total]]</f>
        <v>34.944050000000004</v>
      </c>
    </row>
    <row r="1175" spans="1:28" s="12" customFormat="1" ht="50" customHeight="1" x14ac:dyDescent="0.15">
      <c r="A1175" s="12" t="s">
        <v>2739</v>
      </c>
      <c r="B1175" s="70"/>
      <c r="C1175" s="12" t="s">
        <v>4</v>
      </c>
      <c r="D1175" s="12" t="s">
        <v>2752</v>
      </c>
      <c r="E1175" s="12" t="s">
        <v>2744</v>
      </c>
      <c r="F1175" s="12" t="s">
        <v>252</v>
      </c>
      <c r="G1175" s="12" t="s">
        <v>2713</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2753</v>
      </c>
      <c r="AA1175" s="12">
        <f>STOCK[[#This Row],[Costo total]]*STOCK[[#This Row],[Entradas]]</f>
        <v>25.114050000000002</v>
      </c>
      <c r="AB1175" s="12">
        <f>STOCK[[#This Row],[Stock Actual]]*STOCK[[#This Row],[Costo total]]</f>
        <v>25.114050000000002</v>
      </c>
    </row>
    <row r="1176" spans="1:28" s="7" customFormat="1" ht="50" customHeight="1" x14ac:dyDescent="0.15">
      <c r="A1176" s="7" t="s">
        <v>2745</v>
      </c>
      <c r="B1176" s="70"/>
      <c r="C1176" s="7" t="s">
        <v>4</v>
      </c>
      <c r="D1176" s="7" t="s">
        <v>2752</v>
      </c>
      <c r="E1176" s="7" t="s">
        <v>2748</v>
      </c>
      <c r="F1176" s="7" t="s">
        <v>250</v>
      </c>
      <c r="G1176" s="7" t="s">
        <v>2713</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2753</v>
      </c>
      <c r="AA1176" s="7">
        <f>STOCK[[#This Row],[Costo total]]*STOCK[[#This Row],[Entradas]]</f>
        <v>55.434799999999996</v>
      </c>
      <c r="AB1176" s="7">
        <f>STOCK[[#This Row],[Stock Actual]]*STOCK[[#This Row],[Costo total]]</f>
        <v>27.717399999999998</v>
      </c>
    </row>
    <row r="1177" spans="1:28" s="12" customFormat="1" ht="50" customHeight="1" x14ac:dyDescent="0.15">
      <c r="A1177" s="12" t="s">
        <v>2746</v>
      </c>
      <c r="B1177" s="70"/>
      <c r="C1177" s="12" t="s">
        <v>4</v>
      </c>
      <c r="D1177" s="12" t="s">
        <v>2752</v>
      </c>
      <c r="E1177" s="12" t="s">
        <v>2748</v>
      </c>
      <c r="F1177" s="12" t="s">
        <v>551</v>
      </c>
      <c r="G1177" s="12" t="s">
        <v>2713</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2753</v>
      </c>
      <c r="AA1177" s="12">
        <f>STOCK[[#This Row],[Costo total]]*STOCK[[#This Row],[Entradas]]</f>
        <v>55.434799999999996</v>
      </c>
      <c r="AB1177" s="12">
        <f>STOCK[[#This Row],[Stock Actual]]*STOCK[[#This Row],[Costo total]]</f>
        <v>0</v>
      </c>
    </row>
    <row r="1178" spans="1:28" s="7" customFormat="1" ht="50" customHeight="1" x14ac:dyDescent="0.15">
      <c r="A1178" s="7" t="s">
        <v>2747</v>
      </c>
      <c r="B1178" s="70"/>
      <c r="C1178" s="7" t="s">
        <v>4</v>
      </c>
      <c r="D1178" s="7" t="s">
        <v>2752</v>
      </c>
      <c r="E1178" s="7" t="s">
        <v>2748</v>
      </c>
      <c r="F1178" s="7" t="s">
        <v>252</v>
      </c>
      <c r="G1178" s="7" t="s">
        <v>2713</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2753</v>
      </c>
      <c r="AA1178" s="7">
        <f>STOCK[[#This Row],[Costo total]]*STOCK[[#This Row],[Entradas]]</f>
        <v>55.434799999999996</v>
      </c>
      <c r="AB1178" s="7">
        <f>STOCK[[#This Row],[Stock Actual]]*STOCK[[#This Row],[Costo total]]</f>
        <v>27.717399999999998</v>
      </c>
    </row>
    <row r="1179" spans="1:28" s="12" customFormat="1" ht="50" customHeight="1" x14ac:dyDescent="0.15">
      <c r="A1179" s="12" t="s">
        <v>2749</v>
      </c>
      <c r="B1179" s="70"/>
      <c r="C1179" s="12" t="s">
        <v>4</v>
      </c>
      <c r="D1179" s="12" t="s">
        <v>2752</v>
      </c>
      <c r="E1179" s="12" t="s">
        <v>2748</v>
      </c>
      <c r="F1179" s="12" t="s">
        <v>1518</v>
      </c>
      <c r="G1179" s="12" t="s">
        <v>2713</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2753</v>
      </c>
      <c r="AA1179" s="12">
        <f>STOCK[[#This Row],[Costo total]]*STOCK[[#This Row],[Entradas]]</f>
        <v>55.434799999999996</v>
      </c>
      <c r="AB1179" s="12">
        <f>STOCK[[#This Row],[Stock Actual]]*STOCK[[#This Row],[Costo total]]</f>
        <v>55.434799999999996</v>
      </c>
    </row>
    <row r="1180" spans="1:28" s="7" customFormat="1" ht="50" customHeight="1" x14ac:dyDescent="0.15">
      <c r="A1180" s="7" t="s">
        <v>2761</v>
      </c>
      <c r="B1180" s="70"/>
      <c r="C1180" s="7" t="s">
        <v>4</v>
      </c>
      <c r="D1180" s="7" t="s">
        <v>1911</v>
      </c>
      <c r="E1180" s="7" t="s">
        <v>2771</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customHeight="1" x14ac:dyDescent="0.15">
      <c r="A1181" s="12" t="s">
        <v>2762</v>
      </c>
      <c r="B1181" s="70"/>
      <c r="C1181" s="12" t="s">
        <v>4</v>
      </c>
      <c r="D1181" s="12" t="s">
        <v>1911</v>
      </c>
      <c r="E1181" s="12" t="s">
        <v>2771</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customHeight="1" x14ac:dyDescent="0.15">
      <c r="A1182" s="7" t="s">
        <v>2763</v>
      </c>
      <c r="B1182" s="70"/>
      <c r="C1182" s="7" t="s">
        <v>4</v>
      </c>
      <c r="D1182" s="7" t="s">
        <v>1911</v>
      </c>
      <c r="E1182" s="7" t="s">
        <v>2771</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customHeight="1" x14ac:dyDescent="0.15">
      <c r="A1183" s="12" t="s">
        <v>2764</v>
      </c>
      <c r="B1183" s="70"/>
      <c r="C1183" s="12" t="s">
        <v>4</v>
      </c>
      <c r="D1183" s="12" t="s">
        <v>2228</v>
      </c>
      <c r="E1183" s="12" t="s">
        <v>2772</v>
      </c>
      <c r="F1183" s="12" t="s">
        <v>3120</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customHeight="1" x14ac:dyDescent="0.15">
      <c r="A1184" s="7" t="s">
        <v>2765</v>
      </c>
      <c r="B1184" s="70"/>
      <c r="C1184" s="7" t="s">
        <v>4</v>
      </c>
      <c r="D1184" s="7" t="s">
        <v>2228</v>
      </c>
      <c r="E1184" s="7" t="s">
        <v>3054</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customHeight="1" x14ac:dyDescent="0.15">
      <c r="A1185" s="12" t="s">
        <v>2766</v>
      </c>
      <c r="B1185" s="70"/>
      <c r="C1185" s="12" t="s">
        <v>4</v>
      </c>
      <c r="D1185" s="12" t="s">
        <v>2228</v>
      </c>
      <c r="E1185" s="12" t="s">
        <v>3050</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customHeight="1" x14ac:dyDescent="0.15">
      <c r="A1186" s="7" t="s">
        <v>2767</v>
      </c>
      <c r="B1186" s="70"/>
      <c r="C1186" s="7" t="s">
        <v>4</v>
      </c>
      <c r="D1186" s="7" t="s">
        <v>1911</v>
      </c>
      <c r="E1186" s="7" t="s">
        <v>2773</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customHeight="1" x14ac:dyDescent="0.15">
      <c r="A1187" s="12" t="s">
        <v>2768</v>
      </c>
      <c r="B1187" s="70"/>
      <c r="C1187" s="12" t="s">
        <v>4</v>
      </c>
      <c r="D1187" s="12" t="s">
        <v>1911</v>
      </c>
      <c r="E1187" s="12" t="s">
        <v>2773</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customHeight="1" x14ac:dyDescent="0.15">
      <c r="A1188" s="7" t="s">
        <v>2769</v>
      </c>
      <c r="B1188" s="70"/>
      <c r="C1188" s="7" t="s">
        <v>4</v>
      </c>
      <c r="D1188" s="7" t="s">
        <v>1911</v>
      </c>
      <c r="E1188" s="7" t="s">
        <v>2773</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customHeight="1" x14ac:dyDescent="0.15">
      <c r="A1189" s="12" t="s">
        <v>2770</v>
      </c>
      <c r="B1189" s="70"/>
      <c r="C1189" s="12" t="s">
        <v>4</v>
      </c>
      <c r="D1189" s="12" t="s">
        <v>1519</v>
      </c>
      <c r="E1189" s="12" t="s">
        <v>2780</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customHeight="1" x14ac:dyDescent="0.15">
      <c r="A1190" s="7" t="s">
        <v>2774</v>
      </c>
      <c r="B1190" s="70"/>
      <c r="C1190" s="7" t="s">
        <v>4</v>
      </c>
      <c r="D1190" s="7" t="s">
        <v>1519</v>
      </c>
      <c r="E1190" s="7" t="s">
        <v>2780</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customHeight="1" x14ac:dyDescent="0.15">
      <c r="A1191" s="12" t="s">
        <v>2775</v>
      </c>
      <c r="B1191" s="70"/>
      <c r="C1191" s="12" t="s">
        <v>4</v>
      </c>
      <c r="D1191" s="12" t="s">
        <v>1519</v>
      </c>
      <c r="E1191" s="12" t="s">
        <v>2780</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customHeight="1" x14ac:dyDescent="0.15">
      <c r="A1192" s="7" t="s">
        <v>2776</v>
      </c>
      <c r="B1192" s="70"/>
      <c r="C1192" s="7" t="s">
        <v>4</v>
      </c>
      <c r="D1192" s="7" t="s">
        <v>1911</v>
      </c>
      <c r="E1192" s="7" t="s">
        <v>2781</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customHeight="1" x14ac:dyDescent="0.15">
      <c r="A1193" s="12" t="s">
        <v>2777</v>
      </c>
      <c r="B1193" s="70"/>
      <c r="C1193" s="12" t="s">
        <v>4</v>
      </c>
      <c r="D1193" s="12" t="s">
        <v>1911</v>
      </c>
      <c r="E1193" s="12" t="s">
        <v>2781</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customHeight="1" x14ac:dyDescent="0.15">
      <c r="A1194" s="7" t="s">
        <v>2778</v>
      </c>
      <c r="B1194" s="70"/>
      <c r="C1194" s="7" t="s">
        <v>4</v>
      </c>
      <c r="D1194" s="7" t="s">
        <v>1911</v>
      </c>
      <c r="E1194" s="7" t="s">
        <v>2781</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customHeight="1" x14ac:dyDescent="0.15">
      <c r="A1195" s="12" t="s">
        <v>2779</v>
      </c>
      <c r="B1195" s="70"/>
      <c r="C1195" s="12" t="s">
        <v>4</v>
      </c>
      <c r="D1195" s="12" t="s">
        <v>2228</v>
      </c>
      <c r="E1195" s="12" t="s">
        <v>2785</v>
      </c>
      <c r="F1195" s="12" t="s">
        <v>2588</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customHeight="1" x14ac:dyDescent="0.15">
      <c r="A1196" s="7" t="s">
        <v>2782</v>
      </c>
      <c r="B1196" s="70"/>
      <c r="C1196" s="7" t="s">
        <v>4</v>
      </c>
      <c r="D1196" s="7" t="s">
        <v>2228</v>
      </c>
      <c r="E1196" s="7" t="s">
        <v>2786</v>
      </c>
      <c r="F1196" s="7" t="s">
        <v>1760</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customHeight="1" x14ac:dyDescent="0.15">
      <c r="A1197" s="12" t="s">
        <v>2783</v>
      </c>
      <c r="B1197" s="70"/>
      <c r="C1197" s="12" t="s">
        <v>4</v>
      </c>
      <c r="D1197" s="12" t="s">
        <v>1519</v>
      </c>
      <c r="E1197" s="12" t="s">
        <v>2787</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customHeight="1" x14ac:dyDescent="0.15">
      <c r="A1198" s="7" t="s">
        <v>2784</v>
      </c>
      <c r="B1198" s="70"/>
      <c r="C1198" s="7" t="s">
        <v>4</v>
      </c>
      <c r="D1198" s="7" t="s">
        <v>1519</v>
      </c>
      <c r="E1198" s="7" t="s">
        <v>2787</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customHeight="1" x14ac:dyDescent="0.15">
      <c r="A1199" s="12" t="s">
        <v>2788</v>
      </c>
      <c r="B1199" s="70"/>
      <c r="C1199" s="12" t="s">
        <v>4</v>
      </c>
      <c r="D1199" s="12" t="s">
        <v>1519</v>
      </c>
      <c r="E1199" s="12" t="s">
        <v>2787</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customHeight="1" x14ac:dyDescent="0.15">
      <c r="A1200" s="7" t="s">
        <v>2789</v>
      </c>
      <c r="B1200" s="70"/>
      <c r="C1200" s="7" t="s">
        <v>4</v>
      </c>
      <c r="D1200" s="7" t="s">
        <v>1957</v>
      </c>
      <c r="E1200" s="7" t="s">
        <v>2798</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customHeight="1" x14ac:dyDescent="0.15">
      <c r="A1201" s="12" t="s">
        <v>2790</v>
      </c>
      <c r="B1201" s="70"/>
      <c r="C1201" s="12" t="s">
        <v>4</v>
      </c>
      <c r="D1201" s="12" t="s">
        <v>1957</v>
      </c>
      <c r="E1201" s="12" t="s">
        <v>2797</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customHeight="1" x14ac:dyDescent="0.15">
      <c r="A1202" s="7" t="s">
        <v>2791</v>
      </c>
      <c r="B1202" s="70"/>
      <c r="C1202" s="7" t="s">
        <v>4</v>
      </c>
      <c r="D1202" s="7" t="s">
        <v>1911</v>
      </c>
      <c r="E1202" s="7" t="s">
        <v>2799</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customHeight="1" x14ac:dyDescent="0.15">
      <c r="A1203" s="12" t="s">
        <v>2792</v>
      </c>
      <c r="B1203" s="70"/>
      <c r="C1203" s="12" t="s">
        <v>4</v>
      </c>
      <c r="D1203" s="12" t="s">
        <v>1911</v>
      </c>
      <c r="E1203" s="12" t="s">
        <v>2799</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customHeight="1" x14ac:dyDescent="0.15">
      <c r="A1204" s="7" t="s">
        <v>2793</v>
      </c>
      <c r="B1204" s="70"/>
      <c r="C1204" s="7" t="s">
        <v>4</v>
      </c>
      <c r="D1204" s="7" t="s">
        <v>1911</v>
      </c>
      <c r="E1204" s="7" t="s">
        <v>2799</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customHeight="1" x14ac:dyDescent="0.15">
      <c r="A1205" s="12" t="s">
        <v>2794</v>
      </c>
      <c r="B1205" s="70"/>
      <c r="C1205" s="12" t="s">
        <v>4</v>
      </c>
      <c r="D1205" s="12" t="s">
        <v>1911</v>
      </c>
      <c r="E1205" s="12" t="s">
        <v>2804</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customHeight="1" x14ac:dyDescent="0.15">
      <c r="A1206" s="7" t="s">
        <v>2795</v>
      </c>
      <c r="B1206" s="70"/>
      <c r="C1206" s="7" t="s">
        <v>4</v>
      </c>
      <c r="D1206" s="7" t="s">
        <v>1911</v>
      </c>
      <c r="E1206" s="7" t="s">
        <v>2804</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customHeight="1" x14ac:dyDescent="0.15">
      <c r="A1207" s="12" t="s">
        <v>2796</v>
      </c>
      <c r="B1207" s="70"/>
      <c r="C1207" s="12" t="s">
        <v>4</v>
      </c>
      <c r="D1207" s="12" t="s">
        <v>1911</v>
      </c>
      <c r="E1207" s="12" t="s">
        <v>2804</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customHeight="1" x14ac:dyDescent="0.15">
      <c r="A1208" s="7" t="s">
        <v>2800</v>
      </c>
      <c r="B1208" s="70"/>
      <c r="C1208" s="7" t="s">
        <v>4</v>
      </c>
      <c r="D1208" s="7" t="s">
        <v>1911</v>
      </c>
      <c r="E1208" s="7" t="s">
        <v>2805</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customHeight="1" x14ac:dyDescent="0.15">
      <c r="A1209" s="12" t="s">
        <v>2801</v>
      </c>
      <c r="B1209" s="70"/>
      <c r="C1209" s="12" t="s">
        <v>4</v>
      </c>
      <c r="D1209" s="12" t="s">
        <v>1911</v>
      </c>
      <c r="E1209" s="12" t="s">
        <v>2805</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customHeight="1" x14ac:dyDescent="0.15">
      <c r="A1210" s="7" t="s">
        <v>2802</v>
      </c>
      <c r="B1210" s="70"/>
      <c r="C1210" s="7" t="s">
        <v>4</v>
      </c>
      <c r="D1210" s="7" t="s">
        <v>1911</v>
      </c>
      <c r="E1210" s="7" t="s">
        <v>2805</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customHeight="1" x14ac:dyDescent="0.15">
      <c r="A1211" s="12" t="s">
        <v>2979</v>
      </c>
      <c r="B1211" s="70"/>
      <c r="C1211" s="12" t="s">
        <v>4</v>
      </c>
      <c r="D1211" s="12" t="s">
        <v>1911</v>
      </c>
      <c r="E1211" s="12" t="s">
        <v>2806</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customHeight="1" x14ac:dyDescent="0.15">
      <c r="A1212" s="12" t="s">
        <v>3109</v>
      </c>
      <c r="B1212" s="70"/>
      <c r="C1212" s="12" t="s">
        <v>4</v>
      </c>
      <c r="D1212" s="12" t="s">
        <v>1911</v>
      </c>
      <c r="E1212" s="12" t="s">
        <v>2806</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customHeight="1" x14ac:dyDescent="0.15">
      <c r="A1213" s="7" t="s">
        <v>2803</v>
      </c>
      <c r="B1213" s="70"/>
      <c r="C1213" s="7" t="s">
        <v>4</v>
      </c>
      <c r="D1213" s="7" t="s">
        <v>1911</v>
      </c>
      <c r="E1213" s="7" t="s">
        <v>2806</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customHeight="1" x14ac:dyDescent="0.15">
      <c r="A1214" s="12" t="s">
        <v>2811</v>
      </c>
      <c r="B1214" s="70"/>
      <c r="C1214" s="12" t="s">
        <v>4</v>
      </c>
      <c r="D1214" s="12" t="s">
        <v>1911</v>
      </c>
      <c r="E1214" s="12" t="s">
        <v>2807</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customHeight="1" x14ac:dyDescent="0.15">
      <c r="A1215" s="7" t="s">
        <v>2812</v>
      </c>
      <c r="B1215" s="70"/>
      <c r="C1215" s="7" t="s">
        <v>4</v>
      </c>
      <c r="D1215" s="7" t="s">
        <v>1911</v>
      </c>
      <c r="E1215" s="7" t="s">
        <v>2807</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customHeight="1" x14ac:dyDescent="0.15">
      <c r="A1216" s="12" t="s">
        <v>2813</v>
      </c>
      <c r="B1216" s="70"/>
      <c r="C1216" s="12" t="s">
        <v>4</v>
      </c>
      <c r="D1216" s="12" t="s">
        <v>1911</v>
      </c>
      <c r="E1216" s="12" t="s">
        <v>2807</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customHeight="1" x14ac:dyDescent="0.15">
      <c r="A1217" s="12" t="s">
        <v>3111</v>
      </c>
      <c r="B1217" s="70"/>
      <c r="C1217" s="12" t="s">
        <v>4</v>
      </c>
      <c r="D1217" s="12" t="s">
        <v>1911</v>
      </c>
      <c r="E1217" s="12" t="s">
        <v>2810</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customHeight="1" x14ac:dyDescent="0.15">
      <c r="A1218" s="12" t="s">
        <v>3112</v>
      </c>
      <c r="B1218" s="70"/>
      <c r="C1218" s="12" t="s">
        <v>4</v>
      </c>
      <c r="D1218" s="12" t="s">
        <v>1911</v>
      </c>
      <c r="E1218" s="12" t="s">
        <v>2810</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ROUNDUP(T1218,0)</f>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customHeight="1" x14ac:dyDescent="0.15">
      <c r="A1219" s="12" t="s">
        <v>3113</v>
      </c>
      <c r="B1219" s="70"/>
      <c r="C1219" s="12" t="s">
        <v>4</v>
      </c>
      <c r="D1219" s="12" t="s">
        <v>1911</v>
      </c>
      <c r="E1219" s="12" t="s">
        <v>2810</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ROUNDUP(T1219,0)</f>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customHeight="1" x14ac:dyDescent="0.15">
      <c r="A1220" s="12" t="s">
        <v>3114</v>
      </c>
      <c r="B1220" s="70"/>
      <c r="C1220" s="12" t="s">
        <v>4</v>
      </c>
      <c r="D1220" s="12" t="s">
        <v>1911</v>
      </c>
      <c r="E1220" s="12" t="s">
        <v>2809</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ROUNDUP(T1220,0)</f>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customHeight="1" x14ac:dyDescent="0.15">
      <c r="A1221" s="12" t="s">
        <v>3115</v>
      </c>
      <c r="B1221" s="70"/>
      <c r="C1221" s="12" t="s">
        <v>4</v>
      </c>
      <c r="D1221" s="12" t="s">
        <v>1911</v>
      </c>
      <c r="E1221" s="12" t="s">
        <v>2809</v>
      </c>
      <c r="F1221" s="12" t="s">
        <v>244</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ROUNDUP(T1221,0)</f>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customHeight="1" x14ac:dyDescent="0.15">
      <c r="A1222" s="12" t="s">
        <v>3116</v>
      </c>
      <c r="B1222" s="70"/>
      <c r="C1222" s="12" t="s">
        <v>4</v>
      </c>
      <c r="D1222" s="12" t="s">
        <v>1911</v>
      </c>
      <c r="E1222" s="12" t="s">
        <v>2808</v>
      </c>
      <c r="F1222" s="12" t="s">
        <v>241</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ROUNDUP(T1222,0)</f>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customHeight="1" x14ac:dyDescent="0.15">
      <c r="A1223" s="12" t="s">
        <v>3117</v>
      </c>
      <c r="B1223" s="70"/>
      <c r="C1223" s="12" t="s">
        <v>4</v>
      </c>
      <c r="D1223" s="12" t="s">
        <v>1911</v>
      </c>
      <c r="E1223" s="12" t="s">
        <v>2808</v>
      </c>
      <c r="F1223" s="12" t="s">
        <v>243</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ROUNDUP(T1223,0)</f>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customHeight="1" x14ac:dyDescent="0.15">
      <c r="A1224" s="12" t="s">
        <v>3118</v>
      </c>
      <c r="B1224" s="70"/>
      <c r="C1224" s="12" t="s">
        <v>4</v>
      </c>
      <c r="D1224" s="12" t="s">
        <v>1911</v>
      </c>
      <c r="E1224" s="12" t="s">
        <v>2808</v>
      </c>
      <c r="F1224" s="12" t="s">
        <v>244</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ROUNDUP(T1224,0)</f>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customHeight="1" x14ac:dyDescent="0.15">
      <c r="A1225" s="7" t="s">
        <v>2814</v>
      </c>
      <c r="B1225" s="70"/>
      <c r="C1225" s="7" t="s">
        <v>4</v>
      </c>
      <c r="D1225" s="7" t="s">
        <v>1911</v>
      </c>
      <c r="E1225" s="7" t="s">
        <v>2809</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customHeight="1" x14ac:dyDescent="0.15">
      <c r="A1226" s="12" t="s">
        <v>2815</v>
      </c>
      <c r="B1226" s="70"/>
      <c r="C1226" s="12" t="s">
        <v>4</v>
      </c>
      <c r="D1226" s="12" t="s">
        <v>2320</v>
      </c>
      <c r="E1226" s="12" t="s">
        <v>2945</v>
      </c>
      <c r="F1226" s="12" t="s">
        <v>243</v>
      </c>
      <c r="G1226" s="12" t="s">
        <v>1874</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customHeight="1" x14ac:dyDescent="0.15">
      <c r="A1227" s="7" t="s">
        <v>2816</v>
      </c>
      <c r="B1227" s="70"/>
      <c r="C1227" s="7" t="s">
        <v>4</v>
      </c>
      <c r="D1227" s="7" t="s">
        <v>1957</v>
      </c>
      <c r="E1227" s="7" t="s">
        <v>2823</v>
      </c>
      <c r="F1227" s="7" t="s">
        <v>2824</v>
      </c>
      <c r="G1227" s="7" t="s">
        <v>1874</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customHeight="1" x14ac:dyDescent="0.15">
      <c r="A1228" s="12" t="s">
        <v>2817</v>
      </c>
      <c r="B1228" s="70"/>
      <c r="C1228" s="12" t="s">
        <v>4</v>
      </c>
      <c r="D1228" s="12" t="s">
        <v>2366</v>
      </c>
      <c r="E1228" s="12" t="s">
        <v>2825</v>
      </c>
      <c r="F1228" s="12" t="s">
        <v>244</v>
      </c>
      <c r="G1228" s="12" t="s">
        <v>1874</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customHeight="1" x14ac:dyDescent="0.15">
      <c r="A1229" s="7" t="s">
        <v>2818</v>
      </c>
      <c r="B1229" s="70"/>
      <c r="C1229" s="7" t="s">
        <v>4</v>
      </c>
      <c r="D1229" s="7" t="s">
        <v>2366</v>
      </c>
      <c r="E1229" s="7" t="s">
        <v>2825</v>
      </c>
      <c r="F1229" s="7" t="s">
        <v>241</v>
      </c>
      <c r="G1229" s="7" t="s">
        <v>1874</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customHeight="1" x14ac:dyDescent="0.15">
      <c r="A1230" s="12" t="s">
        <v>2819</v>
      </c>
      <c r="B1230" s="70"/>
      <c r="C1230" s="12" t="s">
        <v>4</v>
      </c>
      <c r="D1230" s="12" t="s">
        <v>2366</v>
      </c>
      <c r="E1230" s="12" t="s">
        <v>2825</v>
      </c>
      <c r="F1230" s="12" t="s">
        <v>243</v>
      </c>
      <c r="G1230" s="12" t="s">
        <v>1874</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customHeight="1" x14ac:dyDescent="0.15">
      <c r="A1231" s="7" t="s">
        <v>2820</v>
      </c>
      <c r="B1231" s="70"/>
      <c r="C1231" s="7" t="s">
        <v>4</v>
      </c>
      <c r="D1231" s="7" t="s">
        <v>2826</v>
      </c>
      <c r="E1231" s="7" t="s">
        <v>2827</v>
      </c>
      <c r="F1231" s="7" t="s">
        <v>243</v>
      </c>
      <c r="G1231" s="7" t="s">
        <v>1874</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customHeight="1" x14ac:dyDescent="0.15">
      <c r="A1232" s="12" t="s">
        <v>2821</v>
      </c>
      <c r="B1232" s="70"/>
      <c r="C1232" s="12" t="s">
        <v>4</v>
      </c>
      <c r="D1232" s="12" t="s">
        <v>2826</v>
      </c>
      <c r="E1232" s="12" t="s">
        <v>2827</v>
      </c>
      <c r="F1232" s="12" t="s">
        <v>241</v>
      </c>
      <c r="G1232" s="12" t="s">
        <v>1874</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customHeight="1" x14ac:dyDescent="0.15">
      <c r="A1233" s="7" t="s">
        <v>2822</v>
      </c>
      <c r="B1233" s="70"/>
      <c r="C1233" s="7" t="s">
        <v>4</v>
      </c>
      <c r="D1233" s="7" t="s">
        <v>2366</v>
      </c>
      <c r="E1233" s="7" t="s">
        <v>2836</v>
      </c>
      <c r="F1233" s="7" t="s">
        <v>249</v>
      </c>
      <c r="G1233" s="7" t="s">
        <v>1874</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customHeight="1" x14ac:dyDescent="0.15">
      <c r="A1234" s="12" t="s">
        <v>2828</v>
      </c>
      <c r="B1234" s="70"/>
      <c r="C1234" s="12" t="s">
        <v>4</v>
      </c>
      <c r="D1234" s="12" t="s">
        <v>2826</v>
      </c>
      <c r="E1234" s="12" t="s">
        <v>2837</v>
      </c>
      <c r="F1234" s="12" t="s">
        <v>241</v>
      </c>
      <c r="G1234" s="12" t="s">
        <v>1874</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customHeight="1" x14ac:dyDescent="0.15">
      <c r="A1235" s="7" t="s">
        <v>2829</v>
      </c>
      <c r="B1235" s="70"/>
      <c r="C1235" s="7" t="s">
        <v>4</v>
      </c>
      <c r="D1235" s="7" t="s">
        <v>2826</v>
      </c>
      <c r="E1235" s="7" t="s">
        <v>2837</v>
      </c>
      <c r="F1235" s="7" t="s">
        <v>243</v>
      </c>
      <c r="G1235" s="7" t="s">
        <v>1874</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customHeight="1" x14ac:dyDescent="0.15">
      <c r="A1236" s="12" t="s">
        <v>2830</v>
      </c>
      <c r="B1236" s="70"/>
      <c r="C1236" s="12" t="s">
        <v>4</v>
      </c>
      <c r="D1236" s="12" t="s">
        <v>2826</v>
      </c>
      <c r="E1236" s="12" t="s">
        <v>2837</v>
      </c>
      <c r="F1236" s="12" t="s">
        <v>244</v>
      </c>
      <c r="G1236" s="12" t="s">
        <v>1874</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customHeight="1" x14ac:dyDescent="0.15">
      <c r="A1237" s="7" t="s">
        <v>2831</v>
      </c>
      <c r="B1237" s="70"/>
      <c r="C1237" s="7" t="s">
        <v>4</v>
      </c>
      <c r="D1237" s="7" t="s">
        <v>2368</v>
      </c>
      <c r="E1237" s="7" t="s">
        <v>2837</v>
      </c>
      <c r="F1237" s="7" t="s">
        <v>239</v>
      </c>
      <c r="G1237" s="7" t="s">
        <v>1874</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customHeight="1" x14ac:dyDescent="0.15">
      <c r="A1238" s="12" t="s">
        <v>2832</v>
      </c>
      <c r="B1238" s="70"/>
      <c r="C1238" s="12" t="s">
        <v>4</v>
      </c>
      <c r="D1238" s="12" t="s">
        <v>2320</v>
      </c>
      <c r="E1238" s="12" t="s">
        <v>2838</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customHeight="1" x14ac:dyDescent="0.15">
      <c r="A1239" s="7" t="s">
        <v>2833</v>
      </c>
      <c r="B1239" s="70"/>
      <c r="C1239" s="7" t="s">
        <v>4</v>
      </c>
      <c r="D1239" s="7" t="s">
        <v>2320</v>
      </c>
      <c r="E1239" s="7" t="s">
        <v>2838</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customHeight="1" x14ac:dyDescent="0.15">
      <c r="A1240" s="12" t="s">
        <v>2834</v>
      </c>
      <c r="B1240" s="70"/>
      <c r="C1240" s="12" t="s">
        <v>4</v>
      </c>
      <c r="D1240" s="12" t="s">
        <v>2368</v>
      </c>
      <c r="E1240" s="12" t="s">
        <v>2838</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customHeight="1" x14ac:dyDescent="0.15">
      <c r="A1241" s="7" t="s">
        <v>2835</v>
      </c>
      <c r="B1241" s="70"/>
      <c r="C1241" s="7" t="s">
        <v>4</v>
      </c>
      <c r="D1241" s="7" t="s">
        <v>2320</v>
      </c>
      <c r="E1241" s="7" t="s">
        <v>2842</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customHeight="1" x14ac:dyDescent="0.15">
      <c r="A1242" s="12" t="s">
        <v>2839</v>
      </c>
      <c r="B1242" s="70"/>
      <c r="C1242" s="12" t="s">
        <v>4</v>
      </c>
      <c r="D1242" s="12" t="s">
        <v>2701</v>
      </c>
      <c r="E1242" s="12" t="s">
        <v>2353</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customHeight="1" x14ac:dyDescent="0.15">
      <c r="A1243" s="7" t="s">
        <v>2840</v>
      </c>
      <c r="B1243" s="70"/>
      <c r="C1243" s="7" t="s">
        <v>4</v>
      </c>
      <c r="D1243" s="7" t="s">
        <v>2320</v>
      </c>
      <c r="E1243" s="7" t="s">
        <v>2353</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customHeight="1" x14ac:dyDescent="0.15">
      <c r="A1244" s="12" t="s">
        <v>2841</v>
      </c>
      <c r="B1244" s="70"/>
      <c r="C1244" s="12" t="s">
        <v>4</v>
      </c>
      <c r="D1244" s="12" t="s">
        <v>2320</v>
      </c>
      <c r="E1244" s="12" t="s">
        <v>2594</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customHeight="1" x14ac:dyDescent="0.15">
      <c r="A1245" s="7" t="s">
        <v>2843</v>
      </c>
      <c r="B1245" s="70"/>
      <c r="C1245" s="7" t="s">
        <v>4</v>
      </c>
      <c r="D1245" s="7" t="s">
        <v>2320</v>
      </c>
      <c r="E1245" s="7" t="s">
        <v>2594</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customHeight="1" x14ac:dyDescent="0.15">
      <c r="A1246" s="12" t="s">
        <v>2844</v>
      </c>
      <c r="B1246" s="70"/>
      <c r="C1246" s="12" t="s">
        <v>4</v>
      </c>
      <c r="D1246" s="12" t="s">
        <v>2320</v>
      </c>
      <c r="E1246" s="12" t="s">
        <v>2849</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customHeight="1" x14ac:dyDescent="0.15">
      <c r="A1247" s="7" t="s">
        <v>2845</v>
      </c>
      <c r="B1247" s="70"/>
      <c r="C1247" s="7" t="s">
        <v>4</v>
      </c>
      <c r="D1247" s="7" t="s">
        <v>2320</v>
      </c>
      <c r="E1247" s="7" t="s">
        <v>2849</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customHeight="1" x14ac:dyDescent="0.15">
      <c r="A1248" s="12" t="s">
        <v>2846</v>
      </c>
      <c r="B1248" s="70"/>
      <c r="C1248" s="12" t="s">
        <v>4</v>
      </c>
      <c r="D1248" s="12" t="s">
        <v>2320</v>
      </c>
      <c r="E1248" s="12" t="s">
        <v>2849</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customHeight="1" x14ac:dyDescent="0.15">
      <c r="A1249" s="7" t="s">
        <v>2847</v>
      </c>
      <c r="B1249" s="70"/>
      <c r="C1249" s="7" t="s">
        <v>4</v>
      </c>
      <c r="D1249" s="7" t="s">
        <v>2320</v>
      </c>
      <c r="E1249" s="7" t="s">
        <v>2850</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customHeight="1" x14ac:dyDescent="0.15">
      <c r="A1250" s="12" t="s">
        <v>2848</v>
      </c>
      <c r="B1250" s="70"/>
      <c r="C1250" s="12" t="s">
        <v>4</v>
      </c>
      <c r="D1250" s="12" t="s">
        <v>1519</v>
      </c>
      <c r="E1250" s="12" t="s">
        <v>2853</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customHeight="1" x14ac:dyDescent="0.15">
      <c r="A1251" s="7" t="s">
        <v>2851</v>
      </c>
      <c r="B1251" s="70"/>
      <c r="C1251" s="7" t="s">
        <v>4</v>
      </c>
      <c r="D1251" s="7" t="s">
        <v>1519</v>
      </c>
      <c r="E1251" s="7" t="s">
        <v>2854</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customHeight="1" x14ac:dyDescent="0.15">
      <c r="A1252" s="12" t="s">
        <v>2852</v>
      </c>
      <c r="B1252" s="70"/>
      <c r="C1252" s="12" t="s">
        <v>4</v>
      </c>
      <c r="D1252" s="12" t="s">
        <v>2320</v>
      </c>
      <c r="E1252" s="12" t="s">
        <v>2855</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customHeight="1" x14ac:dyDescent="0.15">
      <c r="A1253" s="7" t="s">
        <v>2857</v>
      </c>
      <c r="B1253" s="70"/>
      <c r="C1253" s="7" t="s">
        <v>4</v>
      </c>
      <c r="D1253" s="7" t="s">
        <v>2228</v>
      </c>
      <c r="E1253" s="7" t="s">
        <v>2856</v>
      </c>
      <c r="F1253" s="7" t="s">
        <v>1760</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customHeight="1" x14ac:dyDescent="0.15">
      <c r="A1254" s="12" t="s">
        <v>2859</v>
      </c>
      <c r="B1254" s="70"/>
      <c r="C1254" s="12" t="s">
        <v>4</v>
      </c>
      <c r="D1254" s="12" t="s">
        <v>2326</v>
      </c>
      <c r="E1254" s="12" t="s">
        <v>2858</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customHeight="1" x14ac:dyDescent="0.15">
      <c r="A1255" s="7" t="s">
        <v>2860</v>
      </c>
      <c r="B1255" s="70"/>
      <c r="C1255" s="7" t="s">
        <v>4</v>
      </c>
      <c r="D1255" s="7" t="s">
        <v>2320</v>
      </c>
      <c r="E1255" s="7" t="s">
        <v>2868</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customHeight="1" x14ac:dyDescent="0.15">
      <c r="A1256" s="12" t="s">
        <v>2861</v>
      </c>
      <c r="B1256" s="70"/>
      <c r="C1256" s="12" t="s">
        <v>4</v>
      </c>
      <c r="D1256" s="12" t="s">
        <v>2320</v>
      </c>
      <c r="E1256" s="12" t="s">
        <v>2868</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customHeight="1" x14ac:dyDescent="0.15">
      <c r="A1257" s="7" t="s">
        <v>2862</v>
      </c>
      <c r="B1257" s="70"/>
      <c r="C1257" s="7" t="s">
        <v>4</v>
      </c>
      <c r="D1257" s="7" t="s">
        <v>2320</v>
      </c>
      <c r="E1257" s="7" t="s">
        <v>2868</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customHeight="1" x14ac:dyDescent="0.15">
      <c r="A1258" s="12" t="s">
        <v>2863</v>
      </c>
      <c r="B1258" s="70"/>
      <c r="C1258" s="12" t="s">
        <v>4</v>
      </c>
      <c r="D1258" s="12" t="s">
        <v>2320</v>
      </c>
      <c r="E1258" s="12" t="s">
        <v>2868</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customHeight="1" x14ac:dyDescent="0.15">
      <c r="A1259" s="7" t="s">
        <v>2864</v>
      </c>
      <c r="B1259" s="70"/>
      <c r="C1259" s="7" t="s">
        <v>4</v>
      </c>
      <c r="D1259" s="7" t="s">
        <v>2331</v>
      </c>
      <c r="E1259" s="7" t="s">
        <v>2865</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customHeight="1" x14ac:dyDescent="0.15">
      <c r="A1260" s="12" t="s">
        <v>2867</v>
      </c>
      <c r="B1260" s="70"/>
      <c r="C1260" s="12" t="s">
        <v>4</v>
      </c>
      <c r="D1260" s="12" t="s">
        <v>2331</v>
      </c>
      <c r="E1260" s="12" t="s">
        <v>2866</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customHeight="1" x14ac:dyDescent="0.15">
      <c r="A1261" s="7" t="s">
        <v>2869</v>
      </c>
      <c r="B1261" s="70"/>
      <c r="C1261" s="7" t="s">
        <v>4</v>
      </c>
      <c r="D1261" s="7" t="s">
        <v>2320</v>
      </c>
      <c r="E1261" s="7" t="s">
        <v>2911</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customHeight="1" x14ac:dyDescent="0.15">
      <c r="A1262" s="12" t="s">
        <v>2870</v>
      </c>
      <c r="B1262" s="70"/>
      <c r="C1262" s="12" t="s">
        <v>4</v>
      </c>
      <c r="D1262" s="12" t="s">
        <v>2320</v>
      </c>
      <c r="E1262" s="12" t="s">
        <v>2873</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customHeight="1" x14ac:dyDescent="0.15">
      <c r="A1263" s="7" t="s">
        <v>2871</v>
      </c>
      <c r="B1263" s="70"/>
      <c r="C1263" s="7" t="s">
        <v>4</v>
      </c>
      <c r="D1263" s="7" t="s">
        <v>2320</v>
      </c>
      <c r="E1263" s="7" t="s">
        <v>2873</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customHeight="1" x14ac:dyDescent="0.15">
      <c r="A1264" s="12" t="s">
        <v>2872</v>
      </c>
      <c r="B1264" s="70"/>
      <c r="C1264" s="12" t="s">
        <v>4</v>
      </c>
      <c r="D1264" s="12" t="s">
        <v>2320</v>
      </c>
      <c r="E1264" s="12" t="s">
        <v>2874</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customHeight="1" x14ac:dyDescent="0.15">
      <c r="A1265" s="7" t="s">
        <v>2877</v>
      </c>
      <c r="B1265" s="70"/>
      <c r="C1265" s="7" t="s">
        <v>4</v>
      </c>
      <c r="D1265" s="7" t="s">
        <v>2320</v>
      </c>
      <c r="E1265" s="7" t="s">
        <v>2881</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customHeight="1" x14ac:dyDescent="0.15">
      <c r="A1266" s="12" t="s">
        <v>2878</v>
      </c>
      <c r="B1266" s="70"/>
      <c r="C1266" s="12" t="s">
        <v>4</v>
      </c>
      <c r="D1266" s="12" t="s">
        <v>1789</v>
      </c>
      <c r="E1266" s="12" t="s">
        <v>2881</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customHeight="1" x14ac:dyDescent="0.15">
      <c r="A1267" s="7" t="s">
        <v>2879</v>
      </c>
      <c r="B1267" s="70"/>
      <c r="C1267" s="7" t="s">
        <v>4</v>
      </c>
      <c r="D1267" s="7" t="s">
        <v>2320</v>
      </c>
      <c r="E1267" s="7" t="s">
        <v>2876</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customHeight="1" x14ac:dyDescent="0.15">
      <c r="A1268" s="12" t="s">
        <v>2880</v>
      </c>
      <c r="B1268" s="70"/>
      <c r="C1268" s="12" t="s">
        <v>4</v>
      </c>
      <c r="D1268" s="12" t="s">
        <v>2875</v>
      </c>
      <c r="E1268" s="12" t="s">
        <v>2876</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customHeight="1" x14ac:dyDescent="0.15">
      <c r="A1269" s="7" t="s">
        <v>2882</v>
      </c>
      <c r="B1269" s="70"/>
      <c r="C1269" s="7" t="s">
        <v>4</v>
      </c>
      <c r="D1269" s="7" t="s">
        <v>2331</v>
      </c>
      <c r="E1269" s="7" t="s">
        <v>2883</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customHeight="1" x14ac:dyDescent="0.15">
      <c r="A1270" s="12" t="s">
        <v>2885</v>
      </c>
      <c r="B1270" s="70"/>
      <c r="C1270" s="12" t="s">
        <v>4</v>
      </c>
      <c r="D1270" s="12" t="s">
        <v>2331</v>
      </c>
      <c r="E1270" s="12" t="s">
        <v>2884</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customHeight="1" x14ac:dyDescent="0.15">
      <c r="A1271" s="7" t="s">
        <v>2886</v>
      </c>
      <c r="B1271" s="70"/>
      <c r="C1271" s="7" t="s">
        <v>4</v>
      </c>
      <c r="D1271" s="7" t="s">
        <v>2331</v>
      </c>
      <c r="E1271" s="7" t="s">
        <v>2889</v>
      </c>
      <c r="F1271" s="7" t="s">
        <v>2890</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customHeight="1" x14ac:dyDescent="0.15">
      <c r="A1272" s="12" t="s">
        <v>2887</v>
      </c>
      <c r="B1272" s="70"/>
      <c r="C1272" s="12" t="s">
        <v>4</v>
      </c>
      <c r="D1272" s="12" t="s">
        <v>2366</v>
      </c>
      <c r="E1272" s="12" t="s">
        <v>2894</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customHeight="1" x14ac:dyDescent="0.15">
      <c r="A1273" s="7" t="s">
        <v>2888</v>
      </c>
      <c r="B1273" s="70"/>
      <c r="C1273" s="7" t="s">
        <v>4</v>
      </c>
      <c r="D1273" s="7" t="s">
        <v>2366</v>
      </c>
      <c r="E1273" s="7" t="s">
        <v>2894</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customHeight="1" x14ac:dyDescent="0.15">
      <c r="A1274" s="12" t="s">
        <v>2891</v>
      </c>
      <c r="B1274" s="70"/>
      <c r="C1274" s="12" t="s">
        <v>4</v>
      </c>
      <c r="D1274" s="12" t="s">
        <v>2366</v>
      </c>
      <c r="E1274" s="12" t="s">
        <v>2894</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customHeight="1" x14ac:dyDescent="0.15">
      <c r="A1275" s="7" t="s">
        <v>2892</v>
      </c>
      <c r="B1275" s="70"/>
      <c r="C1275" s="7" t="s">
        <v>4</v>
      </c>
      <c r="D1275" s="7" t="s">
        <v>2366</v>
      </c>
      <c r="E1275" s="7" t="s">
        <v>2895</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customHeight="1" x14ac:dyDescent="0.15">
      <c r="A1276" s="12" t="s">
        <v>2893</v>
      </c>
      <c r="B1276" s="70"/>
      <c r="C1276" s="12" t="s">
        <v>4</v>
      </c>
      <c r="D1276" s="12" t="s">
        <v>2366</v>
      </c>
      <c r="E1276" s="12" t="s">
        <v>2895</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customHeight="1" x14ac:dyDescent="0.15">
      <c r="A1277" s="7" t="s">
        <v>2896</v>
      </c>
      <c r="B1277" s="70"/>
      <c r="C1277" s="7" t="s">
        <v>4</v>
      </c>
      <c r="D1277" s="7" t="s">
        <v>2366</v>
      </c>
      <c r="E1277" s="7" t="s">
        <v>2900</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customHeight="1" x14ac:dyDescent="0.15">
      <c r="A1278" s="12" t="s">
        <v>2897</v>
      </c>
      <c r="B1278" s="70"/>
      <c r="C1278" s="12" t="s">
        <v>4</v>
      </c>
      <c r="D1278" s="12" t="s">
        <v>2366</v>
      </c>
      <c r="E1278" s="12" t="s">
        <v>2903</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customHeight="1" x14ac:dyDescent="0.15">
      <c r="A1279" s="7" t="s">
        <v>2898</v>
      </c>
      <c r="B1279" s="70"/>
      <c r="C1279" s="7" t="s">
        <v>4</v>
      </c>
      <c r="D1279" s="7" t="s">
        <v>2366</v>
      </c>
      <c r="E1279" s="7" t="s">
        <v>2901</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customHeight="1" x14ac:dyDescent="0.15">
      <c r="A1280" s="12" t="s">
        <v>2899</v>
      </c>
      <c r="B1280" s="70"/>
      <c r="C1280" s="12" t="s">
        <v>4</v>
      </c>
      <c r="D1280" s="12" t="s">
        <v>1957</v>
      </c>
      <c r="E1280" s="12" t="s">
        <v>2902</v>
      </c>
      <c r="F1280" s="12" t="s">
        <v>2904</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customHeight="1" x14ac:dyDescent="0.15">
      <c r="A1281" s="7" t="s">
        <v>2906</v>
      </c>
      <c r="B1281" s="70"/>
      <c r="C1281" s="7" t="s">
        <v>4</v>
      </c>
      <c r="D1281" s="7" t="s">
        <v>2331</v>
      </c>
      <c r="E1281" s="7" t="s">
        <v>2905</v>
      </c>
      <c r="F1281" s="7" t="s">
        <v>2890</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customHeight="1" x14ac:dyDescent="0.15">
      <c r="A1282" s="12" t="s">
        <v>2907</v>
      </c>
      <c r="B1282" s="70"/>
      <c r="C1282" s="12" t="s">
        <v>4</v>
      </c>
      <c r="D1282" s="12" t="s">
        <v>2602</v>
      </c>
      <c r="E1282" s="12" t="s">
        <v>2909</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customHeight="1" x14ac:dyDescent="0.15">
      <c r="A1283" s="7" t="s">
        <v>2908</v>
      </c>
      <c r="B1283" s="70"/>
      <c r="C1283" s="7" t="s">
        <v>4</v>
      </c>
      <c r="D1283" s="7" t="s">
        <v>2602</v>
      </c>
      <c r="E1283" s="7" t="s">
        <v>2910</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customHeight="1" x14ac:dyDescent="0.15">
      <c r="A1284" s="12" t="s">
        <v>2936</v>
      </c>
      <c r="B1284" s="70"/>
      <c r="C1284" s="12" t="s">
        <v>4</v>
      </c>
      <c r="D1284" s="12" t="s">
        <v>2366</v>
      </c>
      <c r="E1284" s="12" t="s">
        <v>2923</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customHeight="1" x14ac:dyDescent="0.15">
      <c r="A1285" s="7" t="s">
        <v>2937</v>
      </c>
      <c r="B1285" s="70"/>
      <c r="C1285" s="7" t="s">
        <v>4</v>
      </c>
      <c r="D1285" s="7" t="s">
        <v>2366</v>
      </c>
      <c r="E1285" s="7" t="s">
        <v>2923</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customHeight="1" x14ac:dyDescent="0.15">
      <c r="A1286" s="12" t="s">
        <v>2938</v>
      </c>
      <c r="B1286" s="70"/>
      <c r="C1286" s="12" t="s">
        <v>4</v>
      </c>
      <c r="D1286" s="12" t="s">
        <v>2366</v>
      </c>
      <c r="E1286" s="12" t="s">
        <v>2927</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customHeight="1" x14ac:dyDescent="0.15">
      <c r="A1287" s="7" t="s">
        <v>2939</v>
      </c>
      <c r="B1287" s="70"/>
      <c r="C1287" s="7" t="s">
        <v>4</v>
      </c>
      <c r="D1287" s="7" t="s">
        <v>2366</v>
      </c>
      <c r="E1287" s="7" t="s">
        <v>2928</v>
      </c>
      <c r="F1287" s="7" t="s">
        <v>243</v>
      </c>
      <c r="H1287" s="7">
        <f>STOCK[[#This Row],[Precio Final]]</f>
        <v>13</v>
      </c>
      <c r="I1287" s="7">
        <f>STOCK[[#This Row],[Precio Venta Ideal (x1.5)]]</f>
        <v>12.450000000000001</v>
      </c>
      <c r="J1287" s="8">
        <v>1</v>
      </c>
      <c r="K1287" s="8">
        <f>SUMIFS(VENTAS[Cantidad],VENTAS[Código del producto Vendido],STOCK[[#This Row],[Code]])</f>
        <v>1</v>
      </c>
      <c r="L1287" s="8">
        <f>STOCK[[#This Row],[Entradas]]-STOCK[[#This Row],[Salidas]]</f>
        <v>0</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4.6999999999999993</v>
      </c>
      <c r="AA1287" s="7">
        <f>STOCK[[#This Row],[Costo total]]*STOCK[[#This Row],[Entradas]]</f>
        <v>8.3000000000000007</v>
      </c>
      <c r="AB1287" s="7">
        <f>STOCK[[#This Row],[Stock Actual]]*STOCK[[#This Row],[Costo total]]</f>
        <v>0</v>
      </c>
    </row>
    <row r="1288" spans="1:28" s="12" customFormat="1" ht="50" customHeight="1" x14ac:dyDescent="0.15">
      <c r="A1288" s="12" t="s">
        <v>2940</v>
      </c>
      <c r="B1288" s="70"/>
      <c r="C1288" s="12" t="s">
        <v>4</v>
      </c>
      <c r="D1288" s="12" t="s">
        <v>2366</v>
      </c>
      <c r="E1288" s="12" t="s">
        <v>2930</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customHeight="1" x14ac:dyDescent="0.15">
      <c r="A1289" s="7" t="s">
        <v>2941</v>
      </c>
      <c r="B1289" s="70"/>
      <c r="C1289" s="7" t="s">
        <v>4</v>
      </c>
      <c r="D1289" s="7" t="s">
        <v>2366</v>
      </c>
      <c r="E1289" s="7" t="s">
        <v>2931</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customHeight="1" x14ac:dyDescent="0.15">
      <c r="A1290" s="12" t="s">
        <v>2942</v>
      </c>
      <c r="B1290" s="70"/>
      <c r="C1290" s="12" t="s">
        <v>4</v>
      </c>
      <c r="D1290" s="12" t="s">
        <v>2366</v>
      </c>
      <c r="E1290" s="12" t="s">
        <v>2932</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customHeight="1" x14ac:dyDescent="0.15">
      <c r="A1291" s="7" t="s">
        <v>2943</v>
      </c>
      <c r="B1291" s="70"/>
      <c r="C1291" s="7" t="s">
        <v>4</v>
      </c>
      <c r="D1291" s="7" t="s">
        <v>2366</v>
      </c>
      <c r="E1291" s="7" t="s">
        <v>2935</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customHeight="1" x14ac:dyDescent="0.15">
      <c r="A1292" s="12" t="s">
        <v>2921</v>
      </c>
      <c r="B1292" s="70"/>
      <c r="C1292" s="12" t="s">
        <v>4</v>
      </c>
      <c r="D1292" s="12" t="s">
        <v>2337</v>
      </c>
      <c r="E1292" s="12" t="s">
        <v>2951</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customHeight="1" x14ac:dyDescent="0.15">
      <c r="A1293" s="7" t="s">
        <v>2922</v>
      </c>
      <c r="B1293" s="70"/>
      <c r="C1293" s="7" t="s">
        <v>4</v>
      </c>
      <c r="D1293" s="7" t="s">
        <v>2337</v>
      </c>
      <c r="E1293" s="7" t="s">
        <v>2951</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customHeight="1" x14ac:dyDescent="0.15">
      <c r="A1294" s="12" t="s">
        <v>2924</v>
      </c>
      <c r="B1294" s="70"/>
      <c r="C1294" s="12" t="s">
        <v>4</v>
      </c>
      <c r="D1294" s="12" t="s">
        <v>1952</v>
      </c>
      <c r="E1294" s="12" t="s">
        <v>2951</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customHeight="1" x14ac:dyDescent="0.15">
      <c r="A1295" s="7" t="s">
        <v>2925</v>
      </c>
      <c r="B1295" s="70"/>
      <c r="C1295" s="7" t="s">
        <v>4</v>
      </c>
      <c r="D1295" s="7" t="s">
        <v>1952</v>
      </c>
      <c r="E1295" s="7" t="s">
        <v>2951</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customHeight="1" x14ac:dyDescent="0.15">
      <c r="A1296" s="12" t="s">
        <v>2926</v>
      </c>
      <c r="B1296" s="70"/>
      <c r="C1296" s="12" t="s">
        <v>4</v>
      </c>
      <c r="D1296" s="12" t="s">
        <v>2366</v>
      </c>
      <c r="E1296" s="12" t="s">
        <v>2956</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customHeight="1" x14ac:dyDescent="0.15">
      <c r="A1297" s="7" t="s">
        <v>2929</v>
      </c>
      <c r="B1297" s="70"/>
      <c r="C1297" s="7" t="s">
        <v>4</v>
      </c>
      <c r="D1297" s="7" t="s">
        <v>2366</v>
      </c>
      <c r="E1297" s="7" t="s">
        <v>2957</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customHeight="1" x14ac:dyDescent="0.15">
      <c r="A1298" s="12" t="s">
        <v>2933</v>
      </c>
      <c r="B1298" s="70"/>
      <c r="C1298" s="12" t="s">
        <v>4</v>
      </c>
      <c r="D1298" s="12" t="s">
        <v>2366</v>
      </c>
      <c r="E1298" s="12" t="s">
        <v>2954</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customHeight="1" x14ac:dyDescent="0.15">
      <c r="A1299" s="7" t="s">
        <v>2934</v>
      </c>
      <c r="B1299" s="70"/>
      <c r="C1299" s="7" t="s">
        <v>4</v>
      </c>
      <c r="D1299" s="7" t="s">
        <v>2366</v>
      </c>
      <c r="E1299" s="7" t="s">
        <v>2955</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customHeight="1" x14ac:dyDescent="0.15">
      <c r="A1300" s="12" t="s">
        <v>2952</v>
      </c>
      <c r="B1300" s="70"/>
      <c r="C1300" s="12" t="s">
        <v>4</v>
      </c>
      <c r="D1300" s="12" t="s">
        <v>2331</v>
      </c>
      <c r="E1300" s="12" t="s">
        <v>3035</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customHeight="1" x14ac:dyDescent="0.15">
      <c r="A1301" s="7" t="s">
        <v>2953</v>
      </c>
      <c r="B1301" s="70"/>
      <c r="C1301" s="7" t="s">
        <v>4</v>
      </c>
      <c r="D1301" s="7" t="s">
        <v>2331</v>
      </c>
      <c r="E1301" s="7" t="s">
        <v>3036</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customHeight="1" x14ac:dyDescent="0.15">
      <c r="A1302" s="12" t="s">
        <v>2958</v>
      </c>
      <c r="B1302" s="70"/>
      <c r="C1302" s="12" t="s">
        <v>4</v>
      </c>
      <c r="D1302" s="12" t="s">
        <v>2337</v>
      </c>
      <c r="E1302" s="12" t="s">
        <v>2959</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customHeight="1" x14ac:dyDescent="0.15">
      <c r="A1303" s="7" t="s">
        <v>2995</v>
      </c>
      <c r="B1303" s="70"/>
      <c r="C1303" s="7" t="s">
        <v>4</v>
      </c>
      <c r="D1303" s="7" t="s">
        <v>95</v>
      </c>
      <c r="E1303" s="7" t="s">
        <v>2999</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customHeight="1" x14ac:dyDescent="0.15">
      <c r="A1304" s="12" t="s">
        <v>2996</v>
      </c>
      <c r="B1304" s="70"/>
      <c r="C1304" s="12" t="s">
        <v>4</v>
      </c>
      <c r="D1304" s="12" t="s">
        <v>95</v>
      </c>
      <c r="E1304" s="12" t="s">
        <v>3022</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customHeight="1" x14ac:dyDescent="0.15">
      <c r="A1305" s="7" t="s">
        <v>2997</v>
      </c>
      <c r="B1305" s="70"/>
      <c r="C1305" s="7" t="s">
        <v>4</v>
      </c>
      <c r="D1305" s="12" t="s">
        <v>95</v>
      </c>
      <c r="E1305" s="12" t="s">
        <v>3032</v>
      </c>
      <c r="F1305" s="7" t="s">
        <v>3122</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customHeight="1" x14ac:dyDescent="0.15">
      <c r="A1306" s="12" t="s">
        <v>2998</v>
      </c>
      <c r="C1306" s="12" t="s">
        <v>4</v>
      </c>
      <c r="D1306" s="12" t="s">
        <v>95</v>
      </c>
      <c r="E1306" s="12" t="s">
        <v>3033</v>
      </c>
      <c r="F1306" s="12" t="s">
        <v>3122</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customHeight="1" x14ac:dyDescent="0.15">
      <c r="A1307" s="12" t="s">
        <v>3037</v>
      </c>
      <c r="B1307" s="12"/>
      <c r="C1307" s="12" t="s">
        <v>4</v>
      </c>
      <c r="D1307" s="12" t="s">
        <v>95</v>
      </c>
      <c r="E1307" s="12" t="s">
        <v>3034</v>
      </c>
      <c r="F1307" s="100" t="s">
        <v>3122</v>
      </c>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customHeight="1" x14ac:dyDescent="0.15">
      <c r="A1308" s="12" t="s">
        <v>3038</v>
      </c>
      <c r="B1308" s="100"/>
      <c r="C1308" s="12" t="s">
        <v>4</v>
      </c>
      <c r="D1308" s="12" t="s">
        <v>95</v>
      </c>
      <c r="E1308" s="12" t="s">
        <v>3127</v>
      </c>
      <c r="F1308" s="100" t="s">
        <v>3125</v>
      </c>
      <c r="G1308" s="100"/>
      <c r="H1308" s="100">
        <v>22</v>
      </c>
      <c r="I1308" s="100">
        <f>STOCK[[#This Row],[Precio Venta Ideal (x1.5)]]</f>
        <v>16.830000000000002</v>
      </c>
      <c r="J1308" s="101">
        <v>1</v>
      </c>
      <c r="K1308" s="101">
        <f>SUMIFS(VENTAS[Cantidad],VENTAS[Código del producto Vendido],STOCK[[#This Row],[Code]])</f>
        <v>1</v>
      </c>
      <c r="L1308" s="101">
        <f>STOCK[[#This Row],[Entradas]]-STOCK[[#This Row],[Salidas]]</f>
        <v>0</v>
      </c>
      <c r="M1308" s="100">
        <f>STOCK[[#This Row],[Precio Final]]*10%</f>
        <v>2</v>
      </c>
      <c r="N1308" s="12">
        <v>0</v>
      </c>
      <c r="O1308" s="12">
        <v>0</v>
      </c>
      <c r="P1308" s="7">
        <v>7.25</v>
      </c>
      <c r="Q1308" s="101">
        <v>0</v>
      </c>
      <c r="R1308" s="100">
        <v>0</v>
      </c>
      <c r="S1308" s="7">
        <v>1.97</v>
      </c>
      <c r="T1308" s="100">
        <f>STOCK[[#This Row],[Costo Unitario (USD)]]+STOCK[[#This Row],[Costo Envío (USD)]]+STOCK[[#This Row],[Comisión 10%]]</f>
        <v>11.22</v>
      </c>
      <c r="U1308" s="7">
        <f>STOCK[[#This Row],[Costo total]]*1.5</f>
        <v>16.830000000000002</v>
      </c>
      <c r="V1308" s="100">
        <v>20</v>
      </c>
      <c r="W1308" s="100">
        <f>STOCK[[#This Row],[Precio Final]]-STOCK[[#This Row],[Costo total]]</f>
        <v>8.7799999999999994</v>
      </c>
      <c r="X1308" s="100">
        <f>STOCK[[#This Row],[Ganancia Unitaria]]*STOCK[[#This Row],[Salidas]]</f>
        <v>8.7799999999999994</v>
      </c>
      <c r="Y1308" s="100"/>
      <c r="Z1308" s="100"/>
      <c r="AA1308" s="100">
        <f>STOCK[[#This Row],[Costo total]]*STOCK[[#This Row],[Entradas]]</f>
        <v>11.22</v>
      </c>
      <c r="AB1308" s="100">
        <f>STOCK[[#This Row],[Stock Actual]]*STOCK[[#This Row],[Costo total]]</f>
        <v>0</v>
      </c>
      <c r="AC1308" s="100"/>
    </row>
    <row r="1309" spans="1:29" s="12" customFormat="1" ht="50" customHeight="1" x14ac:dyDescent="0.15">
      <c r="A1309" s="12" t="s">
        <v>3126</v>
      </c>
      <c r="B1309" s="100"/>
      <c r="C1309" s="12" t="s">
        <v>4</v>
      </c>
      <c r="D1309" s="12" t="s">
        <v>95</v>
      </c>
      <c r="E1309" s="12" t="s">
        <v>3124</v>
      </c>
      <c r="F1309" s="100" t="s">
        <v>3122</v>
      </c>
      <c r="G1309" s="100"/>
      <c r="H1309" s="100">
        <v>20</v>
      </c>
      <c r="I1309" s="100">
        <f>STOCK[[#This Row],[Precio Venta Ideal (x1.5)]]</f>
        <v>12</v>
      </c>
      <c r="J1309" s="101">
        <v>1</v>
      </c>
      <c r="K1309" s="101">
        <f>SUMIFS(VENTAS[Cantidad],VENTAS[Código del producto Vendido],STOCK[[#This Row],[Code]])</f>
        <v>0</v>
      </c>
      <c r="L1309" s="101">
        <f>STOCK[[#This Row],[Entradas]]-STOCK[[#This Row],[Salidas]]</f>
        <v>1</v>
      </c>
      <c r="M1309" s="100">
        <f>STOCK[[#This Row],[Precio Final]]*10%</f>
        <v>2.2000000000000002</v>
      </c>
      <c r="N1309" s="100">
        <v>0</v>
      </c>
      <c r="O1309" s="100">
        <v>0</v>
      </c>
      <c r="P1309" s="100">
        <v>7.25</v>
      </c>
      <c r="Q1309" s="101">
        <v>0</v>
      </c>
      <c r="R1309" s="100">
        <v>0</v>
      </c>
      <c r="S1309" s="7">
        <v>1.97</v>
      </c>
      <c r="T1309" s="100">
        <f>STOCK[[#This Row],[Costo Unitario (USD)]]+STOCK[[#This Row],[Costo Envío (USD)]]+STOCK[[#This Row],[Comisión 10%]]</f>
        <v>11.420000000000002</v>
      </c>
      <c r="U1309" s="100">
        <f>ROUNDUP(T1309,0)</f>
        <v>12</v>
      </c>
      <c r="V1309" s="100">
        <v>22</v>
      </c>
      <c r="W1309" s="100">
        <f>STOCK[[#This Row],[Precio Final]]-STOCK[[#This Row],[Costo total]]</f>
        <v>10.579999999999998</v>
      </c>
      <c r="X1309" s="100">
        <f>STOCK[[#This Row],[Ganancia Unitaria]]*STOCK[[#This Row],[Salidas]]</f>
        <v>0</v>
      </c>
      <c r="Y1309" s="100"/>
      <c r="Z1309" s="100"/>
      <c r="AA1309" s="100">
        <f>STOCK[[#This Row],[Costo total]]*STOCK[[#This Row],[Entradas]]</f>
        <v>11.420000000000002</v>
      </c>
      <c r="AB1309" s="100">
        <f>STOCK[[#This Row],[Stock Actual]]*STOCK[[#This Row],[Costo total]]</f>
        <v>11.420000000000002</v>
      </c>
      <c r="AC1309" s="100"/>
    </row>
    <row r="1310" spans="1:29" s="7" customFormat="1" ht="50" customHeight="1" x14ac:dyDescent="0.15">
      <c r="A1310" s="12" t="s">
        <v>3060</v>
      </c>
      <c r="B1310" s="100"/>
      <c r="C1310" s="12" t="s">
        <v>4</v>
      </c>
      <c r="D1310" s="12" t="s">
        <v>95</v>
      </c>
      <c r="E1310" s="12" t="s">
        <v>3059</v>
      </c>
      <c r="F1310" s="100"/>
      <c r="G1310" s="100"/>
      <c r="H1310" s="100">
        <f>STOCK[[#This Row],[Precio Final]]</f>
        <v>40</v>
      </c>
      <c r="I1310" s="100">
        <f>STOCK[[#This Row],[Precio Venta Ideal (x1.5)]]</f>
        <v>21</v>
      </c>
      <c r="J1310" s="101">
        <v>1</v>
      </c>
      <c r="K1310" s="101">
        <f>SUMIFS(VENTAS[Cantidad],VENTAS[Código del producto Vendido],STOCK[[#This Row],[Code]])</f>
        <v>1</v>
      </c>
      <c r="L1310" s="101">
        <f>STOCK[[#This Row],[Entradas]]-STOCK[[#This Row],[Salidas]]</f>
        <v>0</v>
      </c>
      <c r="M1310" s="100">
        <f>STOCK[[#This Row],[Precio Final]]*10%</f>
        <v>4</v>
      </c>
      <c r="N1310" s="100">
        <v>0</v>
      </c>
      <c r="O1310" s="100">
        <v>0</v>
      </c>
      <c r="P1310" s="100">
        <v>14.4</v>
      </c>
      <c r="Q1310" s="101">
        <v>0</v>
      </c>
      <c r="R1310" s="100">
        <v>0</v>
      </c>
      <c r="S1310" s="100">
        <v>1.97</v>
      </c>
      <c r="T1310" s="100">
        <f>STOCK[[#This Row],[Costo Unitario (USD)]]+STOCK[[#This Row],[Costo Envío (USD)]]+STOCK[[#This Row],[Comisión 10%]]</f>
        <v>20.37</v>
      </c>
      <c r="U1310" s="100">
        <f>ROUNDUP(T1310,0)</f>
        <v>21</v>
      </c>
      <c r="V1310" s="100">
        <v>40</v>
      </c>
      <c r="W1310" s="100">
        <f>STOCK[[#This Row],[Precio Final]]-STOCK[[#This Row],[Costo total]]</f>
        <v>19.63</v>
      </c>
      <c r="X1310" s="100">
        <f>STOCK[[#This Row],[Ganancia Unitaria]]*STOCK[[#This Row],[Salidas]]</f>
        <v>19.63</v>
      </c>
      <c r="Y1310" s="100"/>
      <c r="Z1310" s="100"/>
      <c r="AA1310" s="100">
        <f>STOCK[[#This Row],[Costo total]]*STOCK[[#This Row],[Entradas]]</f>
        <v>20.37</v>
      </c>
      <c r="AB1310" s="100">
        <f>STOCK[[#This Row],[Stock Actual]]*STOCK[[#This Row],[Costo total]]</f>
        <v>0</v>
      </c>
      <c r="AC1310" s="100"/>
    </row>
    <row r="1311" spans="1:29" s="12" customFormat="1" ht="50" customHeight="1" x14ac:dyDescent="0.15">
      <c r="A1311" s="12" t="s">
        <v>3092</v>
      </c>
      <c r="B1311" s="70"/>
      <c r="C1311" s="12" t="s">
        <v>4</v>
      </c>
      <c r="D1311" s="12" t="s">
        <v>2752</v>
      </c>
      <c r="E1311" s="12" t="s">
        <v>2720</v>
      </c>
      <c r="F1311" s="12" t="s">
        <v>250</v>
      </c>
      <c r="G1311" s="12" t="s">
        <v>2713</v>
      </c>
      <c r="H1311" s="12">
        <f>STOCK[[#This Row],[Precio Final]]</f>
        <v>45</v>
      </c>
      <c r="I1311" s="12">
        <f>STOCK[[#This Row],[Precio Venta Ideal (x1.5)]]</f>
        <v>43.454999999999998</v>
      </c>
      <c r="J1311" s="87">
        <v>2</v>
      </c>
      <c r="K1311" s="101">
        <f>SUMIFS(VENTAS[Cantidad],VENTAS[Código del producto Vendido],STOCK[[#This Row],[Code]])</f>
        <v>0</v>
      </c>
      <c r="L1311" s="87">
        <f>STOCK[[#This Row],[Entradas]]-STOCK[[#This Row],[Salidas]]</f>
        <v>2</v>
      </c>
      <c r="M1311" s="12">
        <f>STOCK[[#This Row],[Precio Final]]*10%</f>
        <v>4.5</v>
      </c>
      <c r="N1311" s="12">
        <v>0</v>
      </c>
      <c r="O1311" s="12">
        <v>0</v>
      </c>
      <c r="P1311" s="12">
        <v>22.5</v>
      </c>
      <c r="Q1311" s="87">
        <v>0</v>
      </c>
      <c r="R1311" s="12">
        <v>7.81</v>
      </c>
      <c r="S1311" s="12">
        <v>1.97</v>
      </c>
      <c r="T1311" s="12">
        <f>STOCK[[#This Row],[Costo Unitario (USD)]]+STOCK[[#This Row],[Costo Envío (USD)]]+STOCK[[#This Row],[Comisión 10%]]</f>
        <v>28.97</v>
      </c>
      <c r="U1311" s="12">
        <f>STOCK[[#This Row],[Costo total]]*1.5</f>
        <v>43.454999999999998</v>
      </c>
      <c r="V1311" s="12">
        <v>45</v>
      </c>
      <c r="W1311" s="12">
        <f>STOCK[[#This Row],[Precio Final]]-STOCK[[#This Row],[Costo total]]</f>
        <v>16.03</v>
      </c>
      <c r="X1311" s="12">
        <f>STOCK[[#This Row],[Ganancia Unitaria]]*STOCK[[#This Row],[Salidas]]</f>
        <v>0</v>
      </c>
      <c r="Y1311" s="12" t="s">
        <v>2753</v>
      </c>
      <c r="AA1311" s="12">
        <f>STOCK[[#This Row],[Costo total]]*STOCK[[#This Row],[Entradas]]</f>
        <v>57.94</v>
      </c>
      <c r="AB1311" s="12">
        <f>STOCK[[#This Row],[Stock Actual]]*STOCK[[#This Row],[Costo total]]</f>
        <v>57.94</v>
      </c>
    </row>
    <row r="1312" spans="1:29" s="12" customFormat="1" ht="50" customHeight="1" x14ac:dyDescent="0.15">
      <c r="A1312" s="12" t="s">
        <v>3091</v>
      </c>
      <c r="B1312" s="70"/>
      <c r="C1312" s="12" t="s">
        <v>4</v>
      </c>
      <c r="D1312" s="12" t="s">
        <v>2752</v>
      </c>
      <c r="E1312" s="12" t="s">
        <v>2720</v>
      </c>
      <c r="F1312" s="12" t="s">
        <v>551</v>
      </c>
      <c r="G1312" s="12" t="s">
        <v>2713</v>
      </c>
      <c r="H1312" s="12">
        <f>STOCK[[#This Row],[Precio Final]]</f>
        <v>46</v>
      </c>
      <c r="I1312" s="12">
        <f>STOCK[[#This Row],[Precio Venta Ideal (x1.5)]]</f>
        <v>43.605000000000004</v>
      </c>
      <c r="J1312" s="87">
        <v>2</v>
      </c>
      <c r="K1312" s="101">
        <f>SUMIFS(VENTAS[Cantidad],VENTAS[Código del producto Vendido],STOCK[[#This Row],[Code]])</f>
        <v>2</v>
      </c>
      <c r="L1312" s="87">
        <f>STOCK[[#This Row],[Entradas]]-STOCK[[#This Row],[Salidas]]</f>
        <v>0</v>
      </c>
      <c r="M1312" s="12">
        <f>STOCK[[#This Row],[Precio Final]]*10%</f>
        <v>4.6000000000000005</v>
      </c>
      <c r="N1312" s="12">
        <v>0</v>
      </c>
      <c r="O1312" s="12">
        <v>0</v>
      </c>
      <c r="P1312" s="12">
        <v>22.5</v>
      </c>
      <c r="Q1312" s="87">
        <v>0</v>
      </c>
      <c r="R1312" s="12">
        <v>7.81</v>
      </c>
      <c r="S1312" s="12">
        <v>1.97</v>
      </c>
      <c r="T1312" s="12">
        <f>STOCK[[#This Row],[Costo Unitario (USD)]]+STOCK[[#This Row],[Costo Envío (USD)]]+STOCK[[#This Row],[Comisión 10%]]</f>
        <v>29.07</v>
      </c>
      <c r="U1312" s="12">
        <f>STOCK[[#This Row],[Costo total]]*1.5</f>
        <v>43.605000000000004</v>
      </c>
      <c r="V1312" s="12">
        <v>46</v>
      </c>
      <c r="W1312" s="12">
        <f>STOCK[[#This Row],[Precio Final]]-STOCK[[#This Row],[Costo total]]</f>
        <v>16.93</v>
      </c>
      <c r="X1312" s="12">
        <f>STOCK[[#This Row],[Ganancia Unitaria]]*STOCK[[#This Row],[Salidas]]</f>
        <v>33.86</v>
      </c>
      <c r="Y1312" s="12" t="s">
        <v>2753</v>
      </c>
      <c r="AA1312" s="12">
        <f>STOCK[[#This Row],[Costo total]]*STOCK[[#This Row],[Entradas]]</f>
        <v>58.14</v>
      </c>
      <c r="AB1312" s="12">
        <f>STOCK[[#This Row],[Stock Actual]]*STOCK[[#This Row],[Costo total]]</f>
        <v>0</v>
      </c>
    </row>
    <row r="1313" spans="1:29" s="12" customFormat="1" ht="50" customHeight="1" x14ac:dyDescent="0.15">
      <c r="A1313" s="12" t="s">
        <v>3089</v>
      </c>
      <c r="B1313" s="70"/>
      <c r="C1313" s="12" t="s">
        <v>4</v>
      </c>
      <c r="D1313" s="12" t="s">
        <v>2752</v>
      </c>
      <c r="E1313" s="12" t="s">
        <v>2720</v>
      </c>
      <c r="F1313" s="12" t="s">
        <v>252</v>
      </c>
      <c r="G1313" s="12" t="s">
        <v>2713</v>
      </c>
      <c r="H1313" s="12">
        <f>STOCK[[#This Row],[Precio Final]]</f>
        <v>47</v>
      </c>
      <c r="I1313" s="12">
        <f>STOCK[[#This Row],[Precio Venta Ideal (x1.5)]]</f>
        <v>43.754999999999995</v>
      </c>
      <c r="J1313" s="87">
        <v>2</v>
      </c>
      <c r="K1313" s="101">
        <f>SUMIFS(VENTAS[Cantidad],VENTAS[Código del producto Vendido],STOCK[[#This Row],[Code]])</f>
        <v>0</v>
      </c>
      <c r="L1313" s="87">
        <f>STOCK[[#This Row],[Entradas]]-STOCK[[#This Row],[Salidas]]</f>
        <v>2</v>
      </c>
      <c r="M1313" s="12">
        <f>STOCK[[#This Row],[Precio Final]]*10%</f>
        <v>4.7</v>
      </c>
      <c r="N1313" s="12">
        <v>0</v>
      </c>
      <c r="O1313" s="12">
        <v>0</v>
      </c>
      <c r="P1313" s="12">
        <v>22.5</v>
      </c>
      <c r="Q1313" s="87">
        <v>0</v>
      </c>
      <c r="R1313" s="12">
        <v>7.81</v>
      </c>
      <c r="S1313" s="12">
        <v>1.97</v>
      </c>
      <c r="T1313" s="12">
        <f>STOCK[[#This Row],[Costo Unitario (USD)]]+STOCK[[#This Row],[Costo Envío (USD)]]+STOCK[[#This Row],[Comisión 10%]]</f>
        <v>29.169999999999998</v>
      </c>
      <c r="U1313" s="12">
        <f>STOCK[[#This Row],[Costo total]]*1.5</f>
        <v>43.754999999999995</v>
      </c>
      <c r="V1313" s="12">
        <v>47</v>
      </c>
      <c r="W1313" s="12">
        <f>STOCK[[#This Row],[Precio Final]]-STOCK[[#This Row],[Costo total]]</f>
        <v>17.830000000000002</v>
      </c>
      <c r="X1313" s="12">
        <f>STOCK[[#This Row],[Ganancia Unitaria]]*STOCK[[#This Row],[Salidas]]</f>
        <v>0</v>
      </c>
      <c r="Y1313" s="12" t="s">
        <v>2753</v>
      </c>
      <c r="AA1313" s="12">
        <f>STOCK[[#This Row],[Costo total]]*STOCK[[#This Row],[Entradas]]</f>
        <v>58.339999999999996</v>
      </c>
      <c r="AB1313" s="12">
        <f>STOCK[[#This Row],[Stock Actual]]*STOCK[[#This Row],[Costo total]]</f>
        <v>58.339999999999996</v>
      </c>
    </row>
    <row r="1314" spans="1:29" s="12" customFormat="1" ht="50" customHeight="1" x14ac:dyDescent="0.15">
      <c r="A1314" s="12" t="s">
        <v>3102</v>
      </c>
      <c r="B1314" s="105"/>
      <c r="C1314" s="100" t="s">
        <v>4</v>
      </c>
      <c r="D1314" s="100" t="s">
        <v>2366</v>
      </c>
      <c r="E1314" s="100" t="s">
        <v>3101</v>
      </c>
      <c r="F1314" s="100" t="s">
        <v>243</v>
      </c>
      <c r="G1314" s="100" t="s">
        <v>2638</v>
      </c>
      <c r="H1314" s="100">
        <f>STOCK[[#This Row],[Precio Final]]</f>
        <v>0</v>
      </c>
      <c r="I1314" s="100" t="e">
        <f>STOCK[[#This Row],[Precio Venta Ideal (x1.5)]]</f>
        <v>#DIV/0!</v>
      </c>
      <c r="J1314" s="101">
        <v>1</v>
      </c>
      <c r="K1314" s="101">
        <f>SUMIFS(VENTAS[Cantidad],VENTAS[Código del producto Vendido],STOCK[[#This Row],[Code]])</f>
        <v>0</v>
      </c>
      <c r="L1314" s="101">
        <f>STOCK[[#This Row],[Entradas]]-STOCK[[#This Row],[Salidas]]</f>
        <v>1</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50" customHeight="1" x14ac:dyDescent="0.15">
      <c r="A1315" s="100"/>
      <c r="B1315" s="105"/>
      <c r="C1315" s="100"/>
      <c r="D1315" s="100"/>
      <c r="E1315" s="100"/>
      <c r="F1315" s="100"/>
      <c r="G1315" s="100"/>
      <c r="H1315" s="100">
        <f>STOCK[[#This Row],[Precio Final]]</f>
        <v>0</v>
      </c>
      <c r="I1315" s="100" t="e">
        <f>STOCK[[#This Row],[Precio Venta Ideal (x1.5)]]</f>
        <v>#DIV/0!</v>
      </c>
      <c r="J1315" s="101"/>
      <c r="K1315" s="101">
        <f>SUMIFS(VENTAS[Cantidad],VENTAS[Código del producto Vendido],STOCK[[#This Row],[Code]])</f>
        <v>0</v>
      </c>
      <c r="L1315" s="101">
        <f>STOCK[[#This Row],[Entradas]]-STOCK[[#This Row],[Salidas]]</f>
        <v>0</v>
      </c>
      <c r="M1315" s="100">
        <f>STOCK[[#This Row],[Precio Final]]*10%</f>
        <v>0</v>
      </c>
      <c r="N1315" s="100"/>
      <c r="O1315" s="100"/>
      <c r="P1315" s="100" t="e">
        <f>N1315/O1315</f>
        <v>#DIV/0!</v>
      </c>
      <c r="Q1315" s="101"/>
      <c r="R1315" s="100"/>
      <c r="S1315" s="100">
        <f>STOCK[[#This Row],[Peso (g)]]*STOCK[[#This Row],[Precio Envío Kilogramo (USD)]]/1000</f>
        <v>0</v>
      </c>
      <c r="T1315" s="100" t="e">
        <f>STOCK[[#This Row],[Costo Unitario (USD)]]+STOCK[[#This Row],[Costo Envío (USD)]]+STOCK[[#This Row],[Comisión 10%]]</f>
        <v>#DIV/0!</v>
      </c>
      <c r="U1315" s="100" t="e">
        <f>ROUNDUP(T1315,0)</f>
        <v>#DIV/0!</v>
      </c>
      <c r="V1315" s="100"/>
      <c r="W1315" s="100" t="e">
        <f>STOCK[[#This Row],[Precio Final]]-STOCK[[#This Row],[Costo total]]</f>
        <v>#DIV/0!</v>
      </c>
      <c r="X1315" s="100" t="e">
        <f>STOCK[[#This Row],[Ganancia Unitaria]]*STOCK[[#This Row],[Salidas]]</f>
        <v>#DIV/0!</v>
      </c>
      <c r="Y1315" s="100"/>
      <c r="Z1315" s="100"/>
      <c r="AA1315" s="100" t="e">
        <f>STOCK[[#This Row],[Costo total]]*STOCK[[#This Row],[Entradas]]</f>
        <v>#DIV/0!</v>
      </c>
      <c r="AB1315" s="100" t="e">
        <f>STOCK[[#This Row],[Stock Actual]]*STOCK[[#This Row],[Costo total]]</f>
        <v>#DIV/0!</v>
      </c>
      <c r="AC1315" s="100"/>
    </row>
    <row r="1316" spans="1:29" s="12" customFormat="1" ht="204" customHeight="1" x14ac:dyDescent="0.15">
      <c r="A1316" s="94" t="s">
        <v>3027</v>
      </c>
      <c r="B1316" s="92" t="s">
        <v>3026</v>
      </c>
      <c r="C1316" s="92" t="s">
        <v>3026</v>
      </c>
      <c r="D1316" s="94" t="s">
        <v>3027</v>
      </c>
      <c r="E1316" s="91" t="s">
        <v>3029</v>
      </c>
      <c r="F1316" s="94" t="s">
        <v>3027</v>
      </c>
      <c r="G1316" s="89"/>
      <c r="H1316" s="92" t="s">
        <v>3026</v>
      </c>
      <c r="I1316" s="92" t="s">
        <v>3026</v>
      </c>
      <c r="J1316" s="94" t="s">
        <v>3027</v>
      </c>
      <c r="K1316" s="92" t="s">
        <v>3026</v>
      </c>
      <c r="L1316" s="92" t="s">
        <v>3026</v>
      </c>
      <c r="M1316" s="92" t="s">
        <v>3026</v>
      </c>
      <c r="N1316" s="89"/>
      <c r="O1316" s="89"/>
      <c r="P1316" s="94" t="s">
        <v>3027</v>
      </c>
      <c r="Q1316" s="94" t="s">
        <v>3027</v>
      </c>
      <c r="R1316" s="94" t="s">
        <v>3027</v>
      </c>
      <c r="S1316" s="94" t="s">
        <v>3027</v>
      </c>
      <c r="T1316" s="92" t="s">
        <v>3026</v>
      </c>
      <c r="U1316" s="92" t="s">
        <v>3026</v>
      </c>
      <c r="V1316" s="94" t="s">
        <v>3027</v>
      </c>
      <c r="W1316" s="92" t="s">
        <v>3026</v>
      </c>
      <c r="X1316" s="92" t="s">
        <v>3026</v>
      </c>
      <c r="Y1316" s="90"/>
      <c r="Z1316" s="89"/>
      <c r="AA1316" s="92" t="s">
        <v>3026</v>
      </c>
      <c r="AB1316" s="92" t="s">
        <v>3026</v>
      </c>
      <c r="AC1316" s="89"/>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102" customFormat="1" ht="50" customHeight="1"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row r="1320" spans="1:29" s="93" customFormat="1" ht="13" x14ac:dyDescent="0.15">
      <c r="A1320" s="1"/>
      <c r="B1320" s="1"/>
      <c r="C1320" s="1"/>
      <c r="D1320" s="17"/>
      <c r="E1320" s="2"/>
      <c r="F1320" s="2"/>
      <c r="G1320" s="1"/>
      <c r="H1320" s="1"/>
      <c r="I1320" s="1"/>
      <c r="J1320" s="1"/>
      <c r="K1320" s="1"/>
      <c r="L1320" s="1"/>
      <c r="M1320" s="1"/>
      <c r="N1320" s="1"/>
      <c r="O1320" s="3"/>
      <c r="P1320" s="3"/>
      <c r="Q1320" s="1"/>
      <c r="R1320" s="1"/>
      <c r="S1320" s="3"/>
      <c r="T1320" s="3"/>
      <c r="U1320" s="64"/>
      <c r="V1320" s="3"/>
      <c r="W1320" s="3"/>
      <c r="X1320" s="3"/>
      <c r="Y1320" s="88"/>
      <c r="Z1320" s="1"/>
      <c r="AA1320" s="1"/>
      <c r="AB1320" s="1"/>
      <c r="AC1320" s="1"/>
    </row>
  </sheetData>
  <phoneticPr fontId="6" type="noConversion"/>
  <conditionalFormatting sqref="L2:M1310">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10 N1158:R1158 A1158:G1158 U1158:AC1158 L1308:M1310 K1308:K1315 H2:M1307 V1216:X1224 H1308:J1310 S2:T1310">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216:B1224 A1306:B1310">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211:R1212 Q1294:R1294 N1303:O1310 N1216:R1224 Q1306:R1310">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211:R1212 Q1294:R1294 N1303:O1310 N1216:R1224 Q1306:R1310">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6:G356 D358:G358 D360:G360 D362:G362 D364:G364 D366:G366 D368:G368 D370:G370 D372:G372 D374:G374 D376:G376 D378:G378 D380:G380 D382:G382 D384:G384 D386:G386 D388:G388 D390:G390 D392:G392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9 D541:G541 D543:G543 D545:G545 D547:G547 D549:G549 D551:G551 D553:G553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D709:G709 D711:G711 D713:G713 D715:G715 D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D793:G793 D795:G795 D797:G797 D799:G799 D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F893:G893 E892:E893 F1153:G1154 E1152:E1153 D1211:G1212 D1216:G1216 G1217:G1225 D1217:F1224 D1307:G1310">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216:C1224 C1306:C1310">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10">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10">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D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D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40:G540 D542:G542 D544:G544 D546:G546 D548:G548 D550:G550 D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D710:G710 D712:G712 D714:G714 D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D794:G794 D796:G796 D798:G798 D800:G800 D802:G802 D804:G804 D806:G806 D808:G808 D810:G810 D812:G812 D814:G814 D816:G816 D818:G818 D820:G820 D822:G822 D824:G824 D826:G826 D828:G828 D830:G830 D832:G832 D834:G834 D836:G836 D838:G838 D840:G840 D842:G842 D844:G844 D846:G846 D848:G848 D850:G850 D852:G852 D854:G854 D856:G856 D858:G858 D860:G860 D862:G862 D864:G864 D866:G866 D868:G868 D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216:B1224 A1306:B1310">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10">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10">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1:M1315">
    <cfRule type="cellIs" dxfId="18" priority="11" operator="lessThan">
      <formula>0</formula>
    </cfRule>
    <cfRule type="cellIs" dxfId="17" priority="12" operator="lessThan">
      <formula>0</formula>
    </cfRule>
  </conditionalFormatting>
  <conditionalFormatting sqref="V1311:X1315 H1311:J1315 S1311:T1315 L1311:M1315">
    <cfRule type="expression" dxfId="16" priority="10">
      <formula>$L1311=0</formula>
    </cfRule>
  </conditionalFormatting>
  <conditionalFormatting sqref="A1311:B1315">
    <cfRule type="expression" dxfId="15" priority="8">
      <formula>$L1311=0</formula>
    </cfRule>
  </conditionalFormatting>
  <conditionalFormatting sqref="N1311:R1315">
    <cfRule type="expression" dxfId="14" priority="6">
      <formula>$L1311=0</formula>
    </cfRule>
  </conditionalFormatting>
  <conditionalFormatting sqref="N1311:R1315">
    <cfRule type="containsBlanks" dxfId="13" priority="7">
      <formula>LEN(TRIM(N1311))=0</formula>
    </cfRule>
  </conditionalFormatting>
  <conditionalFormatting sqref="D1311:G1315">
    <cfRule type="expression" dxfId="12" priority="5">
      <formula>$L1311=0</formula>
    </cfRule>
  </conditionalFormatting>
  <conditionalFormatting sqref="C1311:C1315">
    <cfRule type="expression" dxfId="11" priority="4">
      <formula>$L1311=0</formula>
    </cfRule>
  </conditionalFormatting>
  <conditionalFormatting sqref="U1311:U1315">
    <cfRule type="expression" dxfId="10" priority="3">
      <formula>$L1311=0</formula>
    </cfRule>
  </conditionalFormatting>
  <conditionalFormatting sqref="A1311:B1315">
    <cfRule type="duplicateValues" dxfId="9" priority="9"/>
  </conditionalFormatting>
  <conditionalFormatting sqref="Y1311:Y1315">
    <cfRule type="expression" dxfId="8" priority="2">
      <formula>$L1311=0</formula>
    </cfRule>
  </conditionalFormatting>
  <conditionalFormatting sqref="Z1311:AC1315">
    <cfRule type="expression" dxfId="7" priority="1">
      <formula>$L1311=0</formula>
    </cfRule>
  </conditionalFormatting>
  <dataValidations count="1">
    <dataValidation type="list" allowBlank="1" showInputMessage="1" showErrorMessage="1" sqref="B228:B237 B165:B226 B2:B163" xr:uid="{623B9E46-E579-8C41-918C-4848932067A0}">
      <formula1>$A$2:$A$1000699</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11"/>
  <sheetViews>
    <sheetView topLeftCell="A1387" zoomScale="143" zoomScaleNormal="125" workbookViewId="0">
      <selection activeCell="H1409" sqref="H1409"/>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3" t="s">
        <v>1381</v>
      </c>
      <c r="B1" s="103"/>
      <c r="C1" s="103"/>
      <c r="D1" s="103"/>
      <c r="E1" s="103"/>
      <c r="G1" s="104" t="s">
        <v>1382</v>
      </c>
      <c r="H1" s="104"/>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3030</v>
      </c>
      <c r="L2" s="57" t="s">
        <v>11</v>
      </c>
      <c r="M2" s="55" t="s">
        <v>3028</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1750</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1750</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1761</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1762</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1762</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1750</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1763</v>
      </c>
      <c r="D733" s="4"/>
      <c r="E733" s="4" t="s">
        <v>1746</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1735</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1720</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1750</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1750</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1713</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1714</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1715</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1720</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1715</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1721</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1784</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1772</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1772</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1772</v>
      </c>
      <c r="D751" s="4"/>
      <c r="E751" s="4" t="s">
        <v>1758</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1750</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1714</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1781</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1742</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1763</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1763</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1785</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1786</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1750</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1802</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1803</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1802</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1802</v>
      </c>
      <c r="E773" t="s">
        <v>1732</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1722</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2025</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2025</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2045</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2045</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2045</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1741</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2047</v>
      </c>
    </row>
    <row r="790" spans="1:13" ht="14" x14ac:dyDescent="0.15">
      <c r="C790" s="4" t="s">
        <v>237</v>
      </c>
      <c r="E790" s="4" t="s">
        <v>1745</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2045</v>
      </c>
      <c r="E794" s="4" t="s">
        <v>1720</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2045</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1989</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2220</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2049</v>
      </c>
      <c r="D798" s="4" t="s">
        <v>993</v>
      </c>
      <c r="E798" s="4" t="s">
        <v>1749</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2048</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2025</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2048</v>
      </c>
      <c r="E801" s="4" t="s">
        <v>1758</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2045</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2045</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2025</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2045</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2045</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1737</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2045</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2045</v>
      </c>
      <c r="E816" s="4" t="s">
        <v>1572</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2045</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2025</v>
      </c>
      <c r="E819" s="4" t="s">
        <v>1745</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1735</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2045</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2045</v>
      </c>
      <c r="E824" s="4" t="s">
        <v>1723</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2045</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2059</v>
      </c>
      <c r="E826" s="4" t="s">
        <v>1743</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2138</v>
      </c>
      <c r="D830" t="s">
        <v>2045</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2138</v>
      </c>
      <c r="D833" t="s">
        <v>2045</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2138</v>
      </c>
      <c r="D834" t="s">
        <v>2045</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2138</v>
      </c>
      <c r="D835" t="s">
        <v>2045</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2138</v>
      </c>
      <c r="D836" t="s">
        <v>2045</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2045</v>
      </c>
      <c r="E837" t="s">
        <v>1739</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2045</v>
      </c>
      <c r="E838" t="s">
        <v>1725</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2045</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2045</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2045</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2045</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2000</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2220</v>
      </c>
    </row>
    <row r="845" spans="1:13" ht="14" x14ac:dyDescent="0.15">
      <c r="A845" s="23">
        <v>45391</v>
      </c>
      <c r="C845" t="s">
        <v>1166</v>
      </c>
      <c r="E845" t="s">
        <v>1835</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1717</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1846</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2221</v>
      </c>
      <c r="E848" t="s">
        <v>1845</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1750</v>
      </c>
      <c r="E849" t="s">
        <v>1847</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2045</v>
      </c>
      <c r="E850" t="s">
        <v>1830</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2045</v>
      </c>
      <c r="E851" t="s">
        <v>1828</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1716</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2045</v>
      </c>
      <c r="E856" t="s">
        <v>1842</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1748</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1830</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2045</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2294</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2045</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2045</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2045</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2045</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2045</v>
      </c>
      <c r="E867" t="s">
        <v>1726</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2045</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2045</v>
      </c>
      <c r="E869" t="s">
        <v>1735</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2045</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2045</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2295</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2045</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2045</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2045</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2297</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2297</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2045</v>
      </c>
      <c r="E878" t="s">
        <v>1736</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2298</v>
      </c>
      <c r="E879" t="s">
        <v>1860</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2045</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2311</v>
      </c>
      <c r="D881" s="4"/>
      <c r="E881" s="4" t="s">
        <v>1860</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2045</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1747</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2045</v>
      </c>
      <c r="E884" s="4" t="s">
        <v>1884</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2045</v>
      </c>
      <c r="E885" s="4" t="s">
        <v>1847</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2045</v>
      </c>
      <c r="E886" s="4" t="s">
        <v>2306</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2045</v>
      </c>
      <c r="E887" s="4" t="s">
        <v>2307</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2045</v>
      </c>
      <c r="E888" s="4" t="s">
        <v>2308</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2045</v>
      </c>
      <c r="E889" s="4" t="s">
        <v>2309</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2045</v>
      </c>
      <c r="E890" s="4" t="s">
        <v>2310</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2045</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2045</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2045</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2312</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2045</v>
      </c>
      <c r="E895" s="4" t="s">
        <v>2296</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2045</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2045</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2045</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2045</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2313</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2045</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2045</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2045</v>
      </c>
      <c r="E906" t="s">
        <v>1736</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2045</v>
      </c>
      <c r="E907" t="s">
        <v>1776</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1776</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2314</v>
      </c>
      <c r="E909" t="s">
        <v>1777</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2045</v>
      </c>
      <c r="E910" t="s">
        <v>1843</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2045</v>
      </c>
      <c r="E911" t="s">
        <v>1844</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2045</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2045</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2045</v>
      </c>
      <c r="E914" t="s">
        <v>1738</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2315</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2045</v>
      </c>
      <c r="E916" t="s">
        <v>1726</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2045</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2045</v>
      </c>
      <c r="E918" t="s">
        <v>1737</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2045</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2045</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2045</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2045</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2045</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2045</v>
      </c>
      <c r="E924" t="s">
        <v>2052</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2045</v>
      </c>
      <c r="E925" t="s">
        <v>1991</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2045</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2045</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2045</v>
      </c>
      <c r="E929" t="s">
        <v>1841</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2587</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2045</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2045</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1852</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2045</v>
      </c>
      <c r="E938" t="s">
        <v>2595</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2045</v>
      </c>
      <c r="E939" t="s">
        <v>1848</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1843</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2045</v>
      </c>
      <c r="E943" t="s">
        <v>1738</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2045</v>
      </c>
      <c r="E944" t="s">
        <v>2424</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2045</v>
      </c>
      <c r="E945" t="s">
        <v>2420</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2045</v>
      </c>
      <c r="E946" t="s">
        <v>2422</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2045</v>
      </c>
      <c r="E947" t="s">
        <v>2384</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2596</v>
      </c>
      <c r="E948" t="s">
        <v>2405</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2420</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2420</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2391</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2397</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2045</v>
      </c>
      <c r="E953" t="s">
        <v>2422</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2045</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2045</v>
      </c>
      <c r="E955" t="s">
        <v>2385</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2421</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2045</v>
      </c>
      <c r="E957" t="s">
        <v>1902</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2045</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2599</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2603</v>
      </c>
      <c r="E960" t="s">
        <v>1840</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2045</v>
      </c>
      <c r="E961" t="s">
        <v>2401</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2400</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2603</v>
      </c>
      <c r="E963" t="s">
        <v>2579</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2604</v>
      </c>
      <c r="E964" t="s">
        <v>2412</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2581</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2045</v>
      </c>
      <c r="E966" t="s">
        <v>2420</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2603</v>
      </c>
      <c r="E967" t="s">
        <v>2581</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2605</v>
      </c>
      <c r="E968" t="s">
        <v>2442</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2606</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2045</v>
      </c>
      <c r="E971" t="s">
        <v>2424</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2045</v>
      </c>
      <c r="E972" t="s">
        <v>2581</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2045</v>
      </c>
      <c r="E973" t="s">
        <v>2469</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2045</v>
      </c>
      <c r="E974" t="s">
        <v>2398</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2045</v>
      </c>
      <c r="E975" t="s">
        <v>2440</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2045</v>
      </c>
      <c r="E976" t="s">
        <v>2402</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2045</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2610</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2609</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2609</v>
      </c>
      <c r="E980" t="s">
        <v>1838</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2611</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2025</v>
      </c>
      <c r="E983" t="s">
        <v>2474</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2599</v>
      </c>
      <c r="E985" t="s">
        <v>1739</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2396</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2609</v>
      </c>
      <c r="E987" t="s">
        <v>2440</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2025</v>
      </c>
      <c r="E988" t="s">
        <v>2462</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2025</v>
      </c>
      <c r="E989" t="s">
        <v>2471</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2612</v>
      </c>
      <c r="D990" t="s">
        <v>2609</v>
      </c>
      <c r="E990" t="s">
        <v>2453</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2613</v>
      </c>
      <c r="D991" t="s">
        <v>1497</v>
      </c>
      <c r="E991" t="s">
        <v>2473</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2614</v>
      </c>
      <c r="D992" t="s">
        <v>2606</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2614</v>
      </c>
      <c r="D993" t="s">
        <v>2606</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2615</v>
      </c>
      <c r="D994" t="s">
        <v>2045</v>
      </c>
      <c r="E994" t="s">
        <v>2382</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2616</v>
      </c>
      <c r="D995" t="s">
        <v>2609</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2617</v>
      </c>
      <c r="D996" t="s">
        <v>2045</v>
      </c>
      <c r="E996" t="s">
        <v>2472</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2617</v>
      </c>
      <c r="D997" t="s">
        <v>2045</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2618</v>
      </c>
      <c r="D998" t="s">
        <v>2045</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2619</v>
      </c>
      <c r="D999" t="s">
        <v>2045</v>
      </c>
      <c r="E999" t="s">
        <v>2399</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2620</v>
      </c>
      <c r="D1000" t="s">
        <v>2609</v>
      </c>
      <c r="E1000" t="s">
        <v>2578</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2621</v>
      </c>
      <c r="D1001" t="s">
        <v>993</v>
      </c>
      <c r="E1001" t="s">
        <v>2414</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2622</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2622</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2622</v>
      </c>
      <c r="E1004" t="s">
        <v>2579</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2622</v>
      </c>
      <c r="E1005" t="s">
        <v>2428</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2624</v>
      </c>
      <c r="D1006" t="s">
        <v>2625</v>
      </c>
      <c r="E1006" t="s">
        <v>1853</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2626</v>
      </c>
      <c r="D1007" t="s">
        <v>2627</v>
      </c>
      <c r="E1007" t="s">
        <v>1776</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2626</v>
      </c>
      <c r="D1008" t="s">
        <v>2627</v>
      </c>
      <c r="E1008" t="s">
        <v>1824</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2628</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2629</v>
      </c>
      <c r="D1010" t="s">
        <v>2609</v>
      </c>
      <c r="E1010" t="s">
        <v>2454</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2630</v>
      </c>
      <c r="D1011" t="s">
        <v>2609</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2596</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2635</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2635</v>
      </c>
      <c r="D1014" t="s">
        <v>494</v>
      </c>
      <c r="E1014" s="4" t="s">
        <v>1743</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2045</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2045</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2045</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2606</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2045</v>
      </c>
      <c r="E1019" s="4" t="s">
        <v>1778</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2045</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2045</v>
      </c>
      <c r="E1021" s="4" t="s">
        <v>2416</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2045</v>
      </c>
      <c r="E1022" s="4" t="s">
        <v>2429</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2045</v>
      </c>
      <c r="E1023" s="4" t="s">
        <v>2441</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2045</v>
      </c>
      <c r="E1024" s="4" t="s">
        <v>2451</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2045</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2045</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2599</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2045</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2606</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2045</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2045</v>
      </c>
      <c r="E1031" s="4" t="s">
        <v>1827</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2045</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2045</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2045</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2045</v>
      </c>
      <c r="E1035" s="4" t="s">
        <v>2600</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2045</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2045</v>
      </c>
      <c r="E1037" s="4" t="s">
        <v>2600</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2045</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2045</v>
      </c>
      <c r="E1039" s="4" t="s">
        <v>2390</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2599</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2634</v>
      </c>
      <c r="D1041" s="4" t="s">
        <v>2599</v>
      </c>
      <c r="E1041" s="4" t="s">
        <v>2586</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2045</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2045</v>
      </c>
      <c r="E1043" s="4" t="s">
        <v>1834</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2045</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2599</v>
      </c>
      <c r="E1045" s="4" t="s">
        <v>2466</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2599</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2599</v>
      </c>
      <c r="E1047" s="4" t="s">
        <v>2469</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2606</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2606</v>
      </c>
      <c r="E1049" s="4" t="s">
        <v>2417</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2606</v>
      </c>
      <c r="E1050" s="4" t="s">
        <v>2601</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2606</v>
      </c>
      <c r="E1051" s="4" t="s">
        <v>1780</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2606</v>
      </c>
      <c r="E1052" s="4" t="s">
        <v>1855</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2606</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2606</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2606</v>
      </c>
      <c r="E1055" s="4" t="s">
        <v>2601</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2606</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2606</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2606</v>
      </c>
      <c r="E1058" s="4" t="s">
        <v>1748</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2609</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2636</v>
      </c>
      <c r="E1060" s="4" t="s">
        <v>1996</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2692</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2045</v>
      </c>
      <c r="E1062" s="4" t="s">
        <v>2382</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2399</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2694</v>
      </c>
    </row>
    <row r="1064" spans="1:13" ht="14" x14ac:dyDescent="0.15">
      <c r="A1064" s="23">
        <v>45483</v>
      </c>
      <c r="C1064" s="4"/>
      <c r="D1064" s="4" t="s">
        <v>2045</v>
      </c>
      <c r="E1064" s="4" t="s">
        <v>2407</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2045</v>
      </c>
      <c r="E1065" s="4" t="s">
        <v>1851</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2045</v>
      </c>
      <c r="E1066" s="4" t="s">
        <v>2653</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2045</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2045</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2045</v>
      </c>
      <c r="E1069" s="4"/>
      <c r="F1069" s="67" t="s">
        <v>2695</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2045</v>
      </c>
      <c r="E1070" s="4" t="s">
        <v>2406</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2045</v>
      </c>
      <c r="E1071" s="4" t="s">
        <v>2449</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2045</v>
      </c>
      <c r="E1072" s="4" t="s">
        <v>2448</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2045</v>
      </c>
      <c r="E1073" s="4" t="s">
        <v>2407</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2045</v>
      </c>
      <c r="E1074" s="4" t="s">
        <v>2403</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2045</v>
      </c>
      <c r="E1075" s="4" t="s">
        <v>2415</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2045</v>
      </c>
      <c r="E1076" s="4" t="s">
        <v>1845</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2599</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2599</v>
      </c>
      <c r="E1078" s="4" t="s">
        <v>2416</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2599</v>
      </c>
      <c r="E1079" s="4" t="s">
        <v>1697</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2599</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2599</v>
      </c>
      <c r="E1081" s="4" t="s">
        <v>1776</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2609</v>
      </c>
      <c r="E1082" s="4" t="s">
        <v>1890</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2609</v>
      </c>
      <c r="E1083" s="4" t="s">
        <v>1891</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2609</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2627</v>
      </c>
      <c r="E1085" s="4" t="s">
        <v>1853</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2606</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2606</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2606</v>
      </c>
      <c r="E1088" s="4" t="s">
        <v>2644</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2606</v>
      </c>
      <c r="E1089" s="4" t="s">
        <v>1828</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2606</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2696</v>
      </c>
      <c r="E1091" s="4" t="s">
        <v>2469</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2754</v>
      </c>
      <c r="D1092" s="4"/>
      <c r="E1092" s="4" t="s">
        <v>2404</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2390</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2606</v>
      </c>
      <c r="E1094" s="4" t="s">
        <v>1890</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2609</v>
      </c>
      <c r="E1095" s="4" t="s">
        <v>2641</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2045</v>
      </c>
      <c r="E1098" s="4" t="s">
        <v>2584</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2045</v>
      </c>
      <c r="E1099" s="4" t="s">
        <v>2452</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2045</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2754</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2754</v>
      </c>
      <c r="D1102" s="4"/>
      <c r="E1102" s="4" t="s">
        <v>1724</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2754</v>
      </c>
      <c r="D1103" s="4"/>
      <c r="E1103" s="4" t="s">
        <v>2469</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2045</v>
      </c>
      <c r="E1104" s="4" t="s">
        <v>2439</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2609</v>
      </c>
      <c r="E1105" s="4" t="s">
        <v>2419</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2609</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2754</v>
      </c>
      <c r="D1107" s="4"/>
      <c r="E1107" s="4" t="s">
        <v>2655</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2263</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2609</v>
      </c>
      <c r="E1109" s="4" t="s">
        <v>1891</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2625</v>
      </c>
      <c r="E1110" s="4" t="s">
        <v>1819</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2609</v>
      </c>
      <c r="E1111" s="4" t="s">
        <v>2592</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2708</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2708</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2708</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2708</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2754</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1852</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2609</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2045</v>
      </c>
      <c r="E1121" s="4" t="s">
        <v>1845</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2045</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2045</v>
      </c>
      <c r="E1123" s="4" t="s">
        <v>2642</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2715</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2475</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2045</v>
      </c>
      <c r="E1126" s="4" t="s">
        <v>1731</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2754</v>
      </c>
      <c r="D1127" s="4"/>
      <c r="E1127" s="4" t="s">
        <v>1742</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2045</v>
      </c>
      <c r="E1128" s="4" t="s">
        <v>2388</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2045</v>
      </c>
      <c r="E1129" s="4" t="s">
        <v>2427</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2045</v>
      </c>
      <c r="E1130" s="4" t="s">
        <v>2470</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2045</v>
      </c>
      <c r="E1131" s="4" t="s">
        <v>2386</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2754</v>
      </c>
      <c r="D1132" s="4"/>
      <c r="E1132" s="4" t="s">
        <v>2468</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2754</v>
      </c>
      <c r="D1133" s="4"/>
      <c r="E1133" s="4" t="s">
        <v>2394</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2754</v>
      </c>
      <c r="D1134" s="4"/>
      <c r="E1134" s="4" t="s">
        <v>2640</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2754</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2754</v>
      </c>
      <c r="D1136" s="4"/>
      <c r="E1136" s="4" t="s">
        <v>2647</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2599</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2599</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2599</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2599</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2599</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2599</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2599</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2599</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2754</v>
      </c>
      <c r="D1145" s="4"/>
      <c r="E1145" s="4" t="s">
        <v>2736</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2737</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2609</v>
      </c>
      <c r="E1147" s="4" t="s">
        <v>2725</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2609</v>
      </c>
      <c r="E1148" s="4" t="s">
        <v>2734</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2609</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2963</v>
      </c>
      <c r="D1151" s="4" t="s">
        <v>2708</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2627</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2627</v>
      </c>
      <c r="E1154" s="4" t="s">
        <v>2726</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3066</v>
      </c>
      <c r="D1155" s="4" t="s">
        <v>2627</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3066</v>
      </c>
      <c r="D1156" s="4" t="s">
        <v>2627</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2627</v>
      </c>
      <c r="E1157" s="4" t="s">
        <v>1831</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2754</v>
      </c>
      <c r="D1158" s="4"/>
      <c r="E1158" s="4" t="s">
        <v>2715</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2599</v>
      </c>
      <c r="E1159" s="4" t="s">
        <v>2398</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2599</v>
      </c>
      <c r="E1160" s="4" t="s">
        <v>2425</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2599</v>
      </c>
      <c r="E1161" s="4" t="s">
        <v>2425</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2599</v>
      </c>
      <c r="E1162" s="4" t="s">
        <v>1851</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2599</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2599</v>
      </c>
      <c r="E1164" s="4" t="s">
        <v>2413</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2599</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2045</v>
      </c>
      <c r="E1166" s="4" t="s">
        <v>2639</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2609</v>
      </c>
      <c r="E1167" s="4" t="s">
        <v>2733</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2622</v>
      </c>
      <c r="E1168" s="4" t="s">
        <v>2712</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2755</v>
      </c>
      <c r="D1171" s="4"/>
      <c r="E1171" s="4" t="s">
        <v>2725</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1778</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2045</v>
      </c>
      <c r="E1173" s="4" t="s">
        <v>1863</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2599</v>
      </c>
      <c r="E1174" s="4" t="s">
        <v>2389</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2599</v>
      </c>
      <c r="E1175" s="4" t="s">
        <v>2658</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2599</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2599</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2599</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2599</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2599</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2599</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2599</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2599</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2045</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2599</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2045</v>
      </c>
      <c r="E1186" s="4" t="s">
        <v>2418</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2045</v>
      </c>
      <c r="E1187" s="4" t="s">
        <v>2402</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2045</v>
      </c>
      <c r="E1188" s="4" t="s">
        <v>1739</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2627</v>
      </c>
      <c r="E1189" s="4" t="s">
        <v>2655</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2627</v>
      </c>
      <c r="E1190" s="4" t="s">
        <v>2764</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2045</v>
      </c>
      <c r="E1191" s="4" t="s">
        <v>2835</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2961</v>
      </c>
      <c r="D1192" s="4" t="s">
        <v>2045</v>
      </c>
      <c r="E1192" s="4" t="s">
        <v>2723</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2045</v>
      </c>
      <c r="E1193" s="4" t="s">
        <v>2455</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2045</v>
      </c>
      <c r="E1194" s="4" t="s">
        <v>2711</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2045</v>
      </c>
      <c r="E1195" s="4" t="s">
        <v>2718</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2045</v>
      </c>
      <c r="E1196" s="4" t="s">
        <v>2829</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2912</v>
      </c>
      <c r="D1197" s="4" t="s">
        <v>2045</v>
      </c>
      <c r="E1197" s="4" t="s">
        <v>2779</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2913</v>
      </c>
      <c r="D1198" s="4" t="s">
        <v>2045</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2914</v>
      </c>
      <c r="D1199" s="4" t="s">
        <v>2045</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2915</v>
      </c>
      <c r="D1200" s="4" t="s">
        <v>2045</v>
      </c>
      <c r="E1200" s="4" t="s">
        <v>2891</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2915</v>
      </c>
      <c r="D1201" s="4" t="s">
        <v>2045</v>
      </c>
      <c r="E1201" s="4" t="s">
        <v>2893</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2916</v>
      </c>
      <c r="D1202" s="4" t="s">
        <v>2045</v>
      </c>
      <c r="E1202" s="4" t="s">
        <v>1844</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2916</v>
      </c>
      <c r="D1203" s="4" t="s">
        <v>2045</v>
      </c>
      <c r="E1203" s="4" t="s">
        <v>2765</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2917</v>
      </c>
      <c r="D1204" s="4" t="s">
        <v>2045</v>
      </c>
      <c r="E1204" s="4" t="s">
        <v>2712</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2918</v>
      </c>
      <c r="D1205" s="4" t="s">
        <v>2045</v>
      </c>
      <c r="E1205" s="4" t="s">
        <v>2847</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2919</v>
      </c>
      <c r="D1206" s="4" t="s">
        <v>2045</v>
      </c>
      <c r="E1206" s="4" t="s">
        <v>2859</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2920</v>
      </c>
      <c r="D1207" s="4" t="s">
        <v>2045</v>
      </c>
      <c r="E1207" s="4" t="s">
        <v>2936</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2920</v>
      </c>
      <c r="D1208" s="4" t="s">
        <v>2045</v>
      </c>
      <c r="E1208" s="4" t="s">
        <v>2937</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2944</v>
      </c>
      <c r="D1209" s="4" t="s">
        <v>2045</v>
      </c>
      <c r="E1209" s="4" t="s">
        <v>2845</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2944</v>
      </c>
      <c r="D1210" s="4" t="s">
        <v>2045</v>
      </c>
      <c r="E1210" s="4" t="s">
        <v>2381</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2946</v>
      </c>
      <c r="D1211" s="4" t="s">
        <v>2045</v>
      </c>
      <c r="E1211" s="4" t="s">
        <v>2745</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2947</v>
      </c>
      <c r="D1212" s="4" t="s">
        <v>2045</v>
      </c>
      <c r="E1212" s="4" t="s">
        <v>2716</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2948</v>
      </c>
      <c r="D1213" s="4" t="s">
        <v>2045</v>
      </c>
      <c r="E1213" s="4" t="s">
        <v>1825</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2949</v>
      </c>
      <c r="D1214" s="4" t="s">
        <v>2045</v>
      </c>
      <c r="E1214" s="4" t="s">
        <v>1827</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2950</v>
      </c>
      <c r="D1215" s="4" t="s">
        <v>2045</v>
      </c>
      <c r="E1215" s="4" t="s">
        <v>2922</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2960</v>
      </c>
      <c r="D1216" s="4" t="s">
        <v>2045</v>
      </c>
      <c r="E1216" s="4" t="s">
        <v>2857</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2960</v>
      </c>
      <c r="D1217" s="4" t="s">
        <v>2045</v>
      </c>
      <c r="E1217" s="4" t="s">
        <v>2843</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2960</v>
      </c>
      <c r="D1218" s="4" t="s">
        <v>2045</v>
      </c>
      <c r="E1218" s="4" t="s">
        <v>2839</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2960</v>
      </c>
      <c r="D1219" s="4" t="s">
        <v>2045</v>
      </c>
      <c r="E1219" s="4" t="s">
        <v>2450</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2960</v>
      </c>
      <c r="D1220" s="4" t="s">
        <v>2045</v>
      </c>
      <c r="E1220" s="4" t="s">
        <v>2716</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2960</v>
      </c>
      <c r="D1221" s="4" t="s">
        <v>2045</v>
      </c>
      <c r="E1221" s="4" t="s">
        <v>2888</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2960</v>
      </c>
      <c r="D1222" s="4" t="s">
        <v>2045</v>
      </c>
      <c r="E1222" s="4" t="s">
        <v>2892</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2962</v>
      </c>
      <c r="D1223" s="4"/>
      <c r="E1223" s="4" t="s">
        <v>2893</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2964</v>
      </c>
      <c r="D1224" s="4" t="s">
        <v>2708</v>
      </c>
      <c r="E1224" s="4" t="s">
        <v>2723</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2946</v>
      </c>
      <c r="D1225" s="4" t="s">
        <v>2708</v>
      </c>
      <c r="E1225" s="4" t="s">
        <v>2766</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2965</v>
      </c>
      <c r="D1226" s="4" t="s">
        <v>2708</v>
      </c>
      <c r="E1226" s="4" t="s">
        <v>2793</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2966</v>
      </c>
      <c r="D1227" s="4" t="s">
        <v>2708</v>
      </c>
      <c r="E1227" s="4" t="s">
        <v>2724</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2967</v>
      </c>
      <c r="D1228" s="4" t="s">
        <v>2708</v>
      </c>
      <c r="E1228" s="4" t="s">
        <v>2922</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2917</v>
      </c>
      <c r="D1229" s="4" t="s">
        <v>2708</v>
      </c>
      <c r="E1229" s="4" t="s">
        <v>1822</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2917</v>
      </c>
      <c r="D1230" s="4" t="s">
        <v>2708</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2968</v>
      </c>
      <c r="D1231" s="4" t="s">
        <v>2708</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2968</v>
      </c>
      <c r="D1232" s="4" t="s">
        <v>2708</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2969</v>
      </c>
      <c r="D1233" s="4" t="s">
        <v>2045</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2970</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1802</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2971</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2754</v>
      </c>
      <c r="D1238" s="4"/>
      <c r="E1238" s="4" t="s">
        <v>1718</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2973</v>
      </c>
      <c r="D1239" s="4" t="s">
        <v>2599</v>
      </c>
      <c r="E1239" s="4" t="s">
        <v>1738</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2974</v>
      </c>
      <c r="D1240" s="4" t="s">
        <v>2599</v>
      </c>
      <c r="E1240" s="4" t="s">
        <v>2710</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2975</v>
      </c>
      <c r="D1241" s="4" t="s">
        <v>2599</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2976</v>
      </c>
      <c r="D1242" s="4" t="s">
        <v>2599</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2977</v>
      </c>
      <c r="D1243" s="4" t="s">
        <v>2599</v>
      </c>
      <c r="E1243" s="4" t="s">
        <v>2816</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2977</v>
      </c>
      <c r="D1244" s="4" t="s">
        <v>2599</v>
      </c>
      <c r="E1244" s="4" t="s">
        <v>2439</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2978</v>
      </c>
      <c r="D1245" s="4" t="s">
        <v>2599</v>
      </c>
      <c r="E1245" s="4" t="s">
        <v>2795</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2978</v>
      </c>
      <c r="D1246" s="4" t="s">
        <v>2599</v>
      </c>
      <c r="E1246" s="4" t="s">
        <v>2803</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2980</v>
      </c>
      <c r="D1247" s="4" t="s">
        <v>2599</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2981</v>
      </c>
      <c r="D1248" s="4" t="s">
        <v>2599</v>
      </c>
      <c r="E1248" s="4" t="s">
        <v>2762</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2982</v>
      </c>
      <c r="D1249" s="4" t="s">
        <v>2599</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2983</v>
      </c>
      <c r="D1250" s="4" t="s">
        <v>2599</v>
      </c>
      <c r="E1250" s="4" t="s">
        <v>655</v>
      </c>
      <c r="F1250" s="2" t="str">
        <f>IFERROR(VLOOKUP(VENTAS[[#This Row],[Código del producto Vendido]],STOCK[],5,FALSE),"-")</f>
        <v>Conjunto top corto y pantalones</v>
      </c>
      <c r="H1250" s="6">
        <v>0</v>
      </c>
      <c r="I1250" s="6">
        <f>VENTAS[[#This Row],[Cantidad]]*VENTAS[[#This Row],[Precio Venta]]</f>
        <v>0</v>
      </c>
      <c r="J1250" s="6">
        <f>IF(VENTAS[[#This Row],[Nombre del Gestor]]&gt;1,  VENTAS[[#This Row],[Total]]*10%, 0)</f>
        <v>0</v>
      </c>
      <c r="K1250" s="6">
        <f>IFERROR(VLOOKUP(VENTAS[[#This Row],[Código del producto Vendido]],STOCK[],16,FALSE)*VENTAS[[#This Row],[Cantidad]] + VLOOKUP(VENTAS[[#This Row],[Código del producto Vendido]],STOCK[],19,FALSE)*VENTAS[[#This Row],[Cantidad]],VENTAS[[#This Row],[Total]])</f>
        <v>0</v>
      </c>
      <c r="L1250" s="6">
        <f>VENTAS[[#This Row],[Total]]-VENTAS[[#This Row],[Comisión 10%]]-VENTAS[[#This Row],[Costo SIN Comision]]</f>
        <v>0</v>
      </c>
      <c r="M1250" s="5"/>
    </row>
    <row r="1251" spans="1:13" ht="14" x14ac:dyDescent="0.15">
      <c r="A1251" s="22">
        <v>45524</v>
      </c>
      <c r="C1251" s="4" t="s">
        <v>2984</v>
      </c>
      <c r="D1251" s="4" t="s">
        <v>2599</v>
      </c>
      <c r="E1251" s="4" t="s">
        <v>1718</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2985</v>
      </c>
      <c r="D1252" s="4" t="s">
        <v>2599</v>
      </c>
      <c r="E1252" s="4" t="s">
        <v>2834</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2986</v>
      </c>
      <c r="D1253" s="4" t="s">
        <v>2599</v>
      </c>
      <c r="E1253" s="4" t="s">
        <v>2800</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2986</v>
      </c>
      <c r="D1254" s="4" t="s">
        <v>2599</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2987</v>
      </c>
      <c r="D1255" s="4" t="s">
        <v>2599</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2988</v>
      </c>
      <c r="D1256" s="4" t="s">
        <v>2609</v>
      </c>
      <c r="E1256" s="4" t="s">
        <v>2779</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2971</v>
      </c>
      <c r="D1257" s="4"/>
      <c r="E1257" s="4" t="s">
        <v>2782</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2988</v>
      </c>
      <c r="D1258" s="4" t="s">
        <v>2609</v>
      </c>
      <c r="E1258" s="4" t="s">
        <v>2765</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2989</v>
      </c>
      <c r="D1259" s="4" t="s">
        <v>2609</v>
      </c>
      <c r="E1259" s="4" t="s">
        <v>2418</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2990</v>
      </c>
      <c r="D1260" s="4" t="s">
        <v>2611</v>
      </c>
      <c r="E1260" s="4" t="s">
        <v>2857</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2991</v>
      </c>
      <c r="D1261" s="4" t="s">
        <v>2609</v>
      </c>
      <c r="E1261" s="4" t="s">
        <v>2921</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2992</v>
      </c>
      <c r="D1262" s="4" t="s">
        <v>2609</v>
      </c>
      <c r="E1262" s="4" t="s">
        <v>2762</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2993</v>
      </c>
      <c r="D1263" s="4" t="s">
        <v>2609</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2994</v>
      </c>
      <c r="D1264" s="4" t="s">
        <v>2611</v>
      </c>
      <c r="E1264" s="4" t="s">
        <v>2995</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3000</v>
      </c>
      <c r="D1265" s="4" t="s">
        <v>2627</v>
      </c>
      <c r="E1265" s="4" t="s">
        <v>2841</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3001</v>
      </c>
      <c r="D1266" s="4" t="s">
        <v>2627</v>
      </c>
      <c r="E1266" s="4" t="s">
        <v>2765</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2963</v>
      </c>
      <c r="D1267" s="4" t="s">
        <v>2627</v>
      </c>
      <c r="E1267" s="4" t="s">
        <v>2775</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2963</v>
      </c>
      <c r="D1268" s="4" t="s">
        <v>2627</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3002</v>
      </c>
      <c r="D1269" s="4" t="s">
        <v>2627</v>
      </c>
      <c r="E1269" s="4" t="s">
        <v>2746</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3003</v>
      </c>
      <c r="D1270" s="4" t="s">
        <v>2627</v>
      </c>
      <c r="E1270" s="4" t="s">
        <v>2791</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3004</v>
      </c>
      <c r="D1271" s="4" t="s">
        <v>2627</v>
      </c>
      <c r="E1271" s="4" t="s">
        <v>2841</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3005</v>
      </c>
      <c r="D1272" s="4" t="s">
        <v>2627</v>
      </c>
      <c r="E1272" s="4" t="s">
        <v>2724</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3006</v>
      </c>
      <c r="D1273" s="4" t="s">
        <v>2627</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3007</v>
      </c>
      <c r="D1274" s="4" t="s">
        <v>2627</v>
      </c>
      <c r="E1274" s="4" t="s">
        <v>1746</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3008</v>
      </c>
      <c r="D1275" s="4" t="s">
        <v>2627</v>
      </c>
      <c r="E1275" s="4" t="s">
        <v>2880</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3008</v>
      </c>
      <c r="D1276" s="4" t="s">
        <v>2627</v>
      </c>
      <c r="E1276" s="4" t="s">
        <v>2869</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3010</v>
      </c>
      <c r="D1277" s="4" t="s">
        <v>3009</v>
      </c>
      <c r="E1277" s="4" t="s">
        <v>2817</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3011</v>
      </c>
      <c r="D1278" s="4" t="s">
        <v>3013</v>
      </c>
      <c r="E1278" s="4" t="s">
        <v>2445</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3011</v>
      </c>
      <c r="D1279" s="4" t="s">
        <v>3013</v>
      </c>
      <c r="E1279" s="4" t="s">
        <v>2463</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3012</v>
      </c>
      <c r="D1280" s="4" t="s">
        <v>3013</v>
      </c>
      <c r="E1280" s="4" t="s">
        <v>2789</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3012</v>
      </c>
      <c r="D1281" s="4" t="s">
        <v>3013</v>
      </c>
      <c r="E1281" s="4" t="s">
        <v>2924</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3014</v>
      </c>
      <c r="D1282" s="4" t="s">
        <v>3013</v>
      </c>
      <c r="E1282" s="4" t="s">
        <v>2925</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3015</v>
      </c>
      <c r="D1283" s="4" t="s">
        <v>3013</v>
      </c>
      <c r="E1283" s="4" t="s">
        <v>2734</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3016</v>
      </c>
      <c r="D1284" s="4" t="s">
        <v>3013</v>
      </c>
      <c r="E1284" s="4" t="s">
        <v>1727</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3017</v>
      </c>
      <c r="D1285" s="4" t="s">
        <v>3013</v>
      </c>
      <c r="E1285" s="4" t="s">
        <v>2802</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3018</v>
      </c>
      <c r="D1286" s="4" t="s">
        <v>3013</v>
      </c>
      <c r="E1286" s="4" t="s">
        <v>2979</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3018</v>
      </c>
      <c r="D1287" s="4" t="s">
        <v>3013</v>
      </c>
      <c r="E1287" s="4" t="s">
        <v>2802</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3018</v>
      </c>
      <c r="D1288" s="4" t="s">
        <v>3013</v>
      </c>
      <c r="E1288" s="4" t="s">
        <v>2796</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3019</v>
      </c>
      <c r="D1289" s="4" t="s">
        <v>3013</v>
      </c>
      <c r="E1289" s="4" t="s">
        <v>2789</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3019</v>
      </c>
      <c r="D1290" s="4" t="s">
        <v>3013</v>
      </c>
      <c r="E1290" s="4" t="s">
        <v>2774</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3020</v>
      </c>
      <c r="D1291" s="4" t="s">
        <v>3013</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3020</v>
      </c>
      <c r="D1292" s="4" t="s">
        <v>3013</v>
      </c>
      <c r="E1292" s="4" t="s">
        <v>2393</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3021</v>
      </c>
      <c r="D1293" s="4" t="s">
        <v>3013</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3021</v>
      </c>
      <c r="D1294" s="4" t="s">
        <v>3013</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3023</v>
      </c>
      <c r="D1295" s="4" t="s">
        <v>3024</v>
      </c>
      <c r="E1295" s="4" t="s">
        <v>2996</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2987</v>
      </c>
      <c r="D1296" s="4" t="s">
        <v>2599</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3039</v>
      </c>
      <c r="D1297" s="4" t="s">
        <v>2045</v>
      </c>
      <c r="E1297" s="4" t="s">
        <v>2746</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3040</v>
      </c>
      <c r="D1298" s="4" t="s">
        <v>2045</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3008</v>
      </c>
      <c r="D1299" s="4" t="s">
        <v>2045</v>
      </c>
      <c r="E1299" s="4" t="s">
        <v>2392</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3045</v>
      </c>
      <c r="C1300" s="4" t="s">
        <v>3044</v>
      </c>
      <c r="D1300" s="4" t="s">
        <v>226</v>
      </c>
      <c r="E1300" s="4" t="s">
        <v>2784</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3046</v>
      </c>
      <c r="D1301" s="4" t="s">
        <v>2609</v>
      </c>
      <c r="E1301" s="4" t="s">
        <v>2467</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3047</v>
      </c>
      <c r="D1302" s="4" t="s">
        <v>1497</v>
      </c>
      <c r="E1302" s="4" t="s">
        <v>2816</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3048</v>
      </c>
      <c r="D1303" s="4" t="s">
        <v>1497</v>
      </c>
      <c r="E1303" s="4" t="s">
        <v>2766</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3049</v>
      </c>
      <c r="D1304" s="4" t="s">
        <v>1497</v>
      </c>
      <c r="E1304" s="4" t="s">
        <v>2766</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3051</v>
      </c>
      <c r="D1305" s="4" t="s">
        <v>3052</v>
      </c>
      <c r="E1305" s="4" t="s">
        <v>2812</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3053</v>
      </c>
      <c r="D1306" s="4" t="s">
        <v>3052</v>
      </c>
      <c r="E1306" s="4" t="s">
        <v>2765</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3053</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2986</v>
      </c>
      <c r="D1308" s="4" t="s">
        <v>1497</v>
      </c>
      <c r="E1308" s="4" t="s">
        <v>2763</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3056</v>
      </c>
      <c r="D1309" s="4" t="s">
        <v>1497</v>
      </c>
      <c r="E1309" s="4" t="s">
        <v>2732</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3057</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3058</v>
      </c>
      <c r="D1311" s="4" t="s">
        <v>1497</v>
      </c>
      <c r="E1311" s="4" t="s">
        <v>2792</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3061</v>
      </c>
      <c r="D1312" s="4" t="s">
        <v>1497</v>
      </c>
      <c r="E1312" s="4" t="s">
        <v>3060</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3062</v>
      </c>
      <c r="D1313" s="4" t="s">
        <v>2606</v>
      </c>
      <c r="E1313" s="4" t="s">
        <v>2406</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2580</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3063</v>
      </c>
      <c r="D1316" s="4" t="s">
        <v>226</v>
      </c>
      <c r="E1316" s="4" t="s">
        <v>2467</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2976</v>
      </c>
      <c r="D1317" s="4" t="s">
        <v>226</v>
      </c>
      <c r="E1317" s="4" t="s">
        <v>2857</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3064</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3065</v>
      </c>
      <c r="D1319" s="4" t="s">
        <v>226</v>
      </c>
      <c r="E1319" s="4" t="s">
        <v>1972</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2947</v>
      </c>
      <c r="D1320" s="4" t="s">
        <v>993</v>
      </c>
      <c r="E1320" s="4" t="s">
        <v>2779</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2045</v>
      </c>
      <c r="E1322" s="4" t="s">
        <v>2726</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3067</v>
      </c>
      <c r="C1323" s="4"/>
      <c r="D1323" s="4"/>
      <c r="E1323" s="4" t="s">
        <v>2764</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3068</v>
      </c>
      <c r="D1324" s="4" t="s">
        <v>2708</v>
      </c>
      <c r="E1324" s="4" t="s">
        <v>2782</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2045</v>
      </c>
      <c r="E1325" s="4" t="s">
        <v>2718</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2747</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3081</v>
      </c>
      <c r="D1327" s="4"/>
      <c r="E1327" s="4" t="s">
        <v>2907</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3081</v>
      </c>
      <c r="D1333" s="4"/>
      <c r="E1333" s="4" t="s">
        <v>2899</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2045</v>
      </c>
      <c r="E1334" s="4" t="s">
        <v>2816</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2790</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2415</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2045</v>
      </c>
      <c r="E1337" s="4" t="s">
        <v>1779</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2599</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2405</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2426</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2958</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2843</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2045</v>
      </c>
      <c r="E1344" s="4" t="s">
        <v>2659</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2045</v>
      </c>
      <c r="E1345" s="4" t="s">
        <v>3091</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2045</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2045</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3090</v>
      </c>
      <c r="D1348" s="4" t="s">
        <v>2045</v>
      </c>
      <c r="E1348" s="4" t="s">
        <v>2860</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2913</v>
      </c>
      <c r="D1349" s="4" t="s">
        <v>2045</v>
      </c>
      <c r="E1349" s="4" t="s">
        <v>2830</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1822</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1819</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2643</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2645</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2970</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2045</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2653</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3081</v>
      </c>
      <c r="D1364" s="4"/>
      <c r="E1364" s="4" t="s">
        <v>2897</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3100</v>
      </c>
      <c r="D1365" s="4"/>
      <c r="E1365" s="4" t="s">
        <v>2926</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3100</v>
      </c>
      <c r="D1366" s="4"/>
      <c r="E1366" s="4" t="s">
        <v>2929</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3100</v>
      </c>
      <c r="D1367" s="4"/>
      <c r="E1367" s="4" t="s">
        <v>2953</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3103</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3110</v>
      </c>
      <c r="E1378" s="4" t="s">
        <v>2979</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3110</v>
      </c>
      <c r="E1379" s="4" t="s">
        <v>2801</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3110</v>
      </c>
      <c r="E1380" s="4" t="s">
        <v>3111</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3110</v>
      </c>
      <c r="E1381" s="4" t="s">
        <v>3111</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3110</v>
      </c>
      <c r="E1382" s="4" t="s">
        <v>3112</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3110</v>
      </c>
      <c r="E1383" s="4" t="s">
        <v>3114</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3110</v>
      </c>
      <c r="E1384" s="4" t="s">
        <v>2814</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3110</v>
      </c>
      <c r="E1385" s="4" t="s">
        <v>2814</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3110</v>
      </c>
      <c r="E1386" s="4" t="s">
        <v>3118</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3110</v>
      </c>
      <c r="E1387" s="4" t="s">
        <v>3118</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3110</v>
      </c>
      <c r="E1388" s="4" t="s">
        <v>3117</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3110</v>
      </c>
      <c r="E1389" s="4" t="s">
        <v>3116</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2971</v>
      </c>
      <c r="D1390" s="4"/>
      <c r="E1390" s="4" t="s">
        <v>2940</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2045</v>
      </c>
      <c r="E1391" s="4" t="s">
        <v>1831</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3110</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2987</v>
      </c>
      <c r="D1394" s="4" t="s">
        <v>2599</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3119</v>
      </c>
      <c r="D1395" s="4" t="s">
        <v>2599</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3110</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2840</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3110</v>
      </c>
      <c r="E1398" s="4" t="s">
        <v>2840</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2847</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3110</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3110</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3110</v>
      </c>
      <c r="E1402" s="4" t="s">
        <v>2844</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3110</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3110</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3110</v>
      </c>
      <c r="E1405" s="4" t="s">
        <v>2828</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2846</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4" x14ac:dyDescent="0.15">
      <c r="A1407" s="22"/>
      <c r="C1407" s="4"/>
      <c r="D1407" s="4" t="s">
        <v>2599</v>
      </c>
      <c r="E1407" s="4" t="s">
        <v>2107</v>
      </c>
      <c r="F1407" s="2" t="str">
        <f>IFERROR(VLOOKUP(VENTAS[[#This Row],[Código del producto Vendido]],STOCK[],5,FALSE),"-")</f>
        <v>Vestido acanalado de manga larga</v>
      </c>
      <c r="G1407" s="2">
        <v>1</v>
      </c>
      <c r="H1407" s="6">
        <v>25</v>
      </c>
      <c r="I1407" s="6">
        <f>VENTAS[[#This Row],[Cantidad]]*VENTAS[[#This Row],[Precio Venta]]</f>
        <v>25</v>
      </c>
      <c r="J1407" s="6">
        <f>IF(VENTAS[[#This Row],[Nombre del Gestor]]&gt;1,  VENTAS[[#This Row],[Total]]*10%, 0)</f>
        <v>2.5</v>
      </c>
      <c r="K1407" s="6">
        <f>IFERROR(VLOOKUP(VENTAS[[#This Row],[Código del producto Vendido]],STOCK[],16,FALSE)*VENTAS[[#This Row],[Cantidad]] + VLOOKUP(VENTAS[[#This Row],[Código del producto Vendido]],STOCK[],19,FALSE)*VENTAS[[#This Row],[Cantidad]],VENTAS[[#This Row],[Total]])</f>
        <v>18.100000000000001</v>
      </c>
      <c r="L1407" s="6">
        <f>VENTAS[[#This Row],[Total]]-VENTAS[[#This Row],[Comisión 10%]]-VENTAS[[#This Row],[Costo SIN Comision]]</f>
        <v>4.3999999999999986</v>
      </c>
      <c r="M1407" s="5"/>
    </row>
    <row r="1408" spans="1:13" ht="28" x14ac:dyDescent="0.15">
      <c r="A1408" s="22"/>
      <c r="C1408" s="4" t="s">
        <v>2971</v>
      </c>
      <c r="D1408" s="4"/>
      <c r="E1408" s="4" t="s">
        <v>2939</v>
      </c>
      <c r="F1408" s="2" t="str">
        <f>IFERROR(VLOOKUP(VENTAS[[#This Row],[Código del producto Vendido]],STOCK[],5,FALSE),"-")</f>
        <v>Pullover mariposa multicolor algodón PRIMARK</v>
      </c>
      <c r="G1408" s="2">
        <v>1</v>
      </c>
      <c r="H1408" s="6">
        <v>13</v>
      </c>
      <c r="I1408" s="6">
        <f>VENTAS[[#This Row],[Cantidad]]*VENTAS[[#This Row],[Precio Venta]]</f>
        <v>13</v>
      </c>
      <c r="J1408" s="6">
        <f>IF(VENTAS[[#This Row],[Nombre del Gestor]]&gt;1,  VENTAS[[#This Row],[Total]]*10%, 0)</f>
        <v>0</v>
      </c>
      <c r="K1408" s="6">
        <f>IFERROR(VLOOKUP(VENTAS[[#This Row],[Código del producto Vendido]],STOCK[],16,FALSE)*VENTAS[[#This Row],[Cantidad]] + VLOOKUP(VENTAS[[#This Row],[Código del producto Vendido]],STOCK[],19,FALSE)*VENTAS[[#This Row],[Cantidad]],VENTAS[[#This Row],[Total]])</f>
        <v>7</v>
      </c>
      <c r="L1408" s="6">
        <f>VENTAS[[#This Row],[Total]]-VENTAS[[#This Row],[Comisión 10%]]-VENTAS[[#This Row],[Costo SIN Comision]]</f>
        <v>6</v>
      </c>
      <c r="M1408" s="5"/>
    </row>
    <row r="1409" spans="1:13" ht="14" x14ac:dyDescent="0.15">
      <c r="A1409" s="22"/>
      <c r="C1409" s="4"/>
      <c r="D1409" s="4" t="s">
        <v>2708</v>
      </c>
      <c r="E1409" s="4" t="s">
        <v>3038</v>
      </c>
      <c r="F1409" s="2" t="str">
        <f>IFERROR(VLOOKUP(VENTAS[[#This Row],[Código del producto Vendido]],STOCK[],5,FALSE),"-")</f>
        <v>Splash de Victoria Secret (Original) Pomegranate &amp; Lotus</v>
      </c>
      <c r="G1409" s="2">
        <v>1</v>
      </c>
      <c r="H1409" s="6">
        <v>22</v>
      </c>
      <c r="I1409" s="6">
        <f>VENTAS[[#This Row],[Cantidad]]*VENTAS[[#This Row],[Precio Venta]]</f>
        <v>22</v>
      </c>
      <c r="J1409" s="6">
        <f>IF(VENTAS[[#This Row],[Nombre del Gestor]]&gt;1,  VENTAS[[#This Row],[Total]]*10%, 0)</f>
        <v>2.2000000000000002</v>
      </c>
      <c r="K1409" s="6">
        <f>IFERROR(VLOOKUP(VENTAS[[#This Row],[Código del producto Vendido]],STOCK[],16,FALSE)*VENTAS[[#This Row],[Cantidad]] + VLOOKUP(VENTAS[[#This Row],[Código del producto Vendido]],STOCK[],19,FALSE)*VENTAS[[#This Row],[Cantidad]],VENTAS[[#This Row],[Total]])</f>
        <v>9.2200000000000006</v>
      </c>
      <c r="L1409" s="6">
        <f>VENTAS[[#This Row],[Total]]-VENTAS[[#This Row],[Comisión 10%]]-VENTAS[[#This Row],[Costo SIN Comision]]</f>
        <v>10.58</v>
      </c>
      <c r="M1409" s="5"/>
    </row>
    <row r="1410" spans="1:13" x14ac:dyDescent="0.15">
      <c r="A1410" s="22"/>
      <c r="C1410" s="4"/>
      <c r="D1410" s="4"/>
      <c r="E1410" s="4"/>
      <c r="F1410" s="2" t="str">
        <f>IFERROR(VLOOKUP(VENTAS[[#This Row],[Código del producto Vendido]],STOCK[],5,FALSE),"-")</f>
        <v>-</v>
      </c>
      <c r="I1410" s="6">
        <f>VENTAS[[#This Row],[Cantidad]]*VENTAS[[#This Row],[Precio Venta]]</f>
        <v>0</v>
      </c>
      <c r="J1410" s="6">
        <f>IF(VENTAS[[#This Row],[Nombre del Gestor]]&gt;1,  VENTAS[[#This Row],[Total]]*10%, 0)</f>
        <v>0</v>
      </c>
      <c r="K1410" s="6">
        <f>IFERROR(VLOOKUP(VENTAS[[#This Row],[Código del producto Vendido]],STOCK[],16,FALSE)*VENTAS[[#This Row],[Cantidad]] + VLOOKUP(VENTAS[[#This Row],[Código del producto Vendido]],STOCK[],19,FALSE)*VENTAS[[#This Row],[Cantidad]],VENTAS[[#This Row],[Total]])</f>
        <v>0</v>
      </c>
      <c r="L1410" s="6">
        <f>VENTAS[[#This Row],[Total]]-VENTAS[[#This Row],[Comisión 10%]]-VENTAS[[#This Row],[Costo SIN Comision]]</f>
        <v>0</v>
      </c>
      <c r="M1410" s="5"/>
    </row>
    <row r="1411" spans="1:13" ht="187" x14ac:dyDescent="0.15">
      <c r="A1411" s="95"/>
      <c r="B1411" s="96"/>
      <c r="C1411" s="96"/>
      <c r="D1411" s="99" t="s">
        <v>3031</v>
      </c>
      <c r="E1411" s="94" t="s">
        <v>3027</v>
      </c>
      <c r="F1411" s="98" t="s">
        <v>3029</v>
      </c>
      <c r="G1411" s="94" t="s">
        <v>3027</v>
      </c>
      <c r="H1411" s="94" t="s">
        <v>3027</v>
      </c>
      <c r="I1411" s="92" t="s">
        <v>3026</v>
      </c>
      <c r="J1411" s="92" t="s">
        <v>3026</v>
      </c>
      <c r="K1411" s="92" t="s">
        <v>3026</v>
      </c>
      <c r="L1411" s="92" t="s">
        <v>3026</v>
      </c>
      <c r="M1411"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STOCK!$A$2:$A$1000699</xm:f>
          </x14:formula1>
          <xm:sqref>E3:E165 E230:E239 E167:E228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 xml:space="preserve">Bikini Rosa Viejo Satinado </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2756</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2062</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2296</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1717</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1697</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1572</v>
      </c>
      <c r="B872" s="70"/>
      <c r="C872" s="72" t="str">
        <f>IFERROR(VLOOKUP(VENTAS4[[#This Row],[Code]],STOCK[],5,FALSE),"-")</f>
        <v>Zapato de punta fina y Tacón Cuadrado</v>
      </c>
    </row>
    <row r="873" spans="1:3" s="71" customFormat="1" ht="55" customHeight="1" x14ac:dyDescent="0.15">
      <c r="A873" s="69" t="s">
        <v>1749</v>
      </c>
      <c r="B873" s="70"/>
      <c r="C873" s="72" t="str">
        <f>IFERROR(VLOOKUP(VENTAS4[[#This Row],[Code]],STOCK[],5,FALSE),"-")</f>
        <v>Chaleco de traje Crema</v>
      </c>
    </row>
    <row r="874" spans="1:3" s="71" customFormat="1" ht="55" customHeight="1" x14ac:dyDescent="0.15">
      <c r="A874" s="69" t="s">
        <v>1748</v>
      </c>
      <c r="B874" s="70"/>
      <c r="C874" s="72" t="str">
        <f>IFERROR(VLOOKUP(VENTAS4[[#This Row],[Code]],STOCK[],5,FALSE),"-")</f>
        <v>Chaleco de traje Crema</v>
      </c>
    </row>
    <row r="875" spans="1:3" s="71" customFormat="1" ht="55" customHeight="1" x14ac:dyDescent="0.15">
      <c r="A875" s="69" t="s">
        <v>1747</v>
      </c>
      <c r="B875" s="70"/>
      <c r="C875" s="72" t="str">
        <f>IFERROR(VLOOKUP(VENTAS4[[#This Row],[Code]],STOCK[],5,FALSE),"-")</f>
        <v>Chaleco de traje Negro</v>
      </c>
    </row>
    <row r="876" spans="1:3" s="71" customFormat="1" ht="55" customHeight="1" x14ac:dyDescent="0.15">
      <c r="A876" s="69" t="s">
        <v>1746</v>
      </c>
      <c r="B876" s="70"/>
      <c r="C876" s="72" t="str">
        <f>IFERROR(VLOOKUP(VENTAS4[[#This Row],[Code]],STOCK[],5,FALSE),"-")</f>
        <v>Chaleco de traje Negro</v>
      </c>
    </row>
    <row r="877" spans="1:3" s="71" customFormat="1" ht="55" customHeight="1" x14ac:dyDescent="0.15">
      <c r="A877" s="69" t="s">
        <v>1744</v>
      </c>
      <c r="B877" s="70"/>
      <c r="C877" s="72" t="str">
        <f>IFERROR(VLOOKUP(VENTAS4[[#This Row],[Code]],STOCK[],5,FALSE),"-")</f>
        <v>Chaleco de traje Blanco</v>
      </c>
    </row>
    <row r="878" spans="1:3" s="71" customFormat="1" ht="55" customHeight="1" x14ac:dyDescent="0.15">
      <c r="A878" s="69" t="s">
        <v>1745</v>
      </c>
      <c r="B878" s="70"/>
      <c r="C878" s="72" t="str">
        <f>IFERROR(VLOOKUP(VENTAS4[[#This Row],[Code]],STOCK[],5,FALSE),"-")</f>
        <v>Chaleco de traje Blanco</v>
      </c>
    </row>
    <row r="879" spans="1:3" s="71" customFormat="1" ht="55" customHeight="1" x14ac:dyDescent="0.15">
      <c r="A879" s="69" t="s">
        <v>1743</v>
      </c>
      <c r="B879" s="70"/>
      <c r="C879" s="72" t="str">
        <f>IFERROR(VLOOKUP(VENTAS4[[#This Row],[Code]],STOCK[],5,FALSE),"-")</f>
        <v>Kimono Dazy Elegante</v>
      </c>
    </row>
    <row r="880" spans="1:3" s="71" customFormat="1" ht="55" customHeight="1" x14ac:dyDescent="0.15">
      <c r="A880" s="69" t="s">
        <v>1742</v>
      </c>
      <c r="B880" s="70"/>
      <c r="C880" s="72" t="str">
        <f>IFERROR(VLOOKUP(VENTAS4[[#This Row],[Code]],STOCK[],5,FALSE),"-")</f>
        <v>Kimono Dazy Elegante</v>
      </c>
    </row>
    <row r="881" spans="1:3" s="71" customFormat="1" ht="55" customHeight="1" x14ac:dyDescent="0.15">
      <c r="A881" s="69" t="s">
        <v>1741</v>
      </c>
      <c r="B881" s="70"/>
      <c r="C881" s="72" t="str">
        <f>IFERROR(VLOOKUP(VENTAS4[[#This Row],[Code]],STOCK[],5,FALSE),"-")</f>
        <v xml:space="preserve">Traje de baño blanco sexy </v>
      </c>
    </row>
    <row r="882" spans="1:3" s="71" customFormat="1" ht="55" customHeight="1" x14ac:dyDescent="0.15">
      <c r="A882" s="69" t="s">
        <v>1740</v>
      </c>
      <c r="B882" s="70"/>
      <c r="C882" s="72" t="str">
        <f>IFERROR(VLOOKUP(VENTAS4[[#This Row],[Code]],STOCK[],5,FALSE),"-")</f>
        <v>Traje de baño Oliva</v>
      </c>
    </row>
    <row r="883" spans="1:3" s="71" customFormat="1" ht="55" customHeight="1" x14ac:dyDescent="0.15">
      <c r="A883" s="69" t="s">
        <v>1739</v>
      </c>
      <c r="B883" s="70"/>
      <c r="C883" s="72" t="str">
        <f>IFERROR(VLOOKUP(VENTAS4[[#This Row],[Code]],STOCK[],5,FALSE),"-")</f>
        <v>Traje de baño de mangas estampadas</v>
      </c>
    </row>
    <row r="884" spans="1:3" s="71" customFormat="1" ht="55" customHeight="1" x14ac:dyDescent="0.15">
      <c r="A884" s="69" t="s">
        <v>2060</v>
      </c>
      <c r="B884" s="70"/>
      <c r="C884" s="72" t="str">
        <f>IFERROR(VLOOKUP(VENTAS4[[#This Row],[Code]],STOCK[],5,FALSE),"-")</f>
        <v>Kimono Dazy Elegante</v>
      </c>
    </row>
    <row r="885" spans="1:3" s="71" customFormat="1" ht="55" customHeight="1" x14ac:dyDescent="0.15">
      <c r="A885" s="69" t="s">
        <v>1738</v>
      </c>
      <c r="B885" s="70"/>
      <c r="C885" s="72" t="str">
        <f>IFERROR(VLOOKUP(VENTAS4[[#This Row],[Code]],STOCK[],5,FALSE),"-")</f>
        <v>Zapatillas blanco casual</v>
      </c>
    </row>
    <row r="886" spans="1:3" s="71" customFormat="1" ht="55" customHeight="1" x14ac:dyDescent="0.15">
      <c r="A886" s="69" t="s">
        <v>1737</v>
      </c>
      <c r="B886" s="70"/>
      <c r="C886" s="72" t="str">
        <f>IFERROR(VLOOKUP(VENTAS4[[#This Row],[Code]],STOCK[],5,FALSE),"-")</f>
        <v>Zapatillas blanco casual</v>
      </c>
    </row>
    <row r="887" spans="1:3" s="71" customFormat="1" ht="55" customHeight="1" x14ac:dyDescent="0.15">
      <c r="A887" s="69" t="s">
        <v>1736</v>
      </c>
      <c r="B887" s="70"/>
      <c r="C887" s="72" t="str">
        <f>IFERROR(VLOOKUP(VENTAS4[[#This Row],[Code]],STOCK[],5,FALSE),"-")</f>
        <v>Zapatillas blanco casual</v>
      </c>
    </row>
    <row r="888" spans="1:3" s="71" customFormat="1" ht="55" customHeight="1" x14ac:dyDescent="0.15">
      <c r="A888" s="69" t="s">
        <v>1735</v>
      </c>
      <c r="B888" s="70"/>
      <c r="C888" s="72" t="str">
        <f>IFERROR(VLOOKUP(VENTAS4[[#This Row],[Code]],STOCK[],5,FALSE),"-")</f>
        <v>Zapatillas blanco casual</v>
      </c>
    </row>
    <row r="889" spans="1:3" s="71" customFormat="1" ht="55" customHeight="1" x14ac:dyDescent="0.15">
      <c r="A889" s="69" t="s">
        <v>1734</v>
      </c>
      <c r="B889" s="70"/>
      <c r="C889" s="72" t="str">
        <f>IFERROR(VLOOKUP(VENTAS4[[#This Row],[Code]],STOCK[],5,FALSE),"-")</f>
        <v>Calcetines al tobillo</v>
      </c>
    </row>
    <row r="890" spans="1:3" s="71" customFormat="1" ht="55" customHeight="1" x14ac:dyDescent="0.15">
      <c r="A890" s="69" t="s">
        <v>1733</v>
      </c>
      <c r="B890" s="70"/>
      <c r="C890" s="72" t="str">
        <f>IFERROR(VLOOKUP(VENTAS4[[#This Row],[Code]],STOCK[],5,FALSE),"-")</f>
        <v>Calcetines al tobillo</v>
      </c>
    </row>
    <row r="891" spans="1:3" s="71" customFormat="1" ht="55" customHeight="1" x14ac:dyDescent="0.15">
      <c r="A891" s="69" t="s">
        <v>1732</v>
      </c>
      <c r="B891" s="70"/>
      <c r="C891" s="72" t="str">
        <f>IFERROR(VLOOKUP(VENTAS4[[#This Row],[Code]],STOCK[],5,FALSE),"-")</f>
        <v>Calcetines bajos</v>
      </c>
    </row>
    <row r="892" spans="1:3" s="71" customFormat="1" ht="55" customHeight="1" x14ac:dyDescent="0.15">
      <c r="A892" s="69" t="s">
        <v>1731</v>
      </c>
      <c r="B892" s="70"/>
      <c r="C892" s="72" t="str">
        <f>IFERROR(VLOOKUP(VENTAS4[[#This Row],[Code]],STOCK[],5,FALSE),"-")</f>
        <v>Kimono Dazy Elegante</v>
      </c>
    </row>
    <row r="893" spans="1:3" s="71" customFormat="1" ht="55" customHeight="1" x14ac:dyDescent="0.15">
      <c r="A893" s="69" t="s">
        <v>1730</v>
      </c>
      <c r="B893" s="70"/>
      <c r="C893" s="72" t="str">
        <f>IFERROR(VLOOKUP(VENTAS4[[#This Row],[Code]],STOCK[],5,FALSE),"-")</f>
        <v>Bikini negro sexy pequeño</v>
      </c>
    </row>
    <row r="894" spans="1:3" s="71" customFormat="1" ht="55" customHeight="1" x14ac:dyDescent="0.15">
      <c r="A894" s="69" t="s">
        <v>1729</v>
      </c>
      <c r="B894" s="70"/>
      <c r="C894" s="72" t="str">
        <f>IFERROR(VLOOKUP(VENTAS4[[#This Row],[Code]],STOCK[],5,FALSE),"-")</f>
        <v>Bikini negro sexy pequeño</v>
      </c>
    </row>
    <row r="895" spans="1:3" s="71" customFormat="1" ht="55" customHeight="1" x14ac:dyDescent="0.15">
      <c r="A895" s="69" t="s">
        <v>1728</v>
      </c>
      <c r="B895" s="70"/>
      <c r="C895" s="72" t="str">
        <f>IFERROR(VLOOKUP(VENTAS4[[#This Row],[Code]],STOCK[],5,FALSE),"-")</f>
        <v>Bikini negro sexy pequeño</v>
      </c>
    </row>
    <row r="896" spans="1:3" s="71" customFormat="1" ht="55" customHeight="1" x14ac:dyDescent="0.15">
      <c r="A896" s="69" t="s">
        <v>1727</v>
      </c>
      <c r="B896" s="70"/>
      <c r="C896" s="72" t="str">
        <f>IFERROR(VLOOKUP(VENTAS4[[#This Row],[Code]],STOCK[],5,FALSE),"-")</f>
        <v>Conjunto de bikini</v>
      </c>
    </row>
    <row r="897" spans="1:3" s="71" customFormat="1" ht="55" customHeight="1" x14ac:dyDescent="0.15">
      <c r="A897" s="69" t="s">
        <v>1726</v>
      </c>
      <c r="B897" s="70"/>
      <c r="C897" s="72" t="str">
        <f>IFERROR(VLOOKUP(VENTAS4[[#This Row],[Code]],STOCK[],5,FALSE),"-")</f>
        <v>Conjunto de bikini moca</v>
      </c>
    </row>
    <row r="898" spans="1:3" s="71" customFormat="1" ht="55" customHeight="1" x14ac:dyDescent="0.15">
      <c r="A898" s="69" t="s">
        <v>1725</v>
      </c>
      <c r="B898" s="70"/>
      <c r="C898" s="72" t="str">
        <f>IFERROR(VLOOKUP(VENTAS4[[#This Row],[Code]],STOCK[],5,FALSE),"-")</f>
        <v>Conjunto de bikini moca</v>
      </c>
    </row>
    <row r="899" spans="1:3" s="71" customFormat="1" ht="55" customHeight="1" x14ac:dyDescent="0.15">
      <c r="A899" s="69" t="s">
        <v>1724</v>
      </c>
      <c r="B899" s="70"/>
      <c r="C899" s="72" t="str">
        <f>IFERROR(VLOOKUP(VENTAS4[[#This Row],[Code]],STOCK[],5,FALSE),"-")</f>
        <v>Cinturón de hebilla redonda</v>
      </c>
    </row>
    <row r="900" spans="1:3" s="71" customFormat="1" ht="55" customHeight="1" x14ac:dyDescent="0.15">
      <c r="A900" s="69" t="s">
        <v>1722</v>
      </c>
      <c r="B900" s="70"/>
      <c r="C900" s="72" t="str">
        <f>IFERROR(VLOOKUP(VENTAS4[[#This Row],[Code]],STOCK[],5,FALSE),"-")</f>
        <v xml:space="preserve">Traje de baño blanco sexy </v>
      </c>
    </row>
    <row r="901" spans="1:3" s="71" customFormat="1" ht="55" customHeight="1" x14ac:dyDescent="0.15">
      <c r="A901" s="69" t="s">
        <v>1723</v>
      </c>
      <c r="B901" s="70"/>
      <c r="C901" s="72" t="str">
        <f>IFERROR(VLOOKUP(VENTAS4[[#This Row],[Code]],STOCK[],5,FALSE),"-")</f>
        <v>Traje de baño blanco sexy</v>
      </c>
    </row>
    <row r="902" spans="1:3" s="71" customFormat="1" ht="55" customHeight="1" x14ac:dyDescent="0.15">
      <c r="A902" s="69" t="s">
        <v>1758</v>
      </c>
      <c r="B902" s="70"/>
      <c r="C902" s="72" t="str">
        <f>IFERROR(VLOOKUP(VENTAS4[[#This Row],[Code]],STOCK[],5,FALSE),"-")</f>
        <v>Cinturón básico grueso Negro</v>
      </c>
    </row>
    <row r="903" spans="1:3" s="71" customFormat="1" ht="55" customHeight="1" x14ac:dyDescent="0.15">
      <c r="A903" s="69" t="s">
        <v>2586</v>
      </c>
      <c r="B903" s="70"/>
      <c r="C903" s="72" t="str">
        <f>IFERROR(VLOOKUP(VENTAS4[[#This Row],[Code]],STOCK[],5,FALSE),"-")</f>
        <v>Cinturón básico grueso Camel</v>
      </c>
    </row>
    <row r="904" spans="1:3" s="71" customFormat="1" ht="55" customHeight="1" x14ac:dyDescent="0.15">
      <c r="A904" s="68" t="s">
        <v>1713</v>
      </c>
      <c r="B904" s="76"/>
      <c r="C904" s="72" t="str">
        <f>IFERROR(VLOOKUP(VENTAS4[[#This Row],[Code]],STOCK[],5,FALSE),"-")</f>
        <v>Horquillas en forma de lazo</v>
      </c>
    </row>
    <row r="905" spans="1:3" s="71" customFormat="1" ht="55" customHeight="1" x14ac:dyDescent="0.15">
      <c r="A905" s="69" t="s">
        <v>1714</v>
      </c>
      <c r="B905" s="70"/>
      <c r="C905" s="72" t="str">
        <f>IFERROR(VLOOKUP(VENTAS4[[#This Row],[Code]],STOCK[],5,FALSE),"-")</f>
        <v>Horquillas en forma de lazo</v>
      </c>
    </row>
    <row r="906" spans="1:3" s="71" customFormat="1" ht="55" customHeight="1" x14ac:dyDescent="0.15">
      <c r="A906" s="69" t="s">
        <v>1715</v>
      </c>
      <c r="B906" s="70"/>
      <c r="C906" s="72" t="str">
        <f>IFERROR(VLOOKUP(VENTAS4[[#This Row],[Code]],STOCK[],5,FALSE),"-")</f>
        <v>Horquillas en forma de lazo</v>
      </c>
    </row>
    <row r="907" spans="1:3" s="71" customFormat="1" ht="55" customHeight="1" x14ac:dyDescent="0.15">
      <c r="A907" s="69" t="s">
        <v>1716</v>
      </c>
      <c r="B907" s="70"/>
      <c r="C907" s="72" t="str">
        <f>IFERROR(VLOOKUP(VENTAS4[[#This Row],[Code]],STOCK[],5,FALSE),"-")</f>
        <v>Camisa blanca estampado de ave</v>
      </c>
    </row>
    <row r="908" spans="1:3" s="71" customFormat="1" ht="55" customHeight="1" x14ac:dyDescent="0.15">
      <c r="A908" s="69" t="s">
        <v>1717</v>
      </c>
      <c r="B908" s="70"/>
      <c r="C908" s="72" t="str">
        <f>IFERROR(VLOOKUP(VENTAS4[[#This Row],[Code]],STOCK[],5,FALSE),"-")</f>
        <v>Sandalias minimalistas de tacón</v>
      </c>
    </row>
    <row r="909" spans="1:3" s="71" customFormat="1" ht="55" customHeight="1" x14ac:dyDescent="0.15">
      <c r="A909" s="68" t="s">
        <v>1720</v>
      </c>
      <c r="B909" s="77"/>
      <c r="C909" s="72" t="str">
        <f>IFERROR(VLOOKUP(VENTAS4[[#This Row],[Code]],STOCK[],5,FALSE),"-")</f>
        <v>Pasador de cabello en forma de lazo</v>
      </c>
    </row>
    <row r="910" spans="1:3" s="71" customFormat="1" ht="55" customHeight="1" x14ac:dyDescent="0.15">
      <c r="A910" s="69" t="s">
        <v>1721</v>
      </c>
      <c r="B910" s="70"/>
      <c r="C910" s="72" t="str">
        <f>IFERROR(VLOOKUP(VENTAS4[[#This Row],[Code]],STOCK[],5,FALSE),"-")</f>
        <v>Lazo para coletas</v>
      </c>
    </row>
    <row r="911" spans="1:3" s="71" customFormat="1" ht="55" customHeight="1" x14ac:dyDescent="0.15">
      <c r="A911" s="69" t="s">
        <v>1718</v>
      </c>
      <c r="B911" s="70"/>
      <c r="C911" s="72" t="str">
        <f>IFERROR(VLOOKUP(VENTAS4[[#This Row],[Code]],STOCK[],5,FALSE),"-")</f>
        <v xml:space="preserve">Vestido chaleco blazer </v>
      </c>
    </row>
    <row r="912" spans="1:3" s="71" customFormat="1" ht="55" customHeight="1" x14ac:dyDescent="0.15">
      <c r="A912" s="69" t="s">
        <v>1719</v>
      </c>
      <c r="B912" s="70"/>
      <c r="C912" s="72" t="str">
        <f>IFERROR(VLOOKUP(VENTAS4[[#This Row],[Code]],STOCK[],5,FALSE),"-")</f>
        <v>Cinto ancho de hebilla dorada</v>
      </c>
    </row>
    <row r="913" spans="1:3" s="71" customFormat="1" ht="55" customHeight="1" x14ac:dyDescent="0.15">
      <c r="A913" s="69" t="s">
        <v>1776</v>
      </c>
      <c r="B913" s="70"/>
      <c r="C913" s="72" t="str">
        <f>IFERROR(VLOOKUP(VENTAS4[[#This Row],[Code]],STOCK[],5,FALSE),"-")</f>
        <v>Vestido Midi Elegante</v>
      </c>
    </row>
    <row r="914" spans="1:3" s="71" customFormat="1" ht="55" customHeight="1" x14ac:dyDescent="0.15">
      <c r="A914" s="69" t="s">
        <v>1777</v>
      </c>
      <c r="B914" s="70"/>
      <c r="C914" s="72" t="str">
        <f>IFERROR(VLOOKUP(VENTAS4[[#This Row],[Code]],STOCK[],5,FALSE),"-")</f>
        <v>Vestido Midi Elegante</v>
      </c>
    </row>
    <row r="915" spans="1:3" s="71" customFormat="1" ht="55" customHeight="1" x14ac:dyDescent="0.15">
      <c r="A915" s="69" t="s">
        <v>1778</v>
      </c>
      <c r="B915" s="70"/>
      <c r="C915" s="72" t="str">
        <f>IFERROR(VLOOKUP(VENTAS4[[#This Row],[Code]],STOCK[],5,FALSE),"-")</f>
        <v>Vestido Midi Elegante</v>
      </c>
    </row>
    <row r="916" spans="1:3" s="71" customFormat="1" ht="55" customHeight="1" x14ac:dyDescent="0.15">
      <c r="A916" s="69" t="s">
        <v>1779</v>
      </c>
      <c r="B916" s="70"/>
      <c r="C916" s="72" t="str">
        <f>IFERROR(VLOOKUP(VENTAS4[[#This Row],[Code]],STOCK[],5,FALSE),"-")</f>
        <v>Bolso Crossbody en detalle de cocodrilo</v>
      </c>
    </row>
    <row r="917" spans="1:3" s="71" customFormat="1" ht="55" customHeight="1" x14ac:dyDescent="0.15">
      <c r="A917" s="69" t="s">
        <v>1780</v>
      </c>
      <c r="B917" s="70"/>
      <c r="C917" s="72" t="str">
        <f>IFERROR(VLOOKUP(VENTAS4[[#This Row],[Code]],STOCK[],5,FALSE),"-")</f>
        <v xml:space="preserve">Pantalón Palazzo </v>
      </c>
    </row>
    <row r="918" spans="1:3" s="71" customFormat="1" ht="55" customHeight="1" x14ac:dyDescent="0.15">
      <c r="A918" s="69" t="s">
        <v>1816</v>
      </c>
      <c r="B918" s="70"/>
      <c r="C918" s="72" t="str">
        <f>IFERROR(VLOOKUP(VENTAS4[[#This Row],[Code]],STOCK[],5,FALSE),"-")</f>
        <v xml:space="preserve">Pantalón en piel </v>
      </c>
    </row>
    <row r="919" spans="1:3" s="71" customFormat="1" ht="55" customHeight="1" x14ac:dyDescent="0.15">
      <c r="A919" s="69" t="s">
        <v>1817</v>
      </c>
      <c r="B919" s="70"/>
      <c r="C919" s="72" t="str">
        <f>IFERROR(VLOOKUP(VENTAS4[[#This Row],[Code]],STOCK[],5,FALSE),"-")</f>
        <v xml:space="preserve">Pantalón en piel </v>
      </c>
    </row>
    <row r="920" spans="1:3" s="71" customFormat="1" ht="55" customHeight="1" x14ac:dyDescent="0.15">
      <c r="A920" s="69" t="s">
        <v>1818</v>
      </c>
      <c r="B920" s="70"/>
      <c r="C920" s="72" t="str">
        <f>IFERROR(VLOOKUP(VENTAS4[[#This Row],[Code]],STOCK[],5,FALSE),"-")</f>
        <v>Curvy Skinny Jeans</v>
      </c>
    </row>
    <row r="921" spans="1:3" s="71" customFormat="1" ht="55" customHeight="1" x14ac:dyDescent="0.15">
      <c r="A921" s="69" t="s">
        <v>1819</v>
      </c>
      <c r="B921" s="70"/>
      <c r="C921" s="72" t="str">
        <f>IFERROR(VLOOKUP(VENTAS4[[#This Row],[Code]],STOCK[],5,FALSE),"-")</f>
        <v xml:space="preserve">Maxi Vestido Bodycon </v>
      </c>
    </row>
    <row r="922" spans="1:3" s="71" customFormat="1" ht="55" customHeight="1" x14ac:dyDescent="0.15">
      <c r="A922" s="69" t="s">
        <v>1822</v>
      </c>
      <c r="B922" s="70"/>
      <c r="C922" s="72" t="str">
        <f>IFERROR(VLOOKUP(VENTAS4[[#This Row],[Code]],STOCK[],5,FALSE),"-")</f>
        <v xml:space="preserve">Maxi Vestido Bodycon </v>
      </c>
    </row>
    <row r="923" spans="1:3" s="71" customFormat="1" ht="55" customHeight="1" x14ac:dyDescent="0.15">
      <c r="A923" s="69" t="s">
        <v>1863</v>
      </c>
      <c r="B923" s="70"/>
      <c r="C923" s="72" t="str">
        <f>IFERROR(VLOOKUP(VENTAS4[[#This Row],[Code]],STOCK[],5,FALSE),"-")</f>
        <v xml:space="preserve">Maxi Vestido Bodycon </v>
      </c>
    </row>
    <row r="924" spans="1:3" s="71" customFormat="1" ht="55" customHeight="1" x14ac:dyDescent="0.15">
      <c r="A924" s="69" t="s">
        <v>1823</v>
      </c>
      <c r="B924" s="70"/>
      <c r="C924" s="72" t="str">
        <f>IFERROR(VLOOKUP(VENTAS4[[#This Row],[Code]],STOCK[],5,FALSE),"-")</f>
        <v>Vestido Midi de espalda oblicua</v>
      </c>
    </row>
    <row r="925" spans="1:3" s="71" customFormat="1" ht="55" customHeight="1" x14ac:dyDescent="0.15">
      <c r="A925" s="69" t="s">
        <v>1824</v>
      </c>
      <c r="B925" s="70"/>
      <c r="C925" s="72" t="str">
        <f>IFERROR(VLOOKUP(VENTAS4[[#This Row],[Code]],STOCK[],5,FALSE),"-")</f>
        <v>Crossbody Bag con hebilla</v>
      </c>
    </row>
    <row r="926" spans="1:3" s="71" customFormat="1" ht="55" customHeight="1" x14ac:dyDescent="0.15">
      <c r="A926" s="69" t="s">
        <v>1825</v>
      </c>
      <c r="B926" s="70"/>
      <c r="C926" s="72" t="str">
        <f>IFERROR(VLOOKUP(VENTAS4[[#This Row],[Code]],STOCK[],5,FALSE),"-")</f>
        <v xml:space="preserve">Crossbody Bag </v>
      </c>
    </row>
    <row r="927" spans="1:3" s="71" customFormat="1" ht="55" customHeight="1" x14ac:dyDescent="0.15">
      <c r="A927" s="69" t="s">
        <v>1826</v>
      </c>
      <c r="B927" s="70"/>
      <c r="C927" s="72" t="str">
        <f>IFERROR(VLOOKUP(VENTAS4[[#This Row],[Code]],STOCK[],5,FALSE),"-")</f>
        <v>Mochila de lana sintética</v>
      </c>
    </row>
    <row r="928" spans="1:3" s="71" customFormat="1" ht="55" customHeight="1" x14ac:dyDescent="0.15">
      <c r="A928" s="69" t="s">
        <v>1827</v>
      </c>
      <c r="B928" s="70"/>
      <c r="C928" s="72" t="str">
        <f>IFERROR(VLOOKUP(VENTAS4[[#This Row],[Code]],STOCK[],5,FALSE),"-")</f>
        <v>Crossbody Bag Negro Lacado</v>
      </c>
    </row>
    <row r="929" spans="1:3" s="71" customFormat="1" ht="55" customHeight="1" x14ac:dyDescent="0.15">
      <c r="A929" s="69" t="s">
        <v>1828</v>
      </c>
      <c r="B929" s="70"/>
      <c r="C929" s="72" t="str">
        <f>IFERROR(VLOOKUP(VENTAS4[[#This Row],[Code]],STOCK[],5,FALSE),"-")</f>
        <v>Crossbody Bag Blanco Lacado</v>
      </c>
    </row>
    <row r="930" spans="1:3" s="71" customFormat="1" ht="55" customHeight="1" x14ac:dyDescent="0.15">
      <c r="A930" s="69" t="s">
        <v>1829</v>
      </c>
      <c r="B930" s="70"/>
      <c r="C930" s="72" t="str">
        <f>IFERROR(VLOOKUP(VENTAS4[[#This Row],[Code]],STOCK[],5,FALSE),"-")</f>
        <v>Crossbody Bag Guateado</v>
      </c>
    </row>
    <row r="931" spans="1:3" s="71" customFormat="1" ht="55" customHeight="1" x14ac:dyDescent="0.15">
      <c r="A931" s="69" t="s">
        <v>1830</v>
      </c>
      <c r="B931" s="70"/>
      <c r="C931" s="72" t="str">
        <f>IFERROR(VLOOKUP(VENTAS4[[#This Row],[Code]],STOCK[],5,FALSE),"-")</f>
        <v>Bolso Baguette Rojo</v>
      </c>
    </row>
    <row r="932" spans="1:3" s="71" customFormat="1" ht="55" customHeight="1" x14ac:dyDescent="0.15">
      <c r="A932" s="69" t="s">
        <v>1831</v>
      </c>
      <c r="B932" s="70"/>
      <c r="C932" s="72" t="str">
        <f>IFERROR(VLOOKUP(VENTAS4[[#This Row],[Code]],STOCK[],5,FALSE),"-")</f>
        <v>Bolso Baguette Negro</v>
      </c>
    </row>
    <row r="933" spans="1:3" s="71" customFormat="1" ht="55" customHeight="1" x14ac:dyDescent="0.15">
      <c r="A933" s="69" t="s">
        <v>1832</v>
      </c>
      <c r="B933" s="70"/>
      <c r="C933" s="72" t="str">
        <f>IFERROR(VLOOKUP(VENTAS4[[#This Row],[Code]],STOCK[],5,FALSE),"-")</f>
        <v>Crossbody bag Denim</v>
      </c>
    </row>
    <row r="934" spans="1:3" s="71" customFormat="1" ht="55" customHeight="1" x14ac:dyDescent="0.15">
      <c r="A934" s="69" t="s">
        <v>1833</v>
      </c>
      <c r="B934" s="70"/>
      <c r="C934" s="72" t="str">
        <f>IFERROR(VLOOKUP(VENTAS4[[#This Row],[Code]],STOCK[],5,FALSE),"-")</f>
        <v>Blazer entallado</v>
      </c>
    </row>
    <row r="935" spans="1:3" s="71" customFormat="1" ht="55" customHeight="1" x14ac:dyDescent="0.15">
      <c r="A935" s="69" t="s">
        <v>1834</v>
      </c>
      <c r="B935" s="70"/>
      <c r="C935" s="72" t="str">
        <f>IFERROR(VLOOKUP(VENTAS4[[#This Row],[Code]],STOCK[],5,FALSE),"-")</f>
        <v>Blazer entallado</v>
      </c>
    </row>
    <row r="936" spans="1:3" s="71" customFormat="1" ht="55" customHeight="1" x14ac:dyDescent="0.15">
      <c r="A936" s="69" t="s">
        <v>1835</v>
      </c>
      <c r="B936" s="70"/>
      <c r="C936" s="72" t="str">
        <f>IFERROR(VLOOKUP(VENTAS4[[#This Row],[Code]],STOCK[],5,FALSE),"-")</f>
        <v>Blazer entallado</v>
      </c>
    </row>
    <row r="937" spans="1:3" s="71" customFormat="1" ht="55" customHeight="1" x14ac:dyDescent="0.15">
      <c r="A937" s="69" t="s">
        <v>1836</v>
      </c>
      <c r="B937" s="70"/>
      <c r="C937" s="72" t="str">
        <f>IFERROR(VLOOKUP(VENTAS4[[#This Row],[Code]],STOCK[],5,FALSE),"-")</f>
        <v>Blazer entallado</v>
      </c>
    </row>
    <row r="938" spans="1:3" s="71" customFormat="1" ht="55" customHeight="1" x14ac:dyDescent="0.15">
      <c r="A938" s="69" t="s">
        <v>1837</v>
      </c>
      <c r="B938" s="70"/>
      <c r="C938" s="72" t="str">
        <f>IFERROR(VLOOKUP(VENTAS4[[#This Row],[Code]],STOCK[],5,FALSE),"-")</f>
        <v>Vestido Chic Primavera</v>
      </c>
    </row>
    <row r="939" spans="1:3" s="71" customFormat="1" ht="55" customHeight="1" x14ac:dyDescent="0.15">
      <c r="A939" s="69" t="s">
        <v>1838</v>
      </c>
      <c r="B939" s="70"/>
      <c r="C939" s="72" t="str">
        <f>IFERROR(VLOOKUP(VENTAS4[[#This Row],[Code]],STOCK[],5,FALSE),"-")</f>
        <v>Vestido Chic Primavera</v>
      </c>
    </row>
    <row r="940" spans="1:3" s="71" customFormat="1" ht="55" customHeight="1" x14ac:dyDescent="0.15">
      <c r="A940" s="69" t="s">
        <v>1839</v>
      </c>
      <c r="B940" s="70"/>
      <c r="C940" s="72" t="str">
        <f>IFERROR(VLOOKUP(VENTAS4[[#This Row],[Code]],STOCK[],5,FALSE),"-")</f>
        <v>Vestido Chic Primavera</v>
      </c>
    </row>
    <row r="941" spans="1:3" s="71" customFormat="1" ht="55" customHeight="1" x14ac:dyDescent="0.15">
      <c r="A941" s="69" t="s">
        <v>1840</v>
      </c>
      <c r="B941" s="70"/>
      <c r="C941" s="72" t="str">
        <f>IFERROR(VLOOKUP(VENTAS4[[#This Row],[Code]],STOCK[],5,FALSE),"-")</f>
        <v>Bolso Vintage Marrón</v>
      </c>
    </row>
    <row r="942" spans="1:3" s="71" customFormat="1" ht="55" customHeight="1" x14ac:dyDescent="0.15">
      <c r="A942" s="69" t="s">
        <v>1841</v>
      </c>
      <c r="B942" s="70"/>
      <c r="C942" s="72" t="str">
        <f>IFERROR(VLOOKUP(VENTAS4[[#This Row],[Code]],STOCK[],5,FALSE),"-")</f>
        <v>Bolso Vintage Negro</v>
      </c>
    </row>
    <row r="943" spans="1:3" s="71" customFormat="1" ht="55" customHeight="1" x14ac:dyDescent="0.15">
      <c r="A943" s="69" t="s">
        <v>1902</v>
      </c>
      <c r="B943" s="70"/>
      <c r="C943" s="72" t="str">
        <f>IFERROR(VLOOKUP(VENTAS4[[#This Row],[Code]],STOCK[],5,FALSE),"-")</f>
        <v>Vestido Camisero de Rayas</v>
      </c>
    </row>
    <row r="944" spans="1:3" s="71" customFormat="1" ht="55" customHeight="1" x14ac:dyDescent="0.15">
      <c r="A944" s="69" t="s">
        <v>1903</v>
      </c>
      <c r="B944" s="70"/>
      <c r="C944" s="72" t="str">
        <f>IFERROR(VLOOKUP(VENTAS4[[#This Row],[Code]],STOCK[],5,FALSE),"-")</f>
        <v>Vestido Camisero de Bolas</v>
      </c>
    </row>
    <row r="945" spans="1:3" s="71" customFormat="1" ht="55" customHeight="1" x14ac:dyDescent="0.15">
      <c r="A945" s="69" t="s">
        <v>1842</v>
      </c>
      <c r="B945" s="70"/>
      <c r="C945" s="72" t="str">
        <f>IFERROR(VLOOKUP(VENTAS4[[#This Row],[Code]],STOCK[],5,FALSE),"-")</f>
        <v>Bolso estampado de Lona</v>
      </c>
    </row>
    <row r="946" spans="1:3" s="71" customFormat="1" ht="55" customHeight="1" x14ac:dyDescent="0.15">
      <c r="A946" s="69" t="s">
        <v>1843</v>
      </c>
      <c r="B946" s="70"/>
      <c r="C946" s="72" t="str">
        <f>IFERROR(VLOOKUP(VENTAS4[[#This Row],[Code]],STOCK[],5,FALSE),"-")</f>
        <v>Set de bolso minimalista negro</v>
      </c>
    </row>
    <row r="947" spans="1:3" s="71" customFormat="1" ht="55" customHeight="1" x14ac:dyDescent="0.15">
      <c r="A947" s="69" t="s">
        <v>1844</v>
      </c>
      <c r="B947" s="70"/>
      <c r="C947" s="72" t="str">
        <f>IFERROR(VLOOKUP(VENTAS4[[#This Row],[Code]],STOCK[],5,FALSE),"-")</f>
        <v>Set de bolso minimalista amarillo</v>
      </c>
    </row>
    <row r="948" spans="1:3" s="71" customFormat="1" ht="55" customHeight="1" x14ac:dyDescent="0.15">
      <c r="A948" s="69" t="s">
        <v>1845</v>
      </c>
      <c r="B948" s="70"/>
      <c r="C948" s="72" t="str">
        <f>IFERROR(VLOOKUP(VENTAS4[[#This Row],[Code]],STOCK[],5,FALSE),"-")</f>
        <v>Bolso mochila estampado</v>
      </c>
    </row>
    <row r="949" spans="1:3" s="71" customFormat="1" ht="55" customHeight="1" x14ac:dyDescent="0.15">
      <c r="A949" s="69" t="s">
        <v>1846</v>
      </c>
      <c r="B949" s="70"/>
      <c r="C949" s="72" t="str">
        <f>IFERROR(VLOOKUP(VENTAS4[[#This Row],[Code]],STOCK[],5,FALSE),"-")</f>
        <v>Bolso mochila Rojo</v>
      </c>
    </row>
    <row r="950" spans="1:3" s="71" customFormat="1" ht="55" customHeight="1" x14ac:dyDescent="0.15">
      <c r="A950" s="69" t="s">
        <v>1847</v>
      </c>
      <c r="B950" s="70"/>
      <c r="C950" s="72" t="str">
        <f>IFERROR(VLOOKUP(VENTAS4[[#This Row],[Code]],STOCK[],5,FALSE),"-")</f>
        <v>Blusa estampada de Lunares</v>
      </c>
    </row>
    <row r="951" spans="1:3" s="71" customFormat="1" ht="55" customHeight="1" x14ac:dyDescent="0.15">
      <c r="A951" s="69" t="s">
        <v>1848</v>
      </c>
      <c r="B951" s="70"/>
      <c r="C951" s="72" t="str">
        <f>IFERROR(VLOOKUP(VENTAS4[[#This Row],[Code]],STOCK[],5,FALSE),"-")</f>
        <v>Blusa estampada de Lunares</v>
      </c>
    </row>
    <row r="952" spans="1:3" s="71" customFormat="1" ht="55" customHeight="1" x14ac:dyDescent="0.15">
      <c r="A952" s="69" t="s">
        <v>1849</v>
      </c>
      <c r="B952" s="70"/>
      <c r="C952" s="72" t="str">
        <f>IFERROR(VLOOKUP(VENTAS4[[#This Row],[Code]],STOCK[],5,FALSE),"-")</f>
        <v>Blusa estampada de Lunares</v>
      </c>
    </row>
    <row r="953" spans="1:3" s="71" customFormat="1" ht="55" customHeight="1" x14ac:dyDescent="0.15">
      <c r="A953" s="69" t="s">
        <v>1850</v>
      </c>
      <c r="B953" s="70"/>
      <c r="C953" s="72" t="str">
        <f>IFERROR(VLOOKUP(VENTAS4[[#This Row],[Code]],STOCK[],5,FALSE),"-")</f>
        <v>Crossbody Cromado</v>
      </c>
    </row>
    <row r="954" spans="1:3" s="71" customFormat="1" ht="55" customHeight="1" x14ac:dyDescent="0.15">
      <c r="A954" s="69" t="s">
        <v>1851</v>
      </c>
      <c r="B954" s="70"/>
      <c r="C954" s="72" t="str">
        <f>IFERROR(VLOOKUP(VENTAS4[[#This Row],[Code]],STOCK[],5,FALSE),"-")</f>
        <v>Gafas de Sol Retro Blanco</v>
      </c>
    </row>
    <row r="955" spans="1:3" s="71" customFormat="1" ht="55" customHeight="1" x14ac:dyDescent="0.15">
      <c r="A955" s="69" t="s">
        <v>1852</v>
      </c>
      <c r="B955" s="70"/>
      <c r="C955" s="72" t="str">
        <f>IFERROR(VLOOKUP(VENTAS4[[#This Row],[Code]],STOCK[],5,FALSE),"-")</f>
        <v>Gafas de Sol Retro Carey</v>
      </c>
    </row>
    <row r="956" spans="1:3" s="71" customFormat="1" ht="55" customHeight="1" x14ac:dyDescent="0.15">
      <c r="A956" s="69" t="s">
        <v>1853</v>
      </c>
      <c r="B956" s="70"/>
      <c r="C956" s="72" t="str">
        <f>IFERROR(VLOOKUP(VENTAS4[[#This Row],[Code]],STOCK[],5,FALSE),"-")</f>
        <v>Gafas de Sol Retro Negro</v>
      </c>
    </row>
    <row r="957" spans="1:3" s="71" customFormat="1" ht="55" customHeight="1" x14ac:dyDescent="0.15">
      <c r="A957" s="69" t="s">
        <v>1854</v>
      </c>
      <c r="B957" s="70"/>
      <c r="C957" s="72" t="str">
        <f>IFERROR(VLOOKUP(VENTAS4[[#This Row],[Code]],STOCK[],5,FALSE),"-")</f>
        <v>Vestido Fresco Verano</v>
      </c>
    </row>
    <row r="958" spans="1:3" s="71" customFormat="1" ht="55" customHeight="1" x14ac:dyDescent="0.15">
      <c r="A958" s="69" t="s">
        <v>1884</v>
      </c>
      <c r="B958" s="70"/>
      <c r="C958" s="72" t="str">
        <f>IFERROR(VLOOKUP(VENTAS4[[#This Row],[Code]],STOCK[],5,FALSE),"-")</f>
        <v>Vestido Fresco Verano</v>
      </c>
    </row>
    <row r="959" spans="1:3" s="71" customFormat="1" ht="55" customHeight="1" x14ac:dyDescent="0.15">
      <c r="A959" s="69" t="s">
        <v>1897</v>
      </c>
      <c r="B959" s="70"/>
      <c r="C959" s="72" t="str">
        <f>IFERROR(VLOOKUP(VENTAS4[[#This Row],[Code]],STOCK[],5,FALSE),"-")</f>
        <v>Vestido Fresco Verano</v>
      </c>
    </row>
    <row r="960" spans="1:3" s="71" customFormat="1" ht="55" customHeight="1" x14ac:dyDescent="0.15">
      <c r="A960" s="69" t="s">
        <v>1890</v>
      </c>
      <c r="B960" s="70"/>
      <c r="C960" s="72" t="str">
        <f>IFERROR(VLOOKUP(VENTAS4[[#This Row],[Code]],STOCK[],5,FALSE),"-")</f>
        <v>Sujetador Invisible Suave sin tirantes</v>
      </c>
    </row>
    <row r="961" spans="1:3" s="71" customFormat="1" ht="55" customHeight="1" x14ac:dyDescent="0.15">
      <c r="A961" s="69" t="s">
        <v>1891</v>
      </c>
      <c r="B961" s="70"/>
      <c r="C961" s="72" t="str">
        <f>IFERROR(VLOOKUP(VENTAS4[[#This Row],[Code]],STOCK[],5,FALSE),"-")</f>
        <v>Sujetador Invisible Suave sin tirantes</v>
      </c>
    </row>
    <row r="962" spans="1:3" s="71" customFormat="1" ht="55" customHeight="1" x14ac:dyDescent="0.15">
      <c r="A962" s="69" t="s">
        <v>1855</v>
      </c>
      <c r="B962" s="70"/>
      <c r="C962" s="72" t="str">
        <f>IFERROR(VLOOKUP(VENTAS4[[#This Row],[Code]],STOCK[],5,FALSE),"-")</f>
        <v>Sujetador Invisible Suave sin tirantes</v>
      </c>
    </row>
    <row r="963" spans="1:3" s="71" customFormat="1" ht="55" customHeight="1" x14ac:dyDescent="0.15">
      <c r="A963" s="69" t="s">
        <v>1856</v>
      </c>
      <c r="B963" s="70"/>
      <c r="C963" s="72" t="str">
        <f>IFERROR(VLOOKUP(VENTAS4[[#This Row],[Code]],STOCK[],5,FALSE),"-")</f>
        <v>Sujetador Invisible Suave sin tirantes</v>
      </c>
    </row>
    <row r="964" spans="1:3" s="71" customFormat="1" ht="55" customHeight="1" x14ac:dyDescent="0.15">
      <c r="A964" s="69" t="s">
        <v>1857</v>
      </c>
      <c r="B964" s="70"/>
      <c r="C964" s="72" t="str">
        <f>IFERROR(VLOOKUP(VENTAS4[[#This Row],[Code]],STOCK[],5,FALSE),"-")</f>
        <v>Sujetador suave de encaje y satén</v>
      </c>
    </row>
    <row r="965" spans="1:3" s="71" customFormat="1" ht="55" customHeight="1" x14ac:dyDescent="0.15">
      <c r="A965" s="69" t="s">
        <v>1858</v>
      </c>
      <c r="B965" s="70"/>
      <c r="C965" s="72" t="str">
        <f>IFERROR(VLOOKUP(VENTAS4[[#This Row],[Code]],STOCK[],5,FALSE),"-")</f>
        <v xml:space="preserve">Sujetador suave de encaje y satén </v>
      </c>
    </row>
    <row r="966" spans="1:3" s="71" customFormat="1" ht="55" customHeight="1" x14ac:dyDescent="0.15">
      <c r="A966" s="69" t="s">
        <v>1859</v>
      </c>
      <c r="B966" s="70"/>
      <c r="C966" s="72" t="str">
        <f>IFERROR(VLOOKUP(VENTAS4[[#This Row],[Code]],STOCK[],5,FALSE),"-")</f>
        <v>Sujetador suave de encaje y satén</v>
      </c>
    </row>
    <row r="967" spans="1:3" s="71" customFormat="1" ht="55" customHeight="1" x14ac:dyDescent="0.15">
      <c r="A967" s="69" t="s">
        <v>1860</v>
      </c>
      <c r="B967" s="70"/>
      <c r="C967" s="72" t="str">
        <f>IFERROR(VLOOKUP(VENTAS4[[#This Row],[Code]],STOCK[],5,FALSE),"-")</f>
        <v>Zapatillas blanco casual</v>
      </c>
    </row>
    <row r="968" spans="1:3" s="71" customFormat="1" ht="55" customHeight="1" x14ac:dyDescent="0.15">
      <c r="A968" s="69" t="s">
        <v>1861</v>
      </c>
      <c r="B968" s="70"/>
      <c r="C968" s="72" t="str">
        <f>IFERROR(VLOOKUP(VENTAS4[[#This Row],[Code]],STOCK[],5,FALSE),"-")</f>
        <v>Vestido a Media Pierna Elegante y Versátil</v>
      </c>
    </row>
    <row r="969" spans="1:3" s="71" customFormat="1" ht="55" customHeight="1" x14ac:dyDescent="0.15">
      <c r="A969" s="69" t="s">
        <v>1962</v>
      </c>
      <c r="B969" s="70"/>
      <c r="C969" s="72" t="str">
        <f>IFERROR(VLOOKUP(VENTAS4[[#This Row],[Code]],STOCK[],5,FALSE),"-")</f>
        <v>Pantalón corto blanco de rayas</v>
      </c>
    </row>
    <row r="970" spans="1:3" s="71" customFormat="1" ht="55" customHeight="1" x14ac:dyDescent="0.15">
      <c r="A970" s="69" t="s">
        <v>1963</v>
      </c>
      <c r="B970" s="70"/>
      <c r="C970" s="72" t="str">
        <f>IFERROR(VLOOKUP(VENTAS4[[#This Row],[Code]],STOCK[],5,FALSE),"-")</f>
        <v>Vestido Chaleco con botones</v>
      </c>
    </row>
    <row r="971" spans="1:3" s="71" customFormat="1" ht="55" customHeight="1" x14ac:dyDescent="0.15">
      <c r="A971" s="69" t="s">
        <v>1964</v>
      </c>
      <c r="B971" s="70"/>
      <c r="C971" s="72" t="str">
        <f>IFERROR(VLOOKUP(VENTAS4[[#This Row],[Code]],STOCK[],5,FALSE),"-")</f>
        <v>Vestido verde Overall (Nuevo)</v>
      </c>
    </row>
    <row r="972" spans="1:3" s="71" customFormat="1" ht="55" customHeight="1" x14ac:dyDescent="0.15">
      <c r="A972" s="69" t="s">
        <v>1965</v>
      </c>
      <c r="B972" s="70"/>
      <c r="C972" s="72" t="str">
        <f>IFERROR(VLOOKUP(VENTAS4[[#This Row],[Code]],STOCK[],5,FALSE),"-")</f>
        <v xml:space="preserve">Falda con fajín </v>
      </c>
    </row>
    <row r="973" spans="1:3" s="71" customFormat="1" ht="55" customHeight="1" x14ac:dyDescent="0.15">
      <c r="A973" s="69" t="s">
        <v>1966</v>
      </c>
      <c r="B973" s="70"/>
      <c r="C973" s="72" t="str">
        <f>IFERROR(VLOOKUP(VENTAS4[[#This Row],[Code]],STOCK[],5,FALSE),"-")</f>
        <v>Blusa de puntos</v>
      </c>
    </row>
    <row r="974" spans="1:3" s="71" customFormat="1" ht="55" customHeight="1" x14ac:dyDescent="0.15">
      <c r="A974" s="69" t="s">
        <v>1967</v>
      </c>
      <c r="B974" s="70"/>
      <c r="C974" s="72" t="str">
        <f>IFERROR(VLOOKUP(VENTAS4[[#This Row],[Code]],STOCK[],5,FALSE),"-")</f>
        <v>Vestido de una manga en vuelo (Nuevo)</v>
      </c>
    </row>
    <row r="975" spans="1:3" s="71" customFormat="1" ht="55" customHeight="1" x14ac:dyDescent="0.15">
      <c r="A975" s="69" t="s">
        <v>1968</v>
      </c>
      <c r="B975" s="70"/>
      <c r="C975" s="72" t="str">
        <f>IFERROR(VLOOKUP(VENTAS4[[#This Row],[Code]],STOCK[],5,FALSE),"-")</f>
        <v xml:space="preserve">Vestido chino de satín </v>
      </c>
    </row>
    <row r="976" spans="1:3" s="71" customFormat="1" ht="55" customHeight="1" x14ac:dyDescent="0.15">
      <c r="A976" s="69" t="s">
        <v>1969</v>
      </c>
      <c r="B976" s="70"/>
      <c r="C976" s="72" t="str">
        <f>IFERROR(VLOOKUP(VENTAS4[[#This Row],[Code]],STOCK[],5,FALSE),"-")</f>
        <v>Body strapless (Nuevo)</v>
      </c>
    </row>
    <row r="977" spans="1:3" s="71" customFormat="1" ht="55" customHeight="1" x14ac:dyDescent="0.15">
      <c r="A977" s="69" t="s">
        <v>1970</v>
      </c>
      <c r="B977" s="70"/>
      <c r="C977" s="72" t="str">
        <f>IFERROR(VLOOKUP(VENTAS4[[#This Row],[Code]],STOCK[],5,FALSE),"-")</f>
        <v>Short de talle bajo</v>
      </c>
    </row>
    <row r="978" spans="1:3" s="71" customFormat="1" ht="55" customHeight="1" x14ac:dyDescent="0.15">
      <c r="A978" s="69" t="s">
        <v>1971</v>
      </c>
      <c r="B978" s="70"/>
      <c r="C978" s="72" t="str">
        <f>IFERROR(VLOOKUP(VENTAS4[[#This Row],[Code]],STOCK[],5,FALSE),"-")</f>
        <v>Vestido rojo a media pierna con cinturón</v>
      </c>
    </row>
    <row r="979" spans="1:3" s="71" customFormat="1" ht="55" customHeight="1" x14ac:dyDescent="0.15">
      <c r="A979" s="69" t="s">
        <v>1972</v>
      </c>
      <c r="B979" s="70"/>
      <c r="C979" s="72" t="str">
        <f>IFERROR(VLOOKUP(VENTAS4[[#This Row],[Code]],STOCK[],5,FALSE),"-")</f>
        <v>Bermuda denim curvy</v>
      </c>
    </row>
    <row r="980" spans="1:3" s="71" customFormat="1" ht="55" customHeight="1" x14ac:dyDescent="0.15">
      <c r="A980" s="69" t="s">
        <v>1973</v>
      </c>
      <c r="B980" s="70"/>
      <c r="C980" s="72" t="str">
        <f>IFERROR(VLOOKUP(VENTAS4[[#This Row],[Code]],STOCK[],5,FALSE),"-")</f>
        <v>Solera de manga corta</v>
      </c>
    </row>
    <row r="981" spans="1:3" s="71" customFormat="1" ht="55" customHeight="1" x14ac:dyDescent="0.15">
      <c r="A981" s="69" t="s">
        <v>1974</v>
      </c>
      <c r="B981" s="70"/>
      <c r="C981" s="72" t="str">
        <f>IFERROR(VLOOKUP(VENTAS4[[#This Row],[Code]],STOCK[],5,FALSE),"-")</f>
        <v>Vestido mangas de vuelo</v>
      </c>
    </row>
    <row r="982" spans="1:3" s="71" customFormat="1" ht="55" customHeight="1" x14ac:dyDescent="0.15">
      <c r="A982" s="69" t="s">
        <v>1975</v>
      </c>
      <c r="B982" s="70"/>
      <c r="C982" s="72" t="str">
        <f>IFERROR(VLOOKUP(VENTAS4[[#This Row],[Code]],STOCK[],5,FALSE),"-")</f>
        <v>Mono Camisero de rayas (Nuevo)</v>
      </c>
    </row>
    <row r="983" spans="1:3" s="71" customFormat="1" ht="55" customHeight="1" x14ac:dyDescent="0.15">
      <c r="A983" s="69" t="s">
        <v>1976</v>
      </c>
      <c r="B983" s="70"/>
      <c r="C983" s="72" t="str">
        <f>IFERROR(VLOOKUP(VENTAS4[[#This Row],[Code]],STOCK[],5,FALSE),"-")</f>
        <v>Falda Lentejuelas (Nuevo)</v>
      </c>
    </row>
    <row r="984" spans="1:3" s="71" customFormat="1" ht="55" customHeight="1" x14ac:dyDescent="0.15">
      <c r="A984" s="69" t="s">
        <v>1977</v>
      </c>
      <c r="B984" s="70"/>
      <c r="C984" s="72" t="str">
        <f>IFERROR(VLOOKUP(VENTAS4[[#This Row],[Code]],STOCK[],5,FALSE),"-")</f>
        <v>Bermuda denim SHEIN</v>
      </c>
    </row>
    <row r="985" spans="1:3" s="71" customFormat="1" ht="55" customHeight="1" x14ac:dyDescent="0.15">
      <c r="A985" s="69" t="s">
        <v>1978</v>
      </c>
      <c r="B985" s="70"/>
      <c r="C985" s="72" t="str">
        <f>IFERROR(VLOOKUP(VENTAS4[[#This Row],[Code]],STOCK[],5,FALSE),"-")</f>
        <v>Bermuda denim H&amp;M</v>
      </c>
    </row>
    <row r="986" spans="1:3" s="71" customFormat="1" ht="55" customHeight="1" x14ac:dyDescent="0.15">
      <c r="A986" s="69" t="s">
        <v>1979</v>
      </c>
      <c r="B986" s="70"/>
      <c r="C986" s="72" t="str">
        <f>IFERROR(VLOOKUP(VENTAS4[[#This Row],[Code]],STOCK[],5,FALSE),"-")</f>
        <v>Short estampado</v>
      </c>
    </row>
    <row r="987" spans="1:3" s="71" customFormat="1" ht="55" customHeight="1" x14ac:dyDescent="0.15">
      <c r="A987" s="69" t="s">
        <v>1980</v>
      </c>
      <c r="B987" s="70"/>
      <c r="C987" s="72" t="str">
        <f>IFERROR(VLOOKUP(VENTAS4[[#This Row],[Code]],STOCK[],5,FALSE),"-")</f>
        <v>Blusa de picos (Nuevo)</v>
      </c>
    </row>
    <row r="988" spans="1:3" s="71" customFormat="1" ht="55" customHeight="1" x14ac:dyDescent="0.15">
      <c r="A988" s="69" t="s">
        <v>1981</v>
      </c>
      <c r="B988" s="70"/>
      <c r="C988" s="72" t="str">
        <f>IFERROR(VLOOKUP(VENTAS4[[#This Row],[Code]],STOCK[],5,FALSE),"-")</f>
        <v>Blusa manga 3/4</v>
      </c>
    </row>
    <row r="989" spans="1:3" s="71" customFormat="1" ht="55" customHeight="1" x14ac:dyDescent="0.15">
      <c r="A989" s="69" t="s">
        <v>1982</v>
      </c>
      <c r="B989" s="70"/>
      <c r="C989" s="72" t="str">
        <f>IFERROR(VLOOKUP(VENTAS4[[#This Row],[Code]],STOCK[],5,FALSE),"-")</f>
        <v>Pantalón corto estampado (Nuevo)</v>
      </c>
    </row>
    <row r="990" spans="1:3" s="71" customFormat="1" ht="55" customHeight="1" x14ac:dyDescent="0.15">
      <c r="A990" s="69" t="s">
        <v>1983</v>
      </c>
      <c r="B990" s="70"/>
      <c r="C990" s="72" t="str">
        <f>IFERROR(VLOOKUP(VENTAS4[[#This Row],[Code]],STOCK[],5,FALSE),"-")</f>
        <v>Blusa corta de espalda escotada</v>
      </c>
    </row>
    <row r="991" spans="1:3" s="71" customFormat="1" ht="55" customHeight="1" x14ac:dyDescent="0.15">
      <c r="A991" s="69" t="s">
        <v>1984</v>
      </c>
      <c r="B991" s="70"/>
      <c r="C991" s="72" t="str">
        <f>IFERROR(VLOOKUP(VENTAS4[[#This Row],[Code]],STOCK[],5,FALSE),"-")</f>
        <v>Falda ajustada de zíper</v>
      </c>
    </row>
    <row r="992" spans="1:3" s="71" customFormat="1" ht="55" customHeight="1" x14ac:dyDescent="0.15">
      <c r="A992" s="69" t="s">
        <v>1989</v>
      </c>
      <c r="B992" s="70"/>
      <c r="C992" s="72" t="str">
        <f>IFERROR(VLOOKUP(VENTAS4[[#This Row],[Code]],STOCK[],5,FALSE),"-")</f>
        <v>Jogger afelpado de talle alto (Nuevo)</v>
      </c>
    </row>
    <row r="993" spans="1:3" s="71" customFormat="1" ht="55" customHeight="1" x14ac:dyDescent="0.15">
      <c r="A993" s="69" t="s">
        <v>1990</v>
      </c>
      <c r="B993" s="70"/>
      <c r="C993" s="72" t="str">
        <f>IFERROR(VLOOKUP(VENTAS4[[#This Row],[Code]],STOCK[],5,FALSE),"-")</f>
        <v xml:space="preserve">Jogger afelpado de talle alto </v>
      </c>
    </row>
    <row r="994" spans="1:3" s="71" customFormat="1" ht="55" customHeight="1" x14ac:dyDescent="0.15">
      <c r="A994" s="69" t="s">
        <v>1991</v>
      </c>
      <c r="B994" s="70"/>
      <c r="C994" s="72" t="str">
        <f>IFERROR(VLOOKUP(VENTAS4[[#This Row],[Code]],STOCK[],5,FALSE),"-")</f>
        <v>Jogger afelpado de talle alto (Nuevo)</v>
      </c>
    </row>
    <row r="995" spans="1:3" s="71" customFormat="1" ht="55" customHeight="1" x14ac:dyDescent="0.15">
      <c r="A995" s="69" t="s">
        <v>1995</v>
      </c>
      <c r="B995" s="70"/>
      <c r="C995" s="72" t="str">
        <f>IFERROR(VLOOKUP(VENTAS4[[#This Row],[Code]],STOCK[],5,FALSE),"-")</f>
        <v>Blusa bajo con bordados</v>
      </c>
    </row>
    <row r="996" spans="1:3" s="71" customFormat="1" ht="55" customHeight="1" x14ac:dyDescent="0.15">
      <c r="A996" s="69" t="s">
        <v>1996</v>
      </c>
      <c r="B996" s="70"/>
      <c r="C996" s="72" t="str">
        <f>IFERROR(VLOOKUP(VENTAS4[[#This Row],[Code]],STOCK[],5,FALSE),"-")</f>
        <v>Blusa de bolas cuello con lazo</v>
      </c>
    </row>
    <row r="997" spans="1:3" s="71" customFormat="1" ht="55" customHeight="1" x14ac:dyDescent="0.15">
      <c r="A997" s="69" t="s">
        <v>1997</v>
      </c>
      <c r="B997" s="70"/>
      <c r="C997" s="72" t="str">
        <f>IFERROR(VLOOKUP(VENTAS4[[#This Row],[Code]],STOCK[],5,FALSE),"-")</f>
        <v>Blusa corta de manga 3/4</v>
      </c>
    </row>
    <row r="998" spans="1:3" s="71" customFormat="1" ht="55" customHeight="1" x14ac:dyDescent="0.15">
      <c r="A998" s="69" t="s">
        <v>1998</v>
      </c>
      <c r="B998" s="70"/>
      <c r="C998" s="72" t="str">
        <f>IFERROR(VLOOKUP(VENTAS4[[#This Row],[Code]],STOCK[],5,FALSE),"-")</f>
        <v>Blusa bordada de cuello healter</v>
      </c>
    </row>
    <row r="999" spans="1:3" s="71" customFormat="1" ht="55" customHeight="1" x14ac:dyDescent="0.15">
      <c r="A999" s="69" t="s">
        <v>1999</v>
      </c>
      <c r="B999" s="70"/>
      <c r="C999" s="72" t="str">
        <f>IFERROR(VLOOKUP(VENTAS4[[#This Row],[Code]],STOCK[],5,FALSE),"-")</f>
        <v xml:space="preserve">Blusa de manga corta </v>
      </c>
    </row>
    <row r="1000" spans="1:3" s="71" customFormat="1" ht="55" customHeight="1" x14ac:dyDescent="0.15">
      <c r="A1000" s="69" t="s">
        <v>2000</v>
      </c>
      <c r="B1000" s="70"/>
      <c r="C1000" s="72" t="str">
        <f>IFERROR(VLOOKUP(VENTAS4[[#This Row],[Code]],STOCK[],5,FALSE),"-")</f>
        <v>Blusa estampada geométrica</v>
      </c>
    </row>
    <row r="1001" spans="1:3" s="71" customFormat="1" ht="55" customHeight="1" x14ac:dyDescent="0.15">
      <c r="A1001" s="69" t="s">
        <v>2001</v>
      </c>
      <c r="B1001" s="70"/>
      <c r="C1001" s="72" t="str">
        <f>IFERROR(VLOOKUP(VENTAS4[[#This Row],[Code]],STOCK[],5,FALSE),"-")</f>
        <v>Blusa floreada con bajo bordado</v>
      </c>
    </row>
    <row r="1002" spans="1:3" s="71" customFormat="1" ht="55" customHeight="1" x14ac:dyDescent="0.15">
      <c r="A1002" s="69" t="s">
        <v>2013</v>
      </c>
      <c r="B1002" s="70"/>
      <c r="C1002" s="72" t="str">
        <f>IFERROR(VLOOKUP(VENTAS4[[#This Row],[Code]],STOCK[],5,FALSE),"-")</f>
        <v>Blusa naranja abombada</v>
      </c>
    </row>
    <row r="1003" spans="1:3" s="71" customFormat="1" ht="55" customHeight="1" x14ac:dyDescent="0.15">
      <c r="A1003" s="69" t="s">
        <v>2014</v>
      </c>
      <c r="B1003" s="70"/>
      <c r="C1003" s="72" t="str">
        <f>IFERROR(VLOOKUP(VENTAS4[[#This Row],[Code]],STOCK[],5,FALSE),"-")</f>
        <v>Blusa blanca mangas en contraste</v>
      </c>
    </row>
    <row r="1004" spans="1:3" s="71" customFormat="1" ht="55" customHeight="1" x14ac:dyDescent="0.15">
      <c r="A1004" s="69" t="s">
        <v>2015</v>
      </c>
      <c r="B1004" s="70"/>
      <c r="C1004" s="72" t="str">
        <f>IFERROR(VLOOKUP(VENTAS4[[#This Row],[Code]],STOCK[],5,FALSE),"-")</f>
        <v>Blusa negra mangas de vuelo</v>
      </c>
    </row>
    <row r="1005" spans="1:3" s="71" customFormat="1" ht="55" customHeight="1" x14ac:dyDescent="0.15">
      <c r="A1005" s="69" t="s">
        <v>2019</v>
      </c>
      <c r="B1005" s="70"/>
      <c r="C1005" s="72" t="str">
        <f>IFERROR(VLOOKUP(VENTAS4[[#This Row],[Code]],STOCK[],5,FALSE),"-")</f>
        <v>Conjunto Playera y short bikers (devolución)</v>
      </c>
    </row>
    <row r="1006" spans="1:3" s="71" customFormat="1" ht="55" customHeight="1" x14ac:dyDescent="0.15">
      <c r="A1006" s="69" t="s">
        <v>2021</v>
      </c>
      <c r="B1006" s="70"/>
      <c r="C1006" s="72" t="str">
        <f>IFERROR(VLOOKUP(VENTAS4[[#This Row],[Code]],STOCK[],5,FALSE),"-")</f>
        <v>Pantalón Blanco de pierna ancha</v>
      </c>
    </row>
    <row r="1007" spans="1:3" s="71" customFormat="1" ht="55" customHeight="1" x14ac:dyDescent="0.15">
      <c r="A1007" s="69" t="s">
        <v>2024</v>
      </c>
      <c r="B1007" s="70"/>
      <c r="C1007" s="72" t="str">
        <f>IFERROR(VLOOKUP(VENTAS4[[#This Row],[Code]],STOCK[],5,FALSE),"-")</f>
        <v xml:space="preserve"> Short de media pierna</v>
      </c>
    </row>
    <row r="1008" spans="1:3" s="71" customFormat="1" ht="55" customHeight="1" x14ac:dyDescent="0.15">
      <c r="A1008" s="69" t="s">
        <v>2034</v>
      </c>
      <c r="B1008" s="70"/>
      <c r="C1008" s="72" t="str">
        <f>IFERROR(VLOOKUP(VENTAS4[[#This Row],[Code]],STOCK[],5,FALSE),"-")</f>
        <v>Jean Skinny costura en contraste</v>
      </c>
    </row>
    <row r="1009" spans="1:3" s="71" customFormat="1" ht="55" customHeight="1" x14ac:dyDescent="0.15">
      <c r="A1009" s="69" t="s">
        <v>2035</v>
      </c>
      <c r="B1009" s="70"/>
      <c r="C1009" s="72" t="str">
        <f>IFERROR(VLOOKUP(VENTAS4[[#This Row],[Code]],STOCK[],5,FALSE),"-")</f>
        <v>Jean Skinny floreado</v>
      </c>
    </row>
    <row r="1010" spans="1:3" s="71" customFormat="1" ht="55" customHeight="1" x14ac:dyDescent="0.15">
      <c r="A1010" s="69" t="s">
        <v>2036</v>
      </c>
      <c r="B1010" s="70"/>
      <c r="C1010" s="72" t="str">
        <f>IFERROR(VLOOKUP(VENTAS4[[#This Row],[Code]],STOCK[],5,FALSE),"-")</f>
        <v>Jean corte mom de remaches finos</v>
      </c>
    </row>
    <row r="1011" spans="1:3" s="71" customFormat="1" ht="55" customHeight="1" x14ac:dyDescent="0.15">
      <c r="A1011" s="69" t="s">
        <v>2037</v>
      </c>
      <c r="B1011" s="70"/>
      <c r="C1011" s="72" t="str">
        <f>IFERROR(VLOOKUP(VENTAS4[[#This Row],[Code]],STOCK[],5,FALSE),"-")</f>
        <v xml:space="preserve">Jean con doblez estampado </v>
      </c>
    </row>
    <row r="1012" spans="1:3" s="71" customFormat="1" ht="55" customHeight="1" x14ac:dyDescent="0.15">
      <c r="A1012" s="69" t="s">
        <v>2038</v>
      </c>
      <c r="B1012" s="70"/>
      <c r="C1012" s="72" t="str">
        <f>IFERROR(VLOOKUP(VENTAS4[[#This Row],[Code]],STOCK[],5,FALSE),"-")</f>
        <v xml:space="preserve">Jean skinny de corte bajo </v>
      </c>
    </row>
    <row r="1013" spans="1:3" s="71" customFormat="1" ht="55" customHeight="1" x14ac:dyDescent="0.15">
      <c r="A1013" s="69" t="s">
        <v>2039</v>
      </c>
      <c r="B1013" s="70"/>
      <c r="C1013" s="72" t="str">
        <f>IFERROR(VLOOKUP(VENTAS4[[#This Row],[Code]],STOCK[],5,FALSE),"-")</f>
        <v>Jean Oscuro desteñido</v>
      </c>
    </row>
    <row r="1014" spans="1:3" s="71" customFormat="1" ht="55" customHeight="1" x14ac:dyDescent="0.15">
      <c r="A1014" s="69" t="s">
        <v>1985</v>
      </c>
      <c r="B1014" s="70"/>
      <c r="C1014" s="72" t="str">
        <f>IFERROR(VLOOKUP(VENTAS4[[#This Row],[Code]],STOCK[],5,FALSE),"-")</f>
        <v>Jean corte ancho de bajo descosido</v>
      </c>
    </row>
    <row r="1015" spans="1:3" s="71" customFormat="1" ht="55" customHeight="1" x14ac:dyDescent="0.15">
      <c r="A1015" s="69" t="s">
        <v>1986</v>
      </c>
      <c r="B1015" s="70"/>
      <c r="C1015" s="72" t="str">
        <f>IFERROR(VLOOKUP(VENTAS4[[#This Row],[Code]],STOCK[],5,FALSE),"-")</f>
        <v xml:space="preserve">Jean skinny corto </v>
      </c>
    </row>
    <row r="1016" spans="1:3" s="71" customFormat="1" ht="55" customHeight="1" x14ac:dyDescent="0.15">
      <c r="A1016" s="69" t="s">
        <v>1987</v>
      </c>
      <c r="B1016" s="70"/>
      <c r="C1016" s="72" t="str">
        <f>IFERROR(VLOOKUP(VENTAS4[[#This Row],[Code]],STOCK[],5,FALSE),"-")</f>
        <v>Falda de vuelos con zíper</v>
      </c>
    </row>
    <row r="1017" spans="1:3" s="71" customFormat="1" ht="55" customHeight="1" x14ac:dyDescent="0.15">
      <c r="A1017" s="69" t="s">
        <v>2052</v>
      </c>
      <c r="B1017" s="70"/>
      <c r="C1017" s="72" t="str">
        <f>IFERROR(VLOOKUP(VENTAS4[[#This Row],[Code]],STOCK[],5,FALSE),"-")</f>
        <v>Botín de punta cuadrada y zíper</v>
      </c>
    </row>
    <row r="1018" spans="1:3" s="71" customFormat="1" ht="55" customHeight="1" x14ac:dyDescent="0.15">
      <c r="A1018" s="69" t="s">
        <v>2054</v>
      </c>
      <c r="B1018" s="70"/>
      <c r="C1018" s="72" t="str">
        <f>IFERROR(VLOOKUP(VENTAS4[[#This Row],[Code]],STOCK[],5,FALSE),"-")</f>
        <v>Blusa estampada de Lunares</v>
      </c>
    </row>
    <row r="1019" spans="1:3" s="71" customFormat="1" ht="55" customHeight="1" x14ac:dyDescent="0.15">
      <c r="A1019" s="69" t="s">
        <v>2066</v>
      </c>
      <c r="B1019" s="70"/>
      <c r="C1019" s="72" t="str">
        <f>IFERROR(VLOOKUP(VENTAS4[[#This Row],[Code]],STOCK[],5,FALSE),"-")</f>
        <v>Top rosa acanalado</v>
      </c>
    </row>
    <row r="1020" spans="1:3" s="71" customFormat="1" ht="55" customHeight="1" x14ac:dyDescent="0.15">
      <c r="A1020" s="69" t="s">
        <v>2069</v>
      </c>
      <c r="B1020" s="70" t="s">
        <v>2163</v>
      </c>
      <c r="C1020" s="72" t="str">
        <f>IFERROR(VLOOKUP(VENTAS4[[#This Row],[Code]],STOCK[],5,FALSE),"-")</f>
        <v>Body traslúcido floreado</v>
      </c>
    </row>
    <row r="1021" spans="1:3" s="71" customFormat="1" ht="55" customHeight="1" x14ac:dyDescent="0.15">
      <c r="A1021" s="69" t="s">
        <v>2071</v>
      </c>
      <c r="B1021" s="70"/>
      <c r="C1021" s="72" t="str">
        <f>IFERROR(VLOOKUP(VENTAS4[[#This Row],[Code]],STOCK[],5,FALSE),"-")</f>
        <v>Corset de Encaje negro</v>
      </c>
    </row>
    <row r="1022" spans="1:3" s="71" customFormat="1" ht="55" customHeight="1" x14ac:dyDescent="0.15">
      <c r="A1022" s="69" t="s">
        <v>2072</v>
      </c>
      <c r="B1022" s="70"/>
      <c r="C1022" s="72" t="str">
        <f>IFERROR(VLOOKUP(VENTAS4[[#This Row],[Code]],STOCK[],5,FALSE),"-")</f>
        <v>Corset de Encaje negro</v>
      </c>
    </row>
    <row r="1023" spans="1:3" s="71" customFormat="1" ht="55" customHeight="1" x14ac:dyDescent="0.15">
      <c r="A1023" s="69" t="s">
        <v>2107</v>
      </c>
      <c r="B1023" s="70"/>
      <c r="C1023" s="72" t="str">
        <f>IFERROR(VLOOKUP(VENTAS4[[#This Row],[Code]],STOCK[],5,FALSE),"-")</f>
        <v>Vestido acanalado de manga larga</v>
      </c>
    </row>
    <row r="1024" spans="1:3" s="71" customFormat="1" ht="55" customHeight="1" x14ac:dyDescent="0.15">
      <c r="A1024" s="69" t="s">
        <v>2160</v>
      </c>
      <c r="B1024" s="70" t="s">
        <v>2163</v>
      </c>
      <c r="C1024" s="72" t="str">
        <f>IFERROR(VLOOKUP(VENTAS4[[#This Row],[Code]],STOCK[],5,FALSE),"-")</f>
        <v>Vestido Ajustado estilo pullover</v>
      </c>
    </row>
    <row r="1025" spans="1:3" s="71" customFormat="1" ht="55" customHeight="1" x14ac:dyDescent="0.15">
      <c r="A1025" s="69" t="s">
        <v>1988</v>
      </c>
      <c r="B1025" s="70"/>
      <c r="C1025" s="72" t="str">
        <f>IFERROR(VLOOKUP(VENTAS4[[#This Row],[Code]],STOCK[],5,FALSE),"-")</f>
        <v>-</v>
      </c>
    </row>
    <row r="1026" spans="1:3" s="71" customFormat="1" ht="55" customHeight="1" x14ac:dyDescent="0.15">
      <c r="A1026" s="69" t="s">
        <v>2263</v>
      </c>
      <c r="B1026" s="70"/>
      <c r="C1026" s="72" t="str">
        <f>IFERROR(VLOOKUP(VENTAS4[[#This Row],[Code]],STOCK[],5,FALSE),"-")</f>
        <v>Sandalias de velcro</v>
      </c>
    </row>
    <row r="1027" spans="1:3" s="71" customFormat="1" ht="55" customHeight="1" x14ac:dyDescent="0.15">
      <c r="A1027" s="69" t="s">
        <v>1757</v>
      </c>
      <c r="B1027" s="70"/>
      <c r="C1027" s="72" t="str">
        <f>IFERROR(VLOOKUP(VENTAS4[[#This Row],[Code]],STOCK[],5,FALSE),"-")</f>
        <v>Sandalias flip de plataforma Rosadas Marca F21</v>
      </c>
    </row>
    <row r="1028" spans="1:3" s="71" customFormat="1" ht="55" customHeight="1" x14ac:dyDescent="0.15">
      <c r="A1028" s="69" t="s">
        <v>2381</v>
      </c>
      <c r="B1028" s="70"/>
      <c r="C1028" s="72" t="str">
        <f>IFERROR(VLOOKUP(VENTAS4[[#This Row],[Code]],STOCK[],5,FALSE),"-")</f>
        <v>Fashion TOTE bag tamaño de gran capacidad</v>
      </c>
    </row>
    <row r="1029" spans="1:3" s="71" customFormat="1" ht="55" customHeight="1" x14ac:dyDescent="0.15">
      <c r="A1029" s="69" t="s">
        <v>2382</v>
      </c>
      <c r="B1029" s="70"/>
      <c r="C1029" s="72" t="str">
        <f>IFERROR(VLOOKUP(VENTAS4[[#This Row],[Code]],STOCK[],5,FALSE),"-")</f>
        <v xml:space="preserve">The Cat TOTE bag tamaño de Gran Capacidad </v>
      </c>
    </row>
    <row r="1030" spans="1:3" s="71" customFormat="1" ht="55" customHeight="1" x14ac:dyDescent="0.15">
      <c r="A1030" s="69" t="s">
        <v>2383</v>
      </c>
      <c r="B1030" s="70"/>
      <c r="C1030" s="72" t="str">
        <f>IFERROR(VLOOKUP(VENTAS4[[#This Row],[Code]],STOCK[],5,FALSE),"-")</f>
        <v>Flor TOTE fashion bag</v>
      </c>
    </row>
    <row r="1031" spans="1:3" s="71" customFormat="1" ht="55" customHeight="1" x14ac:dyDescent="0.15">
      <c r="A1031" s="69" t="s">
        <v>2384</v>
      </c>
      <c r="B1031" s="70"/>
      <c r="C1031" s="72" t="str">
        <f>IFERROR(VLOOKUP(VENTAS4[[#This Row],[Code]],STOCK[],5,FALSE),"-")</f>
        <v>Vestido Estampado floral de moda</v>
      </c>
    </row>
    <row r="1032" spans="1:3" s="71" customFormat="1" ht="55" customHeight="1" x14ac:dyDescent="0.15">
      <c r="A1032" s="69" t="s">
        <v>2385</v>
      </c>
      <c r="B1032" s="70"/>
      <c r="C1032" s="72" t="str">
        <f>IFERROR(VLOOKUP(VENTAS4[[#This Row],[Code]],STOCK[],5,FALSE),"-")</f>
        <v>Vestido Estampado floral de moda</v>
      </c>
    </row>
    <row r="1033" spans="1:3" s="71" customFormat="1" ht="55" customHeight="1" x14ac:dyDescent="0.15">
      <c r="A1033" s="69" t="s">
        <v>2386</v>
      </c>
      <c r="B1033" s="70"/>
      <c r="C1033" s="72" t="str">
        <f>IFERROR(VLOOKUP(VENTAS4[[#This Row],[Code]],STOCK[],5,FALSE),"-")</f>
        <v>Set de traje de baño elegante 2 piezas con adorno en forma de V</v>
      </c>
    </row>
    <row r="1034" spans="1:3" s="71" customFormat="1" ht="55" customHeight="1" x14ac:dyDescent="0.15">
      <c r="A1034" s="69" t="s">
        <v>2387</v>
      </c>
      <c r="B1034" s="70"/>
      <c r="C1034" s="72" t="str">
        <f>IFERROR(VLOOKUP(VENTAS4[[#This Row],[Code]],STOCK[],5,FALSE),"-")</f>
        <v>Set de traje de baño elegante 2 piezas con adorno en forma de V</v>
      </c>
    </row>
    <row r="1035" spans="1:3" s="71" customFormat="1" ht="55" customHeight="1" x14ac:dyDescent="0.15">
      <c r="A1035" s="69" t="s">
        <v>2388</v>
      </c>
      <c r="B1035" s="70"/>
      <c r="C1035" s="72" t="str">
        <f>IFERROR(VLOOKUP(VENTAS4[[#This Row],[Code]],STOCK[],5,FALSE),"-")</f>
        <v>Set de traje de baño 3 piezas Azul metalizado</v>
      </c>
    </row>
    <row r="1036" spans="1:3" s="71" customFormat="1" ht="55" customHeight="1" x14ac:dyDescent="0.15">
      <c r="A1036" s="69" t="s">
        <v>2389</v>
      </c>
      <c r="B1036" s="70"/>
      <c r="C1036" s="72" t="str">
        <f>IFERROR(VLOOKUP(VENTAS4[[#This Row],[Code]],STOCK[],5,FALSE),"-")</f>
        <v xml:space="preserve">Set Chic de conjunto de 2 piezas </v>
      </c>
    </row>
    <row r="1037" spans="1:3" s="71" customFormat="1" ht="55" customHeight="1" x14ac:dyDescent="0.15">
      <c r="A1037" s="69" t="s">
        <v>2578</v>
      </c>
      <c r="B1037" s="70"/>
      <c r="C1037" s="72" t="str">
        <f>IFERROR(VLOOKUP(VENTAS4[[#This Row],[Code]],STOCK[],5,FALSE),"-")</f>
        <v>Falda Bohemia de mezclilla de cintura alta con detalles de botón</v>
      </c>
    </row>
    <row r="1038" spans="1:3" s="71" customFormat="1" ht="55" customHeight="1" x14ac:dyDescent="0.15">
      <c r="A1038" s="69" t="s">
        <v>2390</v>
      </c>
      <c r="B1038" s="70"/>
      <c r="C1038" s="72" t="str">
        <f>IFERROR(VLOOKUP(VENTAS4[[#This Row],[Code]],STOCK[],5,FALSE),"-")</f>
        <v>Falda Bohemia de mezclilla de cintura alta con detalles de botón</v>
      </c>
    </row>
    <row r="1039" spans="1:3" s="71" customFormat="1" ht="55" customHeight="1" x14ac:dyDescent="0.15">
      <c r="A1039" s="69" t="s">
        <v>2391</v>
      </c>
      <c r="B1039" s="70"/>
      <c r="C1039" s="72" t="str">
        <f>IFERROR(VLOOKUP(VENTAS4[[#This Row],[Code]],STOCK[],5,FALSE),"-")</f>
        <v>Falda Bohemia de mezclilla de cintura alta con detalles de botón</v>
      </c>
    </row>
    <row r="1040" spans="1:3" s="71" customFormat="1" ht="55" customHeight="1" x14ac:dyDescent="0.15">
      <c r="A1040" s="69" t="s">
        <v>2392</v>
      </c>
      <c r="B1040" s="70"/>
      <c r="C1040" s="72" t="str">
        <f>IFERROR(VLOOKUP(VENTAS4[[#This Row],[Code]],STOCK[],5,FALSE),"-")</f>
        <v>Set de 3 piezas de bikini con estampado floral</v>
      </c>
    </row>
    <row r="1041" spans="1:3" s="71" customFormat="1" ht="55" customHeight="1" x14ac:dyDescent="0.15">
      <c r="A1041" s="69" t="s">
        <v>2393</v>
      </c>
      <c r="B1041" s="70"/>
      <c r="C1041" s="72" t="str">
        <f>IFERROR(VLOOKUP(VENTAS4[[#This Row],[Code]],STOCK[],5,FALSE),"-")</f>
        <v>Set de 3 piezas de bikini con estampado floral</v>
      </c>
    </row>
    <row r="1042" spans="1:3" s="71" customFormat="1" ht="55" customHeight="1" x14ac:dyDescent="0.15">
      <c r="A1042" s="69" t="s">
        <v>2394</v>
      </c>
      <c r="B1042" s="70"/>
      <c r="C1042" s="72" t="str">
        <f>IFERROR(VLOOKUP(VENTAS4[[#This Row],[Code]],STOCK[],5,FALSE),"-")</f>
        <v>Set de 3 piezas de bikini con estampado floral</v>
      </c>
    </row>
    <row r="1043" spans="1:3" s="71" customFormat="1" ht="55" customHeight="1" x14ac:dyDescent="0.15">
      <c r="A1043" s="69" t="s">
        <v>2395</v>
      </c>
      <c r="B1043" s="70"/>
      <c r="C1043" s="72" t="str">
        <f>IFERROR(VLOOKUP(VENTAS4[[#This Row],[Code]],STOCK[],5,FALSE),"-")</f>
        <v>Set de bikini 3 piezas estampado navy</v>
      </c>
    </row>
    <row r="1044" spans="1:3" s="71" customFormat="1" ht="55" customHeight="1" x14ac:dyDescent="0.15">
      <c r="A1044" s="69" t="s">
        <v>2396</v>
      </c>
      <c r="B1044" s="70"/>
      <c r="C1044" s="72" t="str">
        <f>IFERROR(VLOOKUP(VENTAS4[[#This Row],[Code]],STOCK[],5,FALSE),"-")</f>
        <v>Set de bikini estampado de flor de 3 piezas de cintura alta</v>
      </c>
    </row>
    <row r="1045" spans="1:3" s="71" customFormat="1" ht="55" customHeight="1" x14ac:dyDescent="0.15">
      <c r="A1045" s="69" t="s">
        <v>2397</v>
      </c>
      <c r="B1045" s="70"/>
      <c r="C1045" s="72" t="str">
        <f>IFERROR(VLOOKUP(VENTAS4[[#This Row],[Code]],STOCK[],5,FALSE),"-")</f>
        <v>Set de bikini estampado de flor de 3 piezas de cintura alta</v>
      </c>
    </row>
    <row r="1046" spans="1:3" s="71" customFormat="1" ht="55" customHeight="1" x14ac:dyDescent="0.15">
      <c r="A1046" s="69" t="s">
        <v>2398</v>
      </c>
      <c r="B1046" s="70"/>
      <c r="C1046" s="72" t="str">
        <f>IFERROR(VLOOKUP(VENTAS4[[#This Row],[Code]],STOCK[],5,FALSE),"-")</f>
        <v xml:space="preserve">Bañador en color sólido sexy-elegante </v>
      </c>
    </row>
    <row r="1047" spans="1:3" s="71" customFormat="1" ht="55" customHeight="1" x14ac:dyDescent="0.15">
      <c r="A1047" s="69" t="s">
        <v>2579</v>
      </c>
      <c r="B1047" s="70"/>
      <c r="C1047" s="72" t="str">
        <f>IFERROR(VLOOKUP(VENTAS4[[#This Row],[Code]],STOCK[],5,FALSE),"-")</f>
        <v xml:space="preserve">Bañador en color sólido sexy-elegante </v>
      </c>
    </row>
    <row r="1048" spans="1:3" s="71" customFormat="1" ht="55" customHeight="1" x14ac:dyDescent="0.15">
      <c r="A1048" s="69" t="s">
        <v>2399</v>
      </c>
      <c r="B1048" s="70"/>
      <c r="C1048" s="72" t="str">
        <f>IFERROR(VLOOKUP(VENTAS4[[#This Row],[Code]],STOCK[],5,FALSE),"-")</f>
        <v xml:space="preserve">Bañador en color sólido sexy-elegante </v>
      </c>
    </row>
    <row r="1049" spans="1:3" s="71" customFormat="1" ht="55" customHeight="1" x14ac:dyDescent="0.15">
      <c r="A1049" s="69" t="s">
        <v>2400</v>
      </c>
      <c r="B1049" s="70"/>
      <c r="C1049" s="72" t="str">
        <f>IFERROR(VLOOKUP(VENTAS4[[#This Row],[Code]],STOCK[],5,FALSE),"-")</f>
        <v>Bañador clásico cuello V</v>
      </c>
    </row>
    <row r="1050" spans="1:3" s="71" customFormat="1" ht="55" customHeight="1" x14ac:dyDescent="0.15">
      <c r="A1050" s="69" t="s">
        <v>2401</v>
      </c>
      <c r="B1050" s="70"/>
      <c r="C1050" s="72" t="str">
        <f>IFERROR(VLOOKUP(VENTAS4[[#This Row],[Code]],STOCK[],5,FALSE),"-")</f>
        <v>Bañador clásico cuello V</v>
      </c>
    </row>
    <row r="1051" spans="1:3" s="71" customFormat="1" ht="55" customHeight="1" x14ac:dyDescent="0.15">
      <c r="A1051" s="69" t="s">
        <v>2402</v>
      </c>
      <c r="B1051" s="70"/>
      <c r="C1051" s="72" t="str">
        <f>IFERROR(VLOOKUP(VENTAS4[[#This Row],[Code]],STOCK[],5,FALSE),"-")</f>
        <v>Bañador clásico cuello V</v>
      </c>
    </row>
    <row r="1052" spans="1:3" s="71" customFormat="1" ht="55" customHeight="1" x14ac:dyDescent="0.15">
      <c r="A1052" s="69" t="s">
        <v>2403</v>
      </c>
      <c r="B1052" s="70"/>
      <c r="C1052" s="72" t="str">
        <f>IFERROR(VLOOKUP(VENTAS4[[#This Row],[Code]],STOCK[],5,FALSE),"-")</f>
        <v>Set de bikini 2 piezas estampado de colores con adorno de aro</v>
      </c>
    </row>
    <row r="1053" spans="1:3" s="71" customFormat="1" ht="55" customHeight="1" x14ac:dyDescent="0.15">
      <c r="A1053" s="69" t="s">
        <v>2404</v>
      </c>
      <c r="B1053" s="70"/>
      <c r="C1053" s="72" t="str">
        <f>IFERROR(VLOOKUP(VENTAS4[[#This Row],[Code]],STOCK[],5,FALSE),"-")</f>
        <v>Bikini sexy de pierna alta en tendencia</v>
      </c>
    </row>
    <row r="1054" spans="1:3" s="71" customFormat="1" ht="55" customHeight="1" x14ac:dyDescent="0.15">
      <c r="A1054" s="69" t="s">
        <v>2405</v>
      </c>
      <c r="B1054" s="70"/>
      <c r="C1054" s="72" t="str">
        <f>IFERROR(VLOOKUP(VENTAS4[[#This Row],[Code]],STOCK[],5,FALSE),"-")</f>
        <v>Bikini sexy de pierna alta en tendencia</v>
      </c>
    </row>
    <row r="1055" spans="1:3" s="71" customFormat="1" ht="55" customHeight="1" x14ac:dyDescent="0.15">
      <c r="A1055" s="69" t="s">
        <v>2406</v>
      </c>
      <c r="B1055" s="70"/>
      <c r="C1055" s="72" t="str">
        <f>IFERROR(VLOOKUP(VENTAS4[[#This Row],[Code]],STOCK[],5,FALSE),"-")</f>
        <v>Bikini sexy de pierna alta en tendencia</v>
      </c>
    </row>
    <row r="1056" spans="1:3" s="71" customFormat="1" ht="55" customHeight="1" x14ac:dyDescent="0.15">
      <c r="A1056" s="69" t="s">
        <v>2407</v>
      </c>
      <c r="B1056" s="70"/>
      <c r="C1056" s="72" t="str">
        <f>IFERROR(VLOOKUP(VENTAS4[[#This Row],[Code]],STOCK[],5,FALSE),"-")</f>
        <v>Bikini sexy de pierna alta en tendencia</v>
      </c>
    </row>
    <row r="1057" spans="1:3" s="71" customFormat="1" ht="55" customHeight="1" x14ac:dyDescent="0.15">
      <c r="A1057" s="69" t="s">
        <v>2580</v>
      </c>
      <c r="B1057" s="70"/>
      <c r="C1057" s="72" t="str">
        <f>IFERROR(VLOOKUP(VENTAS4[[#This Row],[Code]],STOCK[],5,FALSE),"-")</f>
        <v>Conjunto Playero color verde 2 piezas</v>
      </c>
    </row>
    <row r="1058" spans="1:3" s="71" customFormat="1" ht="55" customHeight="1" x14ac:dyDescent="0.15">
      <c r="A1058" s="69" t="s">
        <v>2408</v>
      </c>
      <c r="B1058" s="70"/>
      <c r="C1058" s="72" t="str">
        <f>IFERROR(VLOOKUP(VENTAS4[[#This Row],[Code]],STOCK[],5,FALSE),"-")</f>
        <v>Conjunto Playero color verde 2 piezas</v>
      </c>
    </row>
    <row r="1059" spans="1:3" s="71" customFormat="1" ht="55" customHeight="1" x14ac:dyDescent="0.15">
      <c r="A1059" s="69" t="s">
        <v>2409</v>
      </c>
      <c r="B1059" s="70"/>
      <c r="C1059" s="72" t="str">
        <f>IFERROR(VLOOKUP(VENTAS4[[#This Row],[Code]],STOCK[],5,FALSE),"-")</f>
        <v>Set de traje de baño elegante 2 piezas con adorno en forma de V</v>
      </c>
    </row>
    <row r="1060" spans="1:3" s="71" customFormat="1" ht="55" customHeight="1" x14ac:dyDescent="0.15">
      <c r="A1060" s="69" t="s">
        <v>2410</v>
      </c>
      <c r="B1060" s="70"/>
      <c r="C1060" s="72" t="str">
        <f>IFERROR(VLOOKUP(VENTAS4[[#This Row],[Code]],STOCK[],5,FALSE),"-")</f>
        <v>Set de bikini floral con aro</v>
      </c>
    </row>
    <row r="1061" spans="1:3" s="71" customFormat="1" ht="55" customHeight="1" x14ac:dyDescent="0.15">
      <c r="A1061" s="69" t="s">
        <v>2411</v>
      </c>
      <c r="B1061" s="70"/>
      <c r="C1061" s="72" t="str">
        <f>IFERROR(VLOOKUP(VENTAS4[[#This Row],[Code]],STOCK[],5,FALSE),"-")</f>
        <v>Set de bikini floral con aro</v>
      </c>
    </row>
    <row r="1062" spans="1:3" s="71" customFormat="1" ht="55" customHeight="1" x14ac:dyDescent="0.15">
      <c r="A1062" s="69" t="s">
        <v>2412</v>
      </c>
      <c r="B1062" s="70"/>
      <c r="C1062" s="72" t="str">
        <f>IFERROR(VLOOKUP(VENTAS4[[#This Row],[Code]],STOCK[],5,FALSE),"-")</f>
        <v>Set de bikini floral con aro</v>
      </c>
    </row>
    <row r="1063" spans="1:3" s="71" customFormat="1" ht="55" customHeight="1" x14ac:dyDescent="0.15">
      <c r="A1063" s="69" t="s">
        <v>2413</v>
      </c>
      <c r="B1063" s="70"/>
      <c r="C1063" s="72" t="str">
        <f>IFERROR(VLOOKUP(VENTAS4[[#This Row],[Code]],STOCK[],5,FALSE),"-")</f>
        <v>Vestido Boho de cuello healter</v>
      </c>
    </row>
    <row r="1064" spans="1:3" s="71" customFormat="1" ht="55" customHeight="1" x14ac:dyDescent="0.15">
      <c r="A1064" s="69" t="s">
        <v>2414</v>
      </c>
      <c r="B1064" s="70"/>
      <c r="C1064" s="72" t="str">
        <f>IFERROR(VLOOKUP(VENTAS4[[#This Row],[Code]],STOCK[],5,FALSE),"-")</f>
        <v>Vestido floral verano con abertura</v>
      </c>
    </row>
    <row r="1065" spans="1:3" s="71" customFormat="1" ht="55" customHeight="1" x14ac:dyDescent="0.15">
      <c r="A1065" s="69" t="s">
        <v>2415</v>
      </c>
      <c r="B1065" s="70"/>
      <c r="C1065" s="72" t="str">
        <f>IFERROR(VLOOKUP(VENTAS4[[#This Row],[Code]],STOCK[],5,FALSE),"-")</f>
        <v xml:space="preserve">Bolso TOTE arcoíris trending </v>
      </c>
    </row>
    <row r="1066" spans="1:3" s="71" customFormat="1" ht="55" customHeight="1" x14ac:dyDescent="0.15">
      <c r="A1066" s="69" t="s">
        <v>2416</v>
      </c>
      <c r="B1066" s="70"/>
      <c r="C1066" s="72" t="str">
        <f>IFERROR(VLOOKUP(VENTAS4[[#This Row],[Code]],STOCK[],5,FALSE),"-")</f>
        <v>Vestido Resorte estampado bohemio</v>
      </c>
    </row>
    <row r="1067" spans="1:3" s="71" customFormat="1" ht="55" customHeight="1" x14ac:dyDescent="0.15">
      <c r="A1067" s="69" t="s">
        <v>2581</v>
      </c>
      <c r="B1067" s="70"/>
      <c r="C1067" s="72" t="str">
        <f>IFERROR(VLOOKUP(VENTAS4[[#This Row],[Code]],STOCK[],5,FALSE),"-")</f>
        <v>Bolso chic estilo verano</v>
      </c>
    </row>
    <row r="1068" spans="1:3" s="71" customFormat="1" ht="55" customHeight="1" x14ac:dyDescent="0.15">
      <c r="A1068" s="69" t="s">
        <v>2417</v>
      </c>
      <c r="B1068" s="70"/>
      <c r="C1068" s="78" t="s">
        <v>2695</v>
      </c>
    </row>
    <row r="1069" spans="1:3" s="71" customFormat="1" ht="55" customHeight="1" x14ac:dyDescent="0.15">
      <c r="A1069" s="69" t="s">
        <v>2418</v>
      </c>
      <c r="B1069" s="70"/>
      <c r="C1069" s="72" t="str">
        <f>IFERROR(VLOOKUP(VENTAS4[[#This Row],[Code]],STOCK[],5,FALSE),"-")</f>
        <v>Set de bikini con cobertor de playa</v>
      </c>
    </row>
    <row r="1070" spans="1:3" s="71" customFormat="1" ht="55" customHeight="1" x14ac:dyDescent="0.15">
      <c r="A1070" s="69" t="s">
        <v>2419</v>
      </c>
      <c r="B1070" s="70"/>
      <c r="C1070" s="72" t="str">
        <f>IFERROR(VLOOKUP(VENTAS4[[#This Row],[Code]],STOCK[],5,FALSE),"-")</f>
        <v>Vestido sexy cruzado de escote profundo</v>
      </c>
    </row>
    <row r="1071" spans="1:3" s="71" customFormat="1" ht="55" customHeight="1" x14ac:dyDescent="0.15">
      <c r="A1071" s="69" t="s">
        <v>2420</v>
      </c>
      <c r="B1071" s="70"/>
      <c r="C1071" s="72" t="str">
        <f>IFERROR(VLOOKUP(VENTAS4[[#This Row],[Code]],STOCK[],5,FALSE),"-")</f>
        <v>Estiloso sombrero de protección solar playero</v>
      </c>
    </row>
    <row r="1072" spans="1:3" s="71" customFormat="1" ht="55" customHeight="1" x14ac:dyDescent="0.15">
      <c r="A1072" s="69" t="s">
        <v>2421</v>
      </c>
      <c r="B1072" s="70"/>
      <c r="C1072" s="72" t="str">
        <f>IFERROR(VLOOKUP(VENTAS4[[#This Row],[Code]],STOCK[],5,FALSE),"-")</f>
        <v>Vestido negro espalda cruzada</v>
      </c>
    </row>
    <row r="1073" spans="1:3" s="71" customFormat="1" ht="55" customHeight="1" x14ac:dyDescent="0.15">
      <c r="A1073" s="69" t="s">
        <v>2422</v>
      </c>
      <c r="B1073" s="70"/>
      <c r="C1073" s="72" t="str">
        <f>IFERROR(VLOOKUP(VENTAS4[[#This Row],[Code]],STOCK[],5,FALSE),"-")</f>
        <v>Vestido blanco espalda cruzada</v>
      </c>
    </row>
    <row r="1074" spans="1:3" s="71" customFormat="1" ht="55" customHeight="1" x14ac:dyDescent="0.15">
      <c r="A1074" s="69" t="s">
        <v>2423</v>
      </c>
      <c r="B1074" s="70"/>
      <c r="C1074" s="72" t="str">
        <f>IFERROR(VLOOKUP(VENTAS4[[#This Row],[Code]],STOCK[],5,FALSE),"-")</f>
        <v>Set de bikini con cobertor de playa</v>
      </c>
    </row>
    <row r="1075" spans="1:3" s="71" customFormat="1" ht="55" customHeight="1" x14ac:dyDescent="0.15">
      <c r="A1075" s="69" t="s">
        <v>2424</v>
      </c>
      <c r="B1075" s="70"/>
      <c r="C1075" s="72" t="str">
        <f>IFERROR(VLOOKUP(VENTAS4[[#This Row],[Code]],STOCK[],5,FALSE),"-")</f>
        <v>Bolso bohemio redondo de gran capacidad</v>
      </c>
    </row>
    <row r="1076" spans="1:3" s="71" customFormat="1" ht="55" customHeight="1" x14ac:dyDescent="0.15">
      <c r="A1076" s="69" t="s">
        <v>2425</v>
      </c>
      <c r="B1076" s="70"/>
      <c r="C1076" s="72" t="str">
        <f>IFERROR(VLOOKUP(VENTAS4[[#This Row],[Code]],STOCK[],5,FALSE),"-")</f>
        <v>Set de traje de baño elegante 2 piezas con adorno en forma de V</v>
      </c>
    </row>
    <row r="1077" spans="1:3" s="71" customFormat="1" ht="55" customHeight="1" x14ac:dyDescent="0.15">
      <c r="A1077" s="69" t="s">
        <v>2582</v>
      </c>
      <c r="B1077" s="70"/>
      <c r="C1077" s="72" t="str">
        <f>IFERROR(VLOOKUP(VENTAS4[[#This Row],[Code]],STOCK[],5,FALSE),"-")</f>
        <v>Set de bikini bandeau color sólido</v>
      </c>
    </row>
    <row r="1078" spans="1:3" s="71" customFormat="1" ht="55" customHeight="1" x14ac:dyDescent="0.15">
      <c r="A1078" s="69" t="s">
        <v>2426</v>
      </c>
      <c r="B1078" s="70"/>
      <c r="C1078" s="72" t="str">
        <f>IFERROR(VLOOKUP(VENTAS4[[#This Row],[Code]],STOCK[],5,FALSE),"-")</f>
        <v>Bikini curvy en bloque de color</v>
      </c>
    </row>
    <row r="1079" spans="1:3" s="71" customFormat="1" ht="55" customHeight="1" x14ac:dyDescent="0.15">
      <c r="A1079" s="69" t="s">
        <v>2427</v>
      </c>
      <c r="B1079" s="70"/>
      <c r="C1079" s="72" t="str">
        <f>IFERROR(VLOOKUP(VENTAS4[[#This Row],[Code]],STOCK[],5,FALSE),"-")</f>
        <v>Bikini de cintura alta estampado clásico</v>
      </c>
    </row>
    <row r="1080" spans="1:3" s="71" customFormat="1" ht="55" customHeight="1" x14ac:dyDescent="0.15">
      <c r="A1080" s="69" t="s">
        <v>2428</v>
      </c>
      <c r="B1080" s="70"/>
      <c r="C1080" s="72" t="str">
        <f>IFERROR(VLOOKUP(VENTAS4[[#This Row],[Code]],STOCK[],5,FALSE),"-")</f>
        <v>Bikini de cintura alta estampado clásico</v>
      </c>
    </row>
    <row r="1081" spans="1:3" s="71" customFormat="1" ht="55" customHeight="1" x14ac:dyDescent="0.15">
      <c r="A1081" s="69" t="s">
        <v>2429</v>
      </c>
      <c r="B1081" s="70"/>
      <c r="C1081" s="72" t="str">
        <f>IFERROR(VLOOKUP(VENTAS4[[#This Row],[Code]],STOCK[],5,FALSE),"-")</f>
        <v>Vestido Resorte estampado bohemio</v>
      </c>
    </row>
    <row r="1082" spans="1:3" s="71" customFormat="1" ht="55" customHeight="1" x14ac:dyDescent="0.15">
      <c r="A1082" s="69" t="s">
        <v>2430</v>
      </c>
      <c r="B1082" s="70"/>
      <c r="C1082" s="72" t="str">
        <f>IFERROR(VLOOKUP(VENTAS4[[#This Row],[Code]],STOCK[],5,FALSE),"-")</f>
        <v>Vestido suelto en bordado inglés</v>
      </c>
    </row>
    <row r="1083" spans="1:3" s="71" customFormat="1" ht="55" customHeight="1" x14ac:dyDescent="0.15">
      <c r="A1083" s="69" t="s">
        <v>2431</v>
      </c>
      <c r="B1083" s="70"/>
      <c r="C1083" s="72" t="str">
        <f>IFERROR(VLOOKUP(VENTAS4[[#This Row],[Code]],STOCK[],5,FALSE),"-")</f>
        <v>Vestido suelto en bordado inglés</v>
      </c>
    </row>
    <row r="1084" spans="1:3" s="71" customFormat="1" ht="55" customHeight="1" x14ac:dyDescent="0.15">
      <c r="A1084" s="69" t="s">
        <v>2432</v>
      </c>
      <c r="B1084" s="70"/>
      <c r="C1084" s="72" t="str">
        <f>IFERROR(VLOOKUP(VENTAS4[[#This Row],[Code]],STOCK[],5,FALSE),"-")</f>
        <v>Pantalones playeros estampados</v>
      </c>
    </row>
    <row r="1085" spans="1:3" s="71" customFormat="1" ht="55" customHeight="1" x14ac:dyDescent="0.15">
      <c r="A1085" s="69" t="s">
        <v>2433</v>
      </c>
      <c r="B1085" s="70"/>
      <c r="C1085" s="72" t="str">
        <f>IFERROR(VLOOKUP(VENTAS4[[#This Row],[Code]],STOCK[],5,FALSE),"-")</f>
        <v>Pantalones playeros estampados</v>
      </c>
    </row>
    <row r="1086" spans="1:3" s="71" customFormat="1" ht="55" customHeight="1" x14ac:dyDescent="0.15">
      <c r="A1086" s="69" t="s">
        <v>2434</v>
      </c>
      <c r="B1086" s="70"/>
      <c r="C1086" s="72" t="str">
        <f>IFERROR(VLOOKUP(VENTAS4[[#This Row],[Code]],STOCK[],5,FALSE),"-")</f>
        <v>Pantalones playeros estampados</v>
      </c>
    </row>
    <row r="1087" spans="1:3" s="71" customFormat="1" ht="55" customHeight="1" x14ac:dyDescent="0.15">
      <c r="A1087" s="69" t="s">
        <v>2583</v>
      </c>
      <c r="B1087" s="70"/>
      <c r="C1087" s="72" t="str">
        <f>IFERROR(VLOOKUP(VENTAS4[[#This Row],[Code]],STOCK[],5,FALSE),"-")</f>
        <v>Pantalones playeros estampados</v>
      </c>
    </row>
    <row r="1088" spans="1:3" s="71" customFormat="1" ht="55" customHeight="1" x14ac:dyDescent="0.15">
      <c r="A1088" s="69" t="s">
        <v>2435</v>
      </c>
      <c r="B1088" s="70"/>
      <c r="C1088" s="72" t="str">
        <f>IFERROR(VLOOKUP(VENTAS4[[#This Row],[Code]],STOCK[],5,FALSE),"-")</f>
        <v>Bolso shopper flores pequeñas coloridas</v>
      </c>
    </row>
    <row r="1089" spans="1:3" s="71" customFormat="1" ht="55" customHeight="1" x14ac:dyDescent="0.15">
      <c r="A1089" s="69" t="s">
        <v>2436</v>
      </c>
      <c r="B1089" s="70"/>
      <c r="C1089" s="72" t="str">
        <f>IFERROR(VLOOKUP(VENTAS4[[#This Row],[Code]],STOCK[],5,FALSE),"-")</f>
        <v>Bolso shopper flores pequeñas rosadas</v>
      </c>
    </row>
    <row r="1090" spans="1:3" s="71" customFormat="1" ht="55" customHeight="1" x14ac:dyDescent="0.15">
      <c r="A1090" s="69" t="s">
        <v>2437</v>
      </c>
      <c r="B1090" s="70"/>
      <c r="C1090" s="72" t="str">
        <f>IFERROR(VLOOKUP(VENTAS4[[#This Row],[Code]],STOCK[],5,FALSE),"-")</f>
        <v>Bolso de mano multipropósito de lona unisex</v>
      </c>
    </row>
    <row r="1091" spans="1:3" s="71" customFormat="1" ht="55" customHeight="1" x14ac:dyDescent="0.15">
      <c r="A1091" s="69" t="s">
        <v>2438</v>
      </c>
      <c r="B1091" s="70"/>
      <c r="C1091" s="72" t="str">
        <f>IFERROR(VLOOKUP(VENTAS4[[#This Row],[Code]],STOCK[],5,FALSE),"-")</f>
        <v>Bolso pequeño estampado de mariposas</v>
      </c>
    </row>
    <row r="1092" spans="1:3" s="71" customFormat="1" ht="55" customHeight="1" x14ac:dyDescent="0.15">
      <c r="A1092" s="69" t="s">
        <v>2439</v>
      </c>
      <c r="B1092" s="70"/>
      <c r="C1092" s="72" t="str">
        <f>IFERROR(VLOOKUP(VENTAS4[[#This Row],[Code]],STOCK[],5,FALSE),"-")</f>
        <v>Bolso de lienzo estampado de corazón</v>
      </c>
    </row>
    <row r="1093" spans="1:3" s="71" customFormat="1" ht="55" customHeight="1" x14ac:dyDescent="0.15">
      <c r="A1093" s="69" t="s">
        <v>2440</v>
      </c>
      <c r="B1093" s="70"/>
      <c r="C1093" s="72" t="str">
        <f>IFERROR(VLOOKUP(VENTAS4[[#This Row],[Code]],STOCK[],5,FALSE),"-")</f>
        <v>Bolso de lona en bloque de color</v>
      </c>
    </row>
    <row r="1094" spans="1:3" s="71" customFormat="1" ht="55" customHeight="1" x14ac:dyDescent="0.15">
      <c r="A1094" s="69" t="s">
        <v>2441</v>
      </c>
      <c r="B1094" s="70"/>
      <c r="C1094" s="72" t="str">
        <f>IFERROR(VLOOKUP(VENTAS4[[#This Row],[Code]],STOCK[],5,FALSE),"-")</f>
        <v>Maxi vestido de cuello healter de Lunares</v>
      </c>
    </row>
    <row r="1095" spans="1:3" s="71" customFormat="1" ht="55" customHeight="1" x14ac:dyDescent="0.15">
      <c r="A1095" s="69" t="s">
        <v>2442</v>
      </c>
      <c r="B1095" s="70"/>
      <c r="C1095" s="72" t="str">
        <f>IFERROR(VLOOKUP(VENTAS4[[#This Row],[Code]],STOCK[],5,FALSE),"-")</f>
        <v>Set de bikini Vacaciones en bloque de color</v>
      </c>
    </row>
    <row r="1096" spans="1:3" s="71" customFormat="1" ht="55" customHeight="1" x14ac:dyDescent="0.15">
      <c r="A1096" s="69" t="s">
        <v>2443</v>
      </c>
      <c r="B1096" s="70"/>
      <c r="C1096" s="72" t="str">
        <f>IFERROR(VLOOKUP(VENTAS4[[#This Row],[Code]],STOCK[],5,FALSE),"-")</f>
        <v>Pantalones sueltos estampado de plantas</v>
      </c>
    </row>
    <row r="1097" spans="1:3" s="71" customFormat="1" ht="55" customHeight="1" x14ac:dyDescent="0.15">
      <c r="A1097" s="69" t="s">
        <v>2584</v>
      </c>
      <c r="B1097" s="70"/>
      <c r="C1097" s="72" t="str">
        <f>IFERROR(VLOOKUP(VENTAS4[[#This Row],[Code]],STOCK[],5,FALSE),"-")</f>
        <v>Vestido estampado con abertura y ajuste en cintura</v>
      </c>
    </row>
    <row r="1098" spans="1:3" s="71" customFormat="1" ht="55" customHeight="1" x14ac:dyDescent="0.15">
      <c r="A1098" s="69" t="s">
        <v>2444</v>
      </c>
      <c r="B1098" s="70"/>
      <c r="C1098" s="72" t="str">
        <f>IFERROR(VLOOKUP(VENTAS4[[#This Row],[Code]],STOCK[],5,FALSE),"-")</f>
        <v>Bikini atado a los lados con estampado de cerezas</v>
      </c>
    </row>
    <row r="1099" spans="1:3" s="71" customFormat="1" ht="55" customHeight="1" x14ac:dyDescent="0.15">
      <c r="A1099" s="69" t="s">
        <v>2445</v>
      </c>
      <c r="B1099" s="70"/>
      <c r="C1099" s="72" t="str">
        <f>IFERROR(VLOOKUP(VENTAS4[[#This Row],[Code]],STOCK[],5,FALSE),"-")</f>
        <v>Bikini atado a los lados con estampado de cerezas</v>
      </c>
    </row>
    <row r="1100" spans="1:3" s="71" customFormat="1" ht="55" customHeight="1" x14ac:dyDescent="0.15">
      <c r="A1100" s="69" t="s">
        <v>2446</v>
      </c>
      <c r="B1100" s="70"/>
      <c r="C1100" s="72" t="str">
        <f>IFERROR(VLOOKUP(VENTAS4[[#This Row],[Code]],STOCK[],5,FALSE),"-")</f>
        <v>Bikini atado a los lados con estampado de cerezas</v>
      </c>
    </row>
    <row r="1101" spans="1:3" s="71" customFormat="1" ht="55" customHeight="1" x14ac:dyDescent="0.15">
      <c r="A1101" s="69" t="s">
        <v>2447</v>
      </c>
      <c r="B1101" s="70"/>
      <c r="C1101" s="72" t="str">
        <f>IFERROR(VLOOKUP(VENTAS4[[#This Row],[Code]],STOCK[],5,FALSE),"-")</f>
        <v>Blusa Vacaciones con lazo delantero</v>
      </c>
    </row>
    <row r="1102" spans="1:3" s="71" customFormat="1" ht="55" customHeight="1" x14ac:dyDescent="0.15">
      <c r="A1102" s="69" t="s">
        <v>2448</v>
      </c>
      <c r="B1102" s="70"/>
      <c r="C1102" s="72" t="str">
        <f>IFERROR(VLOOKUP(VENTAS4[[#This Row],[Code]],STOCK[],5,FALSE),"-")</f>
        <v>Blusa Vacaciones con lazo delantero</v>
      </c>
    </row>
    <row r="1103" spans="1:3" s="71" customFormat="1" ht="55" customHeight="1" x14ac:dyDescent="0.15">
      <c r="A1103" s="69" t="s">
        <v>2449</v>
      </c>
      <c r="B1103" s="70"/>
      <c r="C1103" s="72" t="str">
        <f>IFERROR(VLOOKUP(VENTAS4[[#This Row],[Code]],STOCK[],5,FALSE),"-")</f>
        <v>Blusa Vacaciones con lazo delantero</v>
      </c>
    </row>
    <row r="1104" spans="1:3" s="71" customFormat="1" ht="55" customHeight="1" x14ac:dyDescent="0.15">
      <c r="A1104" s="69" t="s">
        <v>2450</v>
      </c>
      <c r="B1104" s="70"/>
      <c r="C1104" s="72" t="str">
        <f>IFERROR(VLOOKUP(VENTAS4[[#This Row],[Code]],STOCK[],5,FALSE),"-")</f>
        <v>Vestido color block  bohemio</v>
      </c>
    </row>
    <row r="1105" spans="1:3" s="71" customFormat="1" ht="55" customHeight="1" x14ac:dyDescent="0.15">
      <c r="A1105" s="69" t="s">
        <v>2451</v>
      </c>
      <c r="B1105" s="70"/>
      <c r="C1105" s="72" t="str">
        <f>IFERROR(VLOOKUP(VENTAS4[[#This Row],[Code]],STOCK[],5,FALSE),"-")</f>
        <v>Vestido color block de bajo asimétrico</v>
      </c>
    </row>
    <row r="1106" spans="1:3" s="71" customFormat="1" ht="55" customHeight="1" x14ac:dyDescent="0.15">
      <c r="A1106" s="69" t="s">
        <v>2452</v>
      </c>
      <c r="B1106" s="70"/>
      <c r="C1106" s="72" t="str">
        <f>IFERROR(VLOOKUP(VENTAS4[[#This Row],[Code]],STOCK[],5,FALSE),"-")</f>
        <v>Pantalón palazzo estiloso</v>
      </c>
    </row>
    <row r="1107" spans="1:3" s="71" customFormat="1" ht="55" customHeight="1" x14ac:dyDescent="0.15">
      <c r="A1107" s="69" t="s">
        <v>2462</v>
      </c>
      <c r="B1107" s="70"/>
      <c r="C1107" s="72" t="str">
        <f>IFERROR(VLOOKUP(VENTAS4[[#This Row],[Code]],STOCK[],5,FALSE),"-")</f>
        <v>Pantalón palazzo estiloso</v>
      </c>
    </row>
    <row r="1108" spans="1:3" s="71" customFormat="1" ht="55" customHeight="1" x14ac:dyDescent="0.15">
      <c r="A1108" s="69" t="s">
        <v>2453</v>
      </c>
      <c r="B1108" s="70"/>
      <c r="C1108" s="72" t="str">
        <f>IFERROR(VLOOKUP(VENTAS4[[#This Row],[Code]],STOCK[],5,FALSE),"-")</f>
        <v>Pantalón palazzo estiloso</v>
      </c>
    </row>
    <row r="1109" spans="1:3" s="71" customFormat="1" ht="55" customHeight="1" x14ac:dyDescent="0.15">
      <c r="A1109" s="69" t="s">
        <v>2454</v>
      </c>
      <c r="B1109" s="70"/>
      <c r="C1109" s="72" t="str">
        <f>IFERROR(VLOOKUP(VENTAS4[[#This Row],[Code]],STOCK[],5,FALSE),"-")</f>
        <v>Pantalón palazzo estiloso</v>
      </c>
    </row>
    <row r="1110" spans="1:3" s="71" customFormat="1" ht="55" customHeight="1" x14ac:dyDescent="0.15">
      <c r="A1110" s="69" t="s">
        <v>2455</v>
      </c>
      <c r="B1110" s="70"/>
      <c r="C1110" s="72" t="str">
        <f>IFERROR(VLOOKUP(VENTAS4[[#This Row],[Code]],STOCK[],5,FALSE),"-")</f>
        <v>Set de 3 piezas bikini con estampado floral</v>
      </c>
    </row>
    <row r="1111" spans="1:3" s="71" customFormat="1" ht="55" customHeight="1" x14ac:dyDescent="0.15">
      <c r="A1111" s="69" t="s">
        <v>2456</v>
      </c>
      <c r="B1111" s="70"/>
      <c r="C1111" s="72" t="str">
        <f>IFERROR(VLOOKUP(VENTAS4[[#This Row],[Code]],STOCK[],5,FALSE),"-")</f>
        <v>Bikini bandeau de estilo floral</v>
      </c>
    </row>
    <row r="1112" spans="1:3" s="71" customFormat="1" ht="55" customHeight="1" x14ac:dyDescent="0.15">
      <c r="A1112" s="69" t="s">
        <v>2457</v>
      </c>
      <c r="B1112" s="70"/>
      <c r="C1112" s="72" t="str">
        <f>IFERROR(VLOOKUP(VENTAS4[[#This Row],[Code]],STOCK[],5,FALSE),"-")</f>
        <v>Bikini bandeau de estilo floral</v>
      </c>
    </row>
    <row r="1113" spans="1:3" s="71" customFormat="1" ht="55" customHeight="1" x14ac:dyDescent="0.15">
      <c r="A1113" s="69" t="s">
        <v>2458</v>
      </c>
      <c r="B1113" s="70"/>
      <c r="C1113" s="72" t="str">
        <f>IFERROR(VLOOKUP(VENTAS4[[#This Row],[Code]],STOCK[],5,FALSE),"-")</f>
        <v>Bikini bandeau de estilo floral</v>
      </c>
    </row>
    <row r="1114" spans="1:3" s="71" customFormat="1" ht="55" customHeight="1" x14ac:dyDescent="0.15">
      <c r="A1114" s="69" t="s">
        <v>2459</v>
      </c>
      <c r="B1114" s="70"/>
      <c r="C1114" s="72" t="str">
        <f>IFERROR(VLOOKUP(VENTAS4[[#This Row],[Code]],STOCK[],5,FALSE),"-")</f>
        <v>Set de 3 piezas bikini de moda estampado de hoja</v>
      </c>
    </row>
    <row r="1115" spans="1:3" s="71" customFormat="1" ht="55" customHeight="1" x14ac:dyDescent="0.15">
      <c r="A1115" s="69" t="s">
        <v>2460</v>
      </c>
      <c r="B1115" s="70"/>
      <c r="C1115" s="72" t="str">
        <f>IFERROR(VLOOKUP(VENTAS4[[#This Row],[Code]],STOCK[],5,FALSE),"-")</f>
        <v>Set de 3 piezas bikini de moda estampado de hoja</v>
      </c>
    </row>
    <row r="1116" spans="1:3" s="71" customFormat="1" ht="55" customHeight="1" x14ac:dyDescent="0.15">
      <c r="A1116" s="69" t="s">
        <v>2461</v>
      </c>
      <c r="B1116" s="70"/>
      <c r="C1116" s="72" t="str">
        <f>IFERROR(VLOOKUP(VENTAS4[[#This Row],[Code]],STOCK[],5,FALSE),"-")</f>
        <v>Set de 3 piezas bikini de moda estampado de hoja</v>
      </c>
    </row>
    <row r="1117" spans="1:3" s="71" customFormat="1" ht="55" customHeight="1" x14ac:dyDescent="0.15">
      <c r="A1117" s="69" t="s">
        <v>2463</v>
      </c>
      <c r="B1117" s="70"/>
      <c r="C1117" s="72" t="str">
        <f>IFERROR(VLOOKUP(VENTAS4[[#This Row],[Code]],STOCK[],5,FALSE),"-")</f>
        <v>Set de 3 piezas bikini de moda estampado de hoja</v>
      </c>
    </row>
    <row r="1118" spans="1:3" s="71" customFormat="1" ht="55" customHeight="1" x14ac:dyDescent="0.15">
      <c r="A1118" s="69" t="s">
        <v>2464</v>
      </c>
      <c r="B1118" s="70"/>
      <c r="C1118" s="72" t="str">
        <f>IFERROR(VLOOKUP(VENTAS4[[#This Row],[Code]],STOCK[],5,FALSE),"-")</f>
        <v>Espejuelos rectangulares unisex adorno de carey</v>
      </c>
    </row>
    <row r="1119" spans="1:3" s="71" customFormat="1" ht="55" customHeight="1" x14ac:dyDescent="0.15">
      <c r="A1119" s="69" t="s">
        <v>2465</v>
      </c>
      <c r="B1119" s="70"/>
      <c r="C1119" s="72" t="str">
        <f>IFERROR(VLOOKUP(VENTAS4[[#This Row],[Code]],STOCK[],5,FALSE),"-")</f>
        <v>Espejuelos rectangulares unisex de color sólido</v>
      </c>
    </row>
    <row r="1120" spans="1:3" s="71" customFormat="1" ht="55" customHeight="1" x14ac:dyDescent="0.15">
      <c r="A1120" s="69" t="s">
        <v>2466</v>
      </c>
      <c r="B1120" s="70"/>
      <c r="C1120" s="72" t="str">
        <f>IFERROR(VLOOKUP(VENTAS4[[#This Row],[Code]],STOCK[],5,FALSE),"-")</f>
        <v>Espejuelos rectangulares unisex</v>
      </c>
    </row>
    <row r="1121" spans="1:3" s="71" customFormat="1" ht="55" customHeight="1" x14ac:dyDescent="0.15">
      <c r="A1121" s="69" t="s">
        <v>2467</v>
      </c>
      <c r="B1121" s="70"/>
      <c r="C1121" s="72" t="str">
        <f>IFERROR(VLOOKUP(VENTAS4[[#This Row],[Code]],STOCK[],5,FALSE),"-")</f>
        <v>Espejuelos estilo cat eye</v>
      </c>
    </row>
    <row r="1122" spans="1:3" s="71" customFormat="1" ht="55" customHeight="1" x14ac:dyDescent="0.15">
      <c r="A1122" s="69" t="s">
        <v>2468</v>
      </c>
      <c r="B1122" s="70"/>
      <c r="C1122" s="72" t="str">
        <f>IFERROR(VLOOKUP(VENTAS4[[#This Row],[Code]],STOCK[],5,FALSE),"-")</f>
        <v>2 piezas bikini push up accesorio</v>
      </c>
    </row>
    <row r="1123" spans="1:3" s="71" customFormat="1" ht="55" customHeight="1" x14ac:dyDescent="0.15">
      <c r="A1123" s="69" t="s">
        <v>2469</v>
      </c>
      <c r="B1123" s="70"/>
      <c r="C1123" s="72" t="str">
        <f>IFERROR(VLOOKUP(VENTAS4[[#This Row],[Code]],STOCK[],5,FALSE),"-")</f>
        <v>Sombrero de protección Verano fashionista</v>
      </c>
    </row>
    <row r="1124" spans="1:3" s="71" customFormat="1" ht="55" customHeight="1" x14ac:dyDescent="0.15">
      <c r="A1124" s="69" t="s">
        <v>2470</v>
      </c>
      <c r="B1124" s="70"/>
      <c r="C1124" s="72" t="str">
        <f>IFERROR(VLOOKUP(VENTAS4[[#This Row],[Code]],STOCK[],5,FALSE),"-")</f>
        <v>Blusa atada al frente de estilo casual</v>
      </c>
    </row>
    <row r="1125" spans="1:3" s="71" customFormat="1" ht="55" customHeight="1" x14ac:dyDescent="0.15">
      <c r="A1125" s="69" t="s">
        <v>2471</v>
      </c>
      <c r="B1125" s="70"/>
      <c r="C1125" s="72" t="str">
        <f>IFERROR(VLOOKUP(VENTAS4[[#This Row],[Code]],STOCK[],5,FALSE),"-")</f>
        <v>Blusa atada al frente de estilo casual</v>
      </c>
    </row>
    <row r="1126" spans="1:3" s="71" customFormat="1" ht="55" customHeight="1" x14ac:dyDescent="0.15">
      <c r="A1126" s="69" t="s">
        <v>2472</v>
      </c>
      <c r="B1126" s="70"/>
      <c r="C1126" s="72" t="str">
        <f>IFERROR(VLOOKUP(VENTAS4[[#This Row],[Code]],STOCK[],5,FALSE),"-")</f>
        <v>Vestido elegante de botones en color sólido</v>
      </c>
    </row>
    <row r="1127" spans="1:3" s="71" customFormat="1" ht="55" customHeight="1" x14ac:dyDescent="0.15">
      <c r="A1127" s="69" t="s">
        <v>2473</v>
      </c>
      <c r="B1127" s="70"/>
      <c r="C1127" s="72" t="str">
        <f>IFERROR(VLOOKUP(VENTAS4[[#This Row],[Code]],STOCK[],5,FALSE),"-")</f>
        <v>Vestido elegante de botones en color sólido</v>
      </c>
    </row>
    <row r="1128" spans="1:3" s="71" customFormat="1" ht="55" customHeight="1" x14ac:dyDescent="0.15">
      <c r="A1128" s="69" t="s">
        <v>2474</v>
      </c>
      <c r="B1128" s="70"/>
      <c r="C1128" s="72" t="str">
        <f>IFERROR(VLOOKUP(VENTAS4[[#This Row],[Code]],STOCK[],5,FALSE),"-")</f>
        <v>Vestido elegante de botones en color sólido</v>
      </c>
    </row>
    <row r="1129" spans="1:3" s="71" customFormat="1" ht="55" customHeight="1" x14ac:dyDescent="0.15">
      <c r="A1129" s="69" t="s">
        <v>2475</v>
      </c>
      <c r="B1129" s="70"/>
      <c r="C1129" s="72" t="str">
        <f>IFERROR(VLOOKUP(VENTAS4[[#This Row],[Code]],STOCK[],5,FALSE),"-")</f>
        <v>Espejuelos de sol vintage clásicas aviador</v>
      </c>
    </row>
    <row r="1130" spans="1:3" s="71" customFormat="1" ht="55" customHeight="1" x14ac:dyDescent="0.15">
      <c r="A1130" s="69" t="s">
        <v>2592</v>
      </c>
      <c r="B1130" s="70"/>
      <c r="C1130" s="72" t="str">
        <f>IFERROR(VLOOKUP(VENTAS4[[#This Row],[Code]],STOCK[],5,FALSE),"-")</f>
        <v>Sandalias cruzadas de plataforma F21</v>
      </c>
    </row>
    <row r="1131" spans="1:3" s="71" customFormat="1" ht="55" customHeight="1" x14ac:dyDescent="0.15">
      <c r="A1131" s="79" t="s">
        <v>2600</v>
      </c>
      <c r="B1131" s="77"/>
      <c r="C1131" s="72" t="str">
        <f>IFERROR(VLOOKUP(VENTAS4[[#This Row],[Code]],STOCK[],5,FALSE),"-")</f>
        <v>Pullover Dazy cuello redondo Blanco</v>
      </c>
    </row>
    <row r="1132" spans="1:3" s="71" customFormat="1" ht="55" customHeight="1" x14ac:dyDescent="0.15">
      <c r="A1132" s="79" t="s">
        <v>2601</v>
      </c>
      <c r="B1132" s="70"/>
      <c r="C1132" s="72" t="str">
        <f>IFERROR(VLOOKUP(VENTAS4[[#This Row],[Code]],STOCK[],5,FALSE),"-")</f>
        <v>Pullover Dazy cuello redondo Negro</v>
      </c>
    </row>
    <row r="1133" spans="1:3" s="71" customFormat="1" ht="55" customHeight="1" x14ac:dyDescent="0.15">
      <c r="A1133" s="79" t="s">
        <v>2637</v>
      </c>
      <c r="B1133" s="70"/>
      <c r="C1133" s="72" t="str">
        <f>IFERROR(VLOOKUP(VENTAS4[[#This Row],[Code]],STOCK[],5,FALSE),"-")</f>
        <v>Sandalias de tiras con tacón cuadrado Marca H&amp;M</v>
      </c>
    </row>
    <row r="1134" spans="1:3" s="71" customFormat="1" ht="55" customHeight="1" x14ac:dyDescent="0.15">
      <c r="A1134" s="79" t="s">
        <v>2639</v>
      </c>
      <c r="B1134" s="70"/>
      <c r="C1134" s="72" t="str">
        <f>IFERROR(VLOOKUP(VENTAS4[[#This Row],[Code]],STOCK[],5,FALSE),"-")</f>
        <v>Sandalias de tiras con tacón cuadrado</v>
      </c>
    </row>
    <row r="1135" spans="1:3" s="71" customFormat="1" ht="55" customHeight="1" x14ac:dyDescent="0.15">
      <c r="A1135" s="79" t="s">
        <v>2640</v>
      </c>
      <c r="B1135" s="70"/>
      <c r="C1135" s="72" t="str">
        <f>IFERROR(VLOOKUP(VENTAS4[[#This Row],[Code]],STOCK[],5,FALSE),"-")</f>
        <v>Sandalias de tiras con tacón cuadrado</v>
      </c>
    </row>
    <row r="1136" spans="1:3" s="71" customFormat="1" ht="55" customHeight="1" x14ac:dyDescent="0.15">
      <c r="A1136" s="79" t="s">
        <v>2641</v>
      </c>
      <c r="B1136" s="70"/>
      <c r="C1136" s="72" t="str">
        <f>IFERROR(VLOOKUP(VENTAS4[[#This Row],[Code]],STOCK[],5,FALSE),"-")</f>
        <v>Sandalias de tiras con tacón cuadrado</v>
      </c>
    </row>
    <row r="1137" spans="1:3" s="71" customFormat="1" ht="55" customHeight="1" x14ac:dyDescent="0.15">
      <c r="A1137" s="79" t="s">
        <v>2642</v>
      </c>
      <c r="B1137" s="70"/>
      <c r="C1137" s="72" t="str">
        <f>IFERROR(VLOOKUP(VENTAS4[[#This Row],[Code]],STOCK[],5,FALSE),"-")</f>
        <v>Sandalias de tiras con tacón cuadrado</v>
      </c>
    </row>
    <row r="1138" spans="1:3" s="71" customFormat="1" ht="55" customHeight="1" x14ac:dyDescent="0.15">
      <c r="A1138" s="79" t="s">
        <v>2643</v>
      </c>
      <c r="B1138" s="70"/>
      <c r="C1138" s="72" t="str">
        <f>IFERROR(VLOOKUP(VENTAS4[[#This Row],[Code]],STOCK[],5,FALSE),"-")</f>
        <v>Pantalón de vestir de viscosa y lino (beige claro)</v>
      </c>
    </row>
    <row r="1139" spans="1:3" s="71" customFormat="1" ht="55" customHeight="1" x14ac:dyDescent="0.15">
      <c r="A1139" s="79" t="s">
        <v>2644</v>
      </c>
      <c r="B1139" s="70"/>
      <c r="C1139" s="72" t="str">
        <f>IFERROR(VLOOKUP(VENTAS4[[#This Row],[Code]],STOCK[],5,FALSE),"-")</f>
        <v>Pantalón de vestir de viscosa y lino (beige claro)</v>
      </c>
    </row>
    <row r="1140" spans="1:3" s="71" customFormat="1" ht="55" customHeight="1" x14ac:dyDescent="0.15">
      <c r="A1140" s="79" t="s">
        <v>2645</v>
      </c>
      <c r="B1140" s="70"/>
      <c r="C1140" s="72" t="str">
        <f>IFERROR(VLOOKUP(VENTAS4[[#This Row],[Code]],STOCK[],5,FALSE),"-")</f>
        <v>Pantalón de vestir de viscosa y lino (beige claro)</v>
      </c>
    </row>
    <row r="1141" spans="1:3" s="71" customFormat="1" ht="55" customHeight="1" x14ac:dyDescent="0.15">
      <c r="A1141" s="79" t="s">
        <v>2646</v>
      </c>
      <c r="B1141" s="70"/>
      <c r="C1141" s="72" t="str">
        <f>IFERROR(VLOOKUP(VENTAS4[[#This Row],[Code]],STOCK[],5,FALSE),"-")</f>
        <v>Pantalón de vestir de viscosa y lino (beige claro)</v>
      </c>
    </row>
    <row r="1142" spans="1:3" s="71" customFormat="1" ht="55" customHeight="1" x14ac:dyDescent="0.15">
      <c r="A1142" s="79" t="s">
        <v>2647</v>
      </c>
      <c r="B1142" s="70"/>
      <c r="C1142" s="72" t="str">
        <f>IFERROR(VLOOKUP(VENTAS4[[#This Row],[Code]],STOCK[],5,FALSE),"-")</f>
        <v>Pantalón de vestir de viscosa y lino (beige claro)</v>
      </c>
    </row>
    <row r="1143" spans="1:3" s="71" customFormat="1" ht="55" customHeight="1" x14ac:dyDescent="0.15">
      <c r="A1143" s="79" t="s">
        <v>2652</v>
      </c>
      <c r="B1143" s="70"/>
      <c r="C1143" s="72" t="str">
        <f>IFERROR(VLOOKUP(VENTAS4[[#This Row],[Code]],STOCK[],5,FALSE),"-")</f>
        <v>Camisa blanca en mezcla de algodón</v>
      </c>
    </row>
    <row r="1144" spans="1:3" s="71" customFormat="1" ht="55" customHeight="1" x14ac:dyDescent="0.15">
      <c r="A1144" s="79" t="s">
        <v>2653</v>
      </c>
      <c r="B1144" s="70"/>
      <c r="C1144" s="72" t="str">
        <f>IFERROR(VLOOKUP(VENTAS4[[#This Row],[Code]],STOCK[],5,FALSE),"-")</f>
        <v>Camisa blanca en mezcla de algodón</v>
      </c>
    </row>
    <row r="1145" spans="1:3" s="71" customFormat="1" ht="55" customHeight="1" x14ac:dyDescent="0.15">
      <c r="A1145" s="79" t="s">
        <v>2654</v>
      </c>
      <c r="B1145" s="70"/>
      <c r="C1145" s="72" t="str">
        <f>IFERROR(VLOOKUP(VENTAS4[[#This Row],[Code]],STOCK[],5,FALSE),"-")</f>
        <v>Camisa blanca en mezcla de algodón</v>
      </c>
    </row>
    <row r="1146" spans="1:3" s="71" customFormat="1" ht="55" customHeight="1" x14ac:dyDescent="0.15">
      <c r="A1146" s="79" t="s">
        <v>2655</v>
      </c>
      <c r="B1146" s="70"/>
      <c r="C1146" s="72" t="str">
        <f>IFERROR(VLOOKUP(VENTAS4[[#This Row],[Code]],STOCK[],5,FALSE),"-")</f>
        <v>Pantalón ancho con cordón ajustable</v>
      </c>
    </row>
    <row r="1147" spans="1:3" s="71" customFormat="1" ht="55" customHeight="1" x14ac:dyDescent="0.15">
      <c r="A1147" s="79" t="s">
        <v>2657</v>
      </c>
      <c r="B1147" s="70"/>
      <c r="C1147" s="72" t="str">
        <f>IFERROR(VLOOKUP(VENTAS4[[#This Row],[Code]],STOCK[],5,FALSE),"-")</f>
        <v>Pantalón ancho con cordón ajustable</v>
      </c>
    </row>
    <row r="1148" spans="1:3" s="71" customFormat="1" ht="55" customHeight="1" x14ac:dyDescent="0.15">
      <c r="A1148" s="79" t="s">
        <v>2658</v>
      </c>
      <c r="B1148" s="70"/>
      <c r="C1148" s="72" t="str">
        <f>IFERROR(VLOOKUP(VENTAS4[[#This Row],[Code]],STOCK[],5,FALSE),"-")</f>
        <v>Pantalón ancho con cordón ajustable</v>
      </c>
    </row>
    <row r="1149" spans="1:3" s="71" customFormat="1" ht="55" customHeight="1" x14ac:dyDescent="0.15">
      <c r="A1149" s="79" t="s">
        <v>2659</v>
      </c>
      <c r="B1149" s="70"/>
      <c r="C1149" s="72" t="str">
        <f>IFERROR(VLOOKUP(VENTAS4[[#This Row],[Code]],STOCK[],5,FALSE),"-")</f>
        <v>Pantalón ancho con cordón ajustable</v>
      </c>
    </row>
    <row r="1150" spans="1:3" s="71" customFormat="1" ht="55" customHeight="1" x14ac:dyDescent="0.15">
      <c r="A1150" s="79" t="s">
        <v>2660</v>
      </c>
      <c r="B1150" s="70"/>
      <c r="C1150" s="72" t="str">
        <f>IFERROR(VLOOKUP(VENTAS4[[#This Row],[Code]],STOCK[],5,FALSE),"-")</f>
        <v>Pantalón ancho con cordón ajustable</v>
      </c>
    </row>
    <row r="1151" spans="1:3" s="71" customFormat="1" ht="55" customHeight="1" x14ac:dyDescent="0.15">
      <c r="A1151" s="79" t="s">
        <v>2662</v>
      </c>
      <c r="B1151" s="70"/>
      <c r="C1151" s="72" t="str">
        <f>IFERROR(VLOOKUP(VENTAS4[[#This Row],[Code]],STOCK[],5,FALSE),"-")</f>
        <v>Pantalón cigarrette ajustado elegante</v>
      </c>
    </row>
    <row r="1152" spans="1:3" s="71" customFormat="1" ht="55" customHeight="1" x14ac:dyDescent="0.15">
      <c r="A1152" s="79" t="s">
        <v>2663</v>
      </c>
      <c r="B1152" s="70"/>
      <c r="C1152" s="72" t="str">
        <f>IFERROR(VLOOKUP(VENTAS4[[#This Row],[Code]],STOCK[],5,FALSE),"-")</f>
        <v>Pantalón cigarrette ajustado elegante</v>
      </c>
    </row>
    <row r="1153" spans="1:3" s="71" customFormat="1" ht="55" customHeight="1" x14ac:dyDescent="0.15">
      <c r="A1153" s="79" t="s">
        <v>2686</v>
      </c>
      <c r="B1153" s="70"/>
      <c r="C1153" s="72" t="str">
        <f>IFERROR(VLOOKUP(VENTAS4[[#This Row],[Code]],STOCK[],5,FALSE),"-")</f>
        <v>Pantalón de vestir de viscosa y lino negro</v>
      </c>
    </row>
    <row r="1154" spans="1:3" s="71" customFormat="1" ht="55" customHeight="1" x14ac:dyDescent="0.15">
      <c r="A1154" s="79" t="s">
        <v>2687</v>
      </c>
      <c r="B1154" s="70"/>
      <c r="C1154" s="72" t="str">
        <f>IFERROR(VLOOKUP(VENTAS4[[#This Row],[Code]],STOCK[],5,FALSE),"-")</f>
        <v>Pantalón de vestir de viscosa y lino negro</v>
      </c>
    </row>
    <row r="1155" spans="1:3" s="71" customFormat="1" ht="55" customHeight="1" x14ac:dyDescent="0.15">
      <c r="A1155" s="79" t="s">
        <v>2688</v>
      </c>
      <c r="B1155" s="70"/>
      <c r="C1155" s="72" t="str">
        <f>IFERROR(VLOOKUP(VENTAS4[[#This Row],[Code]],STOCK[],5,FALSE),"-")</f>
        <v>Pantalón de vestir de viscosa y lino negro</v>
      </c>
    </row>
    <row r="1156" spans="1:3" s="71" customFormat="1" ht="55" customHeight="1" x14ac:dyDescent="0.15">
      <c r="A1156" s="79" t="s">
        <v>2709</v>
      </c>
      <c r="B1156" s="70"/>
      <c r="C1156" s="72" t="str">
        <f>IFERROR(VLOOKUP(VENTAS4[[#This Row],[Code]],STOCK[],5,FALSE),"-")</f>
        <v>-</v>
      </c>
    </row>
    <row r="1157" spans="1:3" s="71" customFormat="1" ht="55" customHeight="1" x14ac:dyDescent="0.15">
      <c r="A1157" s="79" t="s">
        <v>2710</v>
      </c>
      <c r="B1157" s="70"/>
      <c r="C1157" s="72" t="str">
        <f>IFERROR(VLOOKUP(VENTAS4[[#This Row],[Code]],STOCK[],5,FALSE),"-")</f>
        <v>Sandalias carmelitas de moda con correa de velcro</v>
      </c>
    </row>
    <row r="1158" spans="1:3" s="71" customFormat="1" ht="55" customHeight="1" x14ac:dyDescent="0.15">
      <c r="A1158" s="79" t="s">
        <v>2711</v>
      </c>
      <c r="B1158" s="70"/>
      <c r="C1158" s="72" t="str">
        <f>IFERROR(VLOOKUP(VENTAS4[[#This Row],[Code]],STOCK[],5,FALSE),"-")</f>
        <v>Sandalias prácticas Chunky Negras</v>
      </c>
    </row>
    <row r="1159" spans="1:3" s="71" customFormat="1" ht="55" customHeight="1" x14ac:dyDescent="0.15">
      <c r="A1159" s="79" t="s">
        <v>2712</v>
      </c>
      <c r="B1159" s="70"/>
      <c r="C1159" s="72" t="str">
        <f>IFERROR(VLOOKUP(VENTAS4[[#This Row],[Code]],STOCK[],5,FALSE),"-")</f>
        <v>Sandalias prácticas Chunky Negras</v>
      </c>
    </row>
    <row r="1160" spans="1:3" s="71" customFormat="1" ht="55" customHeight="1" x14ac:dyDescent="0.15">
      <c r="A1160" s="79" t="s">
        <v>2715</v>
      </c>
      <c r="B1160" s="70"/>
      <c r="C1160" s="72" t="str">
        <f>IFERROR(VLOOKUP(VENTAS4[[#This Row],[Code]],STOCK[],5,FALSE),"-")</f>
        <v>Sandalias prácticas Chunky Negras</v>
      </c>
    </row>
    <row r="1161" spans="1:3" s="71" customFormat="1" ht="55" customHeight="1" x14ac:dyDescent="0.15">
      <c r="A1161" s="79" t="s">
        <v>2716</v>
      </c>
      <c r="B1161" s="70"/>
      <c r="C1161" s="72" t="str">
        <f>IFERROR(VLOOKUP(VENTAS4[[#This Row],[Code]],STOCK[],5,FALSE),"-")</f>
        <v>Sandalias prácticas Chunky Negras</v>
      </c>
    </row>
    <row r="1162" spans="1:3" s="71" customFormat="1" ht="55" customHeight="1" x14ac:dyDescent="0.15">
      <c r="A1162" s="79" t="s">
        <v>2717</v>
      </c>
      <c r="B1162" s="70"/>
      <c r="C1162" s="72" t="str">
        <f>IFERROR(VLOOKUP(VENTAS4[[#This Row],[Code]],STOCK[],5,FALSE),"-")</f>
        <v>-</v>
      </c>
    </row>
    <row r="1163" spans="1:3" s="71" customFormat="1" ht="55" customHeight="1" x14ac:dyDescent="0.15">
      <c r="A1163" s="79" t="s">
        <v>2718</v>
      </c>
      <c r="B1163" s="70"/>
      <c r="C1163" s="72" t="str">
        <f>IFERROR(VLOOKUP(VENTAS4[[#This Row],[Code]],STOCK[],5,FALSE),"-")</f>
        <v>-</v>
      </c>
    </row>
    <row r="1164" spans="1:3" s="71" customFormat="1" ht="55" customHeight="1" x14ac:dyDescent="0.15">
      <c r="A1164" s="79" t="s">
        <v>2719</v>
      </c>
      <c r="B1164" s="70"/>
      <c r="C1164" s="72" t="str">
        <f>IFERROR(VLOOKUP(VENTAS4[[#This Row],[Code]],STOCK[],5,FALSE),"-")</f>
        <v>-</v>
      </c>
    </row>
    <row r="1165" spans="1:3" s="71" customFormat="1" ht="55" customHeight="1" x14ac:dyDescent="0.15">
      <c r="A1165" s="79" t="s">
        <v>2721</v>
      </c>
      <c r="B1165" s="70"/>
      <c r="C1165" s="72" t="str">
        <f>IFERROR(VLOOKUP(VENTAS4[[#This Row],[Code]],STOCK[],5,FALSE),"-")</f>
        <v>Sneakers chunky blancos</v>
      </c>
    </row>
    <row r="1166" spans="1:3" s="71" customFormat="1" ht="55" customHeight="1" x14ac:dyDescent="0.15">
      <c r="A1166" s="79" t="s">
        <v>2722</v>
      </c>
      <c r="B1166" s="70"/>
      <c r="C1166" s="72" t="str">
        <f>IFERROR(VLOOKUP(VENTAS4[[#This Row],[Code]],STOCK[],5,FALSE),"-")</f>
        <v>Sneakers chunky blancos</v>
      </c>
    </row>
    <row r="1167" spans="1:3" s="71" customFormat="1" ht="55" customHeight="1" x14ac:dyDescent="0.15">
      <c r="A1167" s="79" t="s">
        <v>2723</v>
      </c>
      <c r="B1167" s="70"/>
      <c r="C1167" s="72" t="str">
        <f>IFERROR(VLOOKUP(VENTAS4[[#This Row],[Code]],STOCK[],5,FALSE),"-")</f>
        <v>Sandalias de plataforma en bloque de color</v>
      </c>
    </row>
    <row r="1168" spans="1:3" s="71" customFormat="1" ht="55" customHeight="1" x14ac:dyDescent="0.15">
      <c r="A1168" s="79" t="s">
        <v>2724</v>
      </c>
      <c r="B1168" s="70"/>
      <c r="C1168" s="72" t="str">
        <f>IFERROR(VLOOKUP(VENTAS4[[#This Row],[Code]],STOCK[],5,FALSE),"-")</f>
        <v>Sandalias de plataforma en bloque de color</v>
      </c>
    </row>
    <row r="1169" spans="1:3" s="71" customFormat="1" ht="55" customHeight="1" x14ac:dyDescent="0.15">
      <c r="A1169" s="79" t="s">
        <v>2725</v>
      </c>
      <c r="B1169" s="70"/>
      <c r="C1169" s="72" t="str">
        <f>IFERROR(VLOOKUP(VENTAS4[[#This Row],[Code]],STOCK[],5,FALSE),"-")</f>
        <v>Sandalias de plataforma en bloque de color</v>
      </c>
    </row>
    <row r="1170" spans="1:3" s="71" customFormat="1" ht="55" customHeight="1" x14ac:dyDescent="0.15">
      <c r="A1170" s="79" t="s">
        <v>2726</v>
      </c>
      <c r="B1170" s="70"/>
      <c r="C1170" s="72" t="str">
        <f>IFERROR(VLOOKUP(VENTAS4[[#This Row],[Code]],STOCK[],5,FALSE),"-")</f>
        <v>Sandalias de plataforma en bloque de color</v>
      </c>
    </row>
    <row r="1171" spans="1:3" s="71" customFormat="1" ht="55" customHeight="1" x14ac:dyDescent="0.15">
      <c r="A1171" s="79" t="s">
        <v>2727</v>
      </c>
      <c r="B1171" s="70"/>
      <c r="C1171" s="72" t="str">
        <f>IFERROR(VLOOKUP(VENTAS4[[#This Row],[Code]],STOCK[],5,FALSE),"-")</f>
        <v>Sandalias de tacón de punta fina con diseño crochet</v>
      </c>
    </row>
    <row r="1172" spans="1:3" s="71" customFormat="1" ht="55" customHeight="1" x14ac:dyDescent="0.15">
      <c r="A1172" s="79" t="s">
        <v>2728</v>
      </c>
      <c r="B1172" s="70"/>
      <c r="C1172" s="72" t="str">
        <f>IFERROR(VLOOKUP(VENTAS4[[#This Row],[Code]],STOCK[],5,FALSE),"-")</f>
        <v>Sandalias strappy de plataforma color beige</v>
      </c>
    </row>
    <row r="1173" spans="1:3" s="71" customFormat="1" ht="55" customHeight="1" x14ac:dyDescent="0.15">
      <c r="A1173" s="79" t="s">
        <v>2731</v>
      </c>
      <c r="B1173" s="70"/>
      <c r="C1173" s="72" t="str">
        <f>IFERROR(VLOOKUP(VENTAS4[[#This Row],[Code]],STOCK[],5,FALSE),"-")</f>
        <v>Sandalias strappy de plataforma color beige</v>
      </c>
    </row>
    <row r="1174" spans="1:3" s="71" customFormat="1" ht="55" customHeight="1" x14ac:dyDescent="0.15">
      <c r="A1174" s="79" t="s">
        <v>2732</v>
      </c>
      <c r="B1174" s="70"/>
      <c r="C1174" s="72" t="str">
        <f>IFERROR(VLOOKUP(VENTAS4[[#This Row],[Code]],STOCK[],5,FALSE),"-")</f>
        <v>Sandalias de plataforma de tacón grueso</v>
      </c>
    </row>
    <row r="1175" spans="1:3" s="71" customFormat="1" ht="55" customHeight="1" x14ac:dyDescent="0.15">
      <c r="A1175" s="79" t="s">
        <v>2733</v>
      </c>
      <c r="B1175" s="70"/>
      <c r="C1175" s="72" t="str">
        <f>IFERROR(VLOOKUP(VENTAS4[[#This Row],[Code]],STOCK[],5,FALSE),"-")</f>
        <v>Sandalias espadriles nude</v>
      </c>
    </row>
    <row r="1176" spans="1:3" s="71" customFormat="1" ht="55" customHeight="1" x14ac:dyDescent="0.15">
      <c r="A1176" s="79" t="s">
        <v>2734</v>
      </c>
      <c r="B1176" s="70"/>
      <c r="C1176" s="72" t="str">
        <f>IFERROR(VLOOKUP(VENTAS4[[#This Row],[Code]],STOCK[],5,FALSE),"-")</f>
        <v>Sandalias espadriles nude</v>
      </c>
    </row>
    <row r="1177" spans="1:3" s="71" customFormat="1" ht="55" customHeight="1" x14ac:dyDescent="0.15">
      <c r="A1177" s="79" t="s">
        <v>2735</v>
      </c>
      <c r="B1177" s="70"/>
      <c r="C1177" s="72" t="str">
        <f>IFERROR(VLOOKUP(VENTAS4[[#This Row],[Code]],STOCK[],5,FALSE),"-")</f>
        <v>Tacones de punta fina con flor de piedras</v>
      </c>
    </row>
    <row r="1178" spans="1:3" s="71" customFormat="1" ht="55" customHeight="1" x14ac:dyDescent="0.15">
      <c r="A1178" s="79" t="s">
        <v>2736</v>
      </c>
      <c r="B1178" s="70"/>
      <c r="C1178" s="72" t="str">
        <f>IFERROR(VLOOKUP(VENTAS4[[#This Row],[Code]],STOCK[],5,FALSE),"-")</f>
        <v>Sandalias finas strappy rojas de tacón</v>
      </c>
    </row>
    <row r="1179" spans="1:3" s="71" customFormat="1" ht="55" customHeight="1" x14ac:dyDescent="0.15">
      <c r="A1179" s="79" t="s">
        <v>2737</v>
      </c>
      <c r="B1179" s="70"/>
      <c r="C1179" s="72" t="str">
        <f>IFERROR(VLOOKUP(VENTAS4[[#This Row],[Code]],STOCK[],5,FALSE),"-")</f>
        <v>Sandalias finas strappy rojas de tacón</v>
      </c>
    </row>
    <row r="1180" spans="1:3" s="71" customFormat="1" ht="55" customHeight="1" x14ac:dyDescent="0.15">
      <c r="A1180" s="79" t="s">
        <v>2738</v>
      </c>
      <c r="B1180" s="70"/>
      <c r="C1180" s="72" t="str">
        <f>IFERROR(VLOOKUP(VENTAS4[[#This Row],[Code]],STOCK[],5,FALSE),"-")</f>
        <v>Sandalias de tacón de punta fina con correa al tobillo</v>
      </c>
    </row>
    <row r="1181" spans="1:3" s="71" customFormat="1" ht="55" customHeight="1" x14ac:dyDescent="0.15">
      <c r="A1181" s="79" t="s">
        <v>2739</v>
      </c>
      <c r="B1181" s="70"/>
      <c r="C1181" s="72" t="str">
        <f>IFERROR(VLOOKUP(VENTAS4[[#This Row],[Code]],STOCK[],5,FALSE),"-")</f>
        <v>Zapatos elegantes de punta fina negros</v>
      </c>
    </row>
    <row r="1182" spans="1:3" s="71" customFormat="1" ht="55" customHeight="1" x14ac:dyDescent="0.15">
      <c r="A1182" s="79" t="s">
        <v>2745</v>
      </c>
      <c r="B1182" s="70"/>
      <c r="C1182" s="72" t="str">
        <f>IFERROR(VLOOKUP(VENTAS4[[#This Row],[Code]],STOCK[],5,FALSE),"-")</f>
        <v>Sandalias prácticas chunky blanco crema</v>
      </c>
    </row>
    <row r="1183" spans="1:3" s="71" customFormat="1" ht="55" customHeight="1" x14ac:dyDescent="0.15">
      <c r="A1183" s="79" t="s">
        <v>2746</v>
      </c>
      <c r="B1183" s="70"/>
      <c r="C1183" s="72" t="str">
        <f>IFERROR(VLOOKUP(VENTAS4[[#This Row],[Code]],STOCK[],5,FALSE),"-")</f>
        <v>Sandalias prácticas chunky blanco crema</v>
      </c>
    </row>
    <row r="1184" spans="1:3" s="71" customFormat="1" ht="55" customHeight="1" x14ac:dyDescent="0.15">
      <c r="A1184" s="79" t="s">
        <v>2747</v>
      </c>
      <c r="B1184" s="70"/>
      <c r="C1184" s="72" t="str">
        <f>IFERROR(VLOOKUP(VENTAS4[[#This Row],[Code]],STOCK[],5,FALSE),"-")</f>
        <v>Sandalias prácticas chunky blanco crema</v>
      </c>
    </row>
    <row r="1185" spans="1:3" s="71" customFormat="1" ht="55" customHeight="1" x14ac:dyDescent="0.15">
      <c r="A1185" s="79" t="s">
        <v>2749</v>
      </c>
      <c r="B1185" s="70"/>
      <c r="C1185" s="72" t="str">
        <f>IFERROR(VLOOKUP(VENTAS4[[#This Row],[Code]],STOCK[],5,FALSE),"-")</f>
        <v>Sandalias prácticas chunky blanco crema</v>
      </c>
    </row>
    <row r="1186" spans="1:3" s="71" customFormat="1" ht="55" customHeight="1" x14ac:dyDescent="0.15">
      <c r="A1186" s="79" t="s">
        <v>2761</v>
      </c>
      <c r="B1186" s="70"/>
      <c r="C1186" s="72" t="str">
        <f>IFERROR(VLOOKUP(VENTAS4[[#This Row],[Code]],STOCK[],5,FALSE),"-")</f>
        <v>Blusa blanca de lazos y manga abullonada</v>
      </c>
    </row>
    <row r="1187" spans="1:3" s="71" customFormat="1" ht="55" customHeight="1" x14ac:dyDescent="0.15">
      <c r="A1187" s="79" t="s">
        <v>2762</v>
      </c>
      <c r="B1187" s="70"/>
      <c r="C1187" s="72" t="str">
        <f>IFERROR(VLOOKUP(VENTAS4[[#This Row],[Code]],STOCK[],5,FALSE),"-")</f>
        <v>Blusa blanca de lazos y manga abullonada</v>
      </c>
    </row>
    <row r="1188" spans="1:3" s="71" customFormat="1" ht="55" customHeight="1" x14ac:dyDescent="0.15">
      <c r="A1188" s="79" t="s">
        <v>2763</v>
      </c>
      <c r="B1188" s="70"/>
      <c r="C1188" s="72" t="str">
        <f>IFERROR(VLOOKUP(VENTAS4[[#This Row],[Code]],STOCK[],5,FALSE),"-")</f>
        <v>Blusa blanca de lazos y manga abullonada</v>
      </c>
    </row>
    <row r="1189" spans="1:3" s="71" customFormat="1" ht="55" customHeight="1" x14ac:dyDescent="0.15">
      <c r="A1189" s="79" t="s">
        <v>2764</v>
      </c>
      <c r="B1189" s="70"/>
      <c r="C1189" s="72" t="str">
        <f>IFERROR(VLOOKUP(VENTAS4[[#This Row],[Code]],STOCK[],5,FALSE),"-")</f>
        <v>Bolso bandolera de rafia rígido de tamaño pequeño</v>
      </c>
    </row>
    <row r="1190" spans="1:3" s="71" customFormat="1" ht="55" customHeight="1" x14ac:dyDescent="0.15">
      <c r="A1190" s="79" t="s">
        <v>2765</v>
      </c>
      <c r="B1190" s="70"/>
      <c r="C1190" s="72" t="str">
        <f>IFERROR(VLOOKUP(VENTAS4[[#This Row],[Code]],STOCK[],5,FALSE),"-")</f>
        <v xml:space="preserve">Bolso tejido redondo de gran capidad </v>
      </c>
    </row>
    <row r="1191" spans="1:3" s="71" customFormat="1" ht="55" customHeight="1" x14ac:dyDescent="0.15">
      <c r="A1191" s="79" t="s">
        <v>2766</v>
      </c>
      <c r="B1191" s="70"/>
      <c r="C1191" s="72" t="str">
        <f>IFERROR(VLOOKUP(VENTAS4[[#This Row],[Code]],STOCK[],5,FALSE),"-")</f>
        <v>Bolso de playa con diseño de rayas tamaño mediano</v>
      </c>
    </row>
    <row r="1192" spans="1:3" s="71" customFormat="1" ht="55" customHeight="1" x14ac:dyDescent="0.15">
      <c r="A1192" s="79" t="s">
        <v>2767</v>
      </c>
      <c r="B1192" s="70"/>
      <c r="C1192" s="72" t="str">
        <f>IFERROR(VLOOKUP(VENTAS4[[#This Row],[Code]],STOCK[],5,FALSE),"-")</f>
        <v>Camisa elegante con lazo grande</v>
      </c>
    </row>
    <row r="1193" spans="1:3" s="71" customFormat="1" ht="55" customHeight="1" x14ac:dyDescent="0.15">
      <c r="A1193" s="79" t="s">
        <v>2768</v>
      </c>
      <c r="B1193" s="70"/>
      <c r="C1193" s="72" t="str">
        <f>IFERROR(VLOOKUP(VENTAS4[[#This Row],[Code]],STOCK[],5,FALSE),"-")</f>
        <v>Camisa elegante con lazo grande</v>
      </c>
    </row>
    <row r="1194" spans="1:3" s="71" customFormat="1" ht="55" customHeight="1" x14ac:dyDescent="0.15">
      <c r="A1194" s="79" t="s">
        <v>2769</v>
      </c>
      <c r="B1194" s="70"/>
      <c r="C1194" s="72" t="str">
        <f>IFERROR(VLOOKUP(VENTAS4[[#This Row],[Code]],STOCK[],5,FALSE),"-")</f>
        <v>Camisa elegante con lazo grande</v>
      </c>
    </row>
    <row r="1195" spans="1:3" s="71" customFormat="1" ht="55" customHeight="1" x14ac:dyDescent="0.15">
      <c r="A1195" s="79" t="s">
        <v>2770</v>
      </c>
      <c r="B1195" s="70"/>
      <c r="C1195" s="72" t="str">
        <f>IFERROR(VLOOKUP(VENTAS4[[#This Row],[Code]],STOCK[],5,FALSE),"-")</f>
        <v>Falda Pantalón de mezclilla</v>
      </c>
    </row>
    <row r="1196" spans="1:3" s="71" customFormat="1" ht="55" customHeight="1" x14ac:dyDescent="0.15">
      <c r="A1196" s="79" t="s">
        <v>2774</v>
      </c>
      <c r="B1196" s="70"/>
      <c r="C1196" s="72" t="str">
        <f>IFERROR(VLOOKUP(VENTAS4[[#This Row],[Code]],STOCK[],5,FALSE),"-")</f>
        <v>Falda Pantalón de mezclilla</v>
      </c>
    </row>
    <row r="1197" spans="1:3" s="71" customFormat="1" ht="55" customHeight="1" x14ac:dyDescent="0.15">
      <c r="A1197" s="79" t="s">
        <v>2775</v>
      </c>
      <c r="B1197" s="70"/>
      <c r="C1197" s="72" t="str">
        <f>IFERROR(VLOOKUP(VENTAS4[[#This Row],[Code]],STOCK[],5,FALSE),"-")</f>
        <v>Falda Pantalón de mezclilla</v>
      </c>
    </row>
    <row r="1198" spans="1:3" s="71" customFormat="1" ht="55" customHeight="1" x14ac:dyDescent="0.15">
      <c r="A1198" s="79" t="s">
        <v>2776</v>
      </c>
      <c r="B1198" s="70"/>
      <c r="C1198" s="72" t="str">
        <f>IFERROR(VLOOKUP(VENTAS4[[#This Row],[Code]],STOCK[],5,FALSE),"-")</f>
        <v>Camisa elegante de listas</v>
      </c>
    </row>
    <row r="1199" spans="1:3" s="71" customFormat="1" ht="55" customHeight="1" x14ac:dyDescent="0.15">
      <c r="A1199" s="79" t="s">
        <v>2777</v>
      </c>
      <c r="B1199" s="70"/>
      <c r="C1199" s="72" t="str">
        <f>IFERROR(VLOOKUP(VENTAS4[[#This Row],[Code]],STOCK[],5,FALSE),"-")</f>
        <v>Camisa elegante de listas</v>
      </c>
    </row>
    <row r="1200" spans="1:3" s="71" customFormat="1" ht="55" customHeight="1" x14ac:dyDescent="0.15">
      <c r="A1200" s="79" t="s">
        <v>2778</v>
      </c>
      <c r="B1200" s="70"/>
      <c r="C1200" s="72" t="str">
        <f>IFERROR(VLOOKUP(VENTAS4[[#This Row],[Code]],STOCK[],5,FALSE),"-")</f>
        <v>Camisa elegante de listas</v>
      </c>
    </row>
    <row r="1201" spans="1:3" s="71" customFormat="1" ht="55" customHeight="1" x14ac:dyDescent="0.15">
      <c r="A1201" s="79" t="s">
        <v>2779</v>
      </c>
      <c r="B1201" s="70"/>
      <c r="C1201" s="72" t="str">
        <f>IFERROR(VLOOKUP(VENTAS4[[#This Row],[Code]],STOCK[],5,FALSE),"-")</f>
        <v>Bolso pequeño estilo old money</v>
      </c>
    </row>
    <row r="1202" spans="1:3" s="71" customFormat="1" ht="55" customHeight="1" x14ac:dyDescent="0.15">
      <c r="A1202" s="79" t="s">
        <v>2782</v>
      </c>
      <c r="B1202" s="70"/>
      <c r="C1202" s="72" t="str">
        <f>IFERROR(VLOOKUP(VENTAS4[[#This Row],[Code]],STOCK[],5,FALSE),"-")</f>
        <v>Bolso media luna de rafia de tamaño medio</v>
      </c>
    </row>
    <row r="1203" spans="1:3" s="71" customFormat="1" ht="55" customHeight="1" x14ac:dyDescent="0.15">
      <c r="A1203" s="79" t="s">
        <v>2783</v>
      </c>
      <c r="B1203" s="70"/>
      <c r="C1203" s="72" t="str">
        <f>IFERROR(VLOOKUP(VENTAS4[[#This Row],[Code]],STOCK[],5,FALSE),"-")</f>
        <v>Pantalones cortos de mezclilla de moda</v>
      </c>
    </row>
    <row r="1204" spans="1:3" s="71" customFormat="1" ht="55" customHeight="1" x14ac:dyDescent="0.15">
      <c r="A1204" s="79" t="s">
        <v>2784</v>
      </c>
      <c r="B1204" s="70"/>
      <c r="C1204" s="72" t="str">
        <f>IFERROR(VLOOKUP(VENTAS4[[#This Row],[Code]],STOCK[],5,FALSE),"-")</f>
        <v>Pantalones cortos de mezclilla de moda</v>
      </c>
    </row>
    <row r="1205" spans="1:3" s="71" customFormat="1" ht="55" customHeight="1" x14ac:dyDescent="0.15">
      <c r="A1205" s="79" t="s">
        <v>2788</v>
      </c>
      <c r="B1205" s="70"/>
      <c r="C1205" s="72" t="str">
        <f>IFERROR(VLOOKUP(VENTAS4[[#This Row],[Code]],STOCK[],5,FALSE),"-")</f>
        <v>Pantalones cortos de mezclilla de moda</v>
      </c>
    </row>
    <row r="1206" spans="1:3" s="71" customFormat="1" ht="55" customHeight="1" x14ac:dyDescent="0.15">
      <c r="A1206" s="79" t="s">
        <v>2789</v>
      </c>
      <c r="B1206" s="70"/>
      <c r="C1206" s="72" t="str">
        <f>IFERROR(VLOOKUP(VENTAS4[[#This Row],[Code]],STOCK[],5,FALSE),"-")</f>
        <v>Cinturón fino de hebilla de estilo elegante negro</v>
      </c>
    </row>
    <row r="1207" spans="1:3" s="71" customFormat="1" ht="55" customHeight="1" x14ac:dyDescent="0.15">
      <c r="A1207" s="79" t="s">
        <v>2790</v>
      </c>
      <c r="B1207" s="70"/>
      <c r="C1207" s="72" t="str">
        <f>IFERROR(VLOOKUP(VENTAS4[[#This Row],[Code]],STOCK[],5,FALSE),"-")</f>
        <v>Cinturón fino de hebilla de estilo elegante carmelita</v>
      </c>
    </row>
    <row r="1208" spans="1:3" s="71" customFormat="1" ht="55" customHeight="1" x14ac:dyDescent="0.15">
      <c r="A1208" s="79" t="s">
        <v>2791</v>
      </c>
      <c r="B1208" s="70"/>
      <c r="C1208" s="72" t="str">
        <f>IFERROR(VLOOKUP(VENTAS4[[#This Row],[Code]],STOCK[],5,FALSE),"-")</f>
        <v>Blusa de lazos color negro</v>
      </c>
    </row>
    <row r="1209" spans="1:3" s="71" customFormat="1" ht="55" customHeight="1" x14ac:dyDescent="0.15">
      <c r="A1209" s="79" t="s">
        <v>2792</v>
      </c>
      <c r="B1209" s="70"/>
      <c r="C1209" s="72" t="str">
        <f>IFERROR(VLOOKUP(VENTAS4[[#This Row],[Code]],STOCK[],5,FALSE),"-")</f>
        <v>Blusa de lazos color negro</v>
      </c>
    </row>
    <row r="1210" spans="1:3" s="71" customFormat="1" ht="55" customHeight="1" x14ac:dyDescent="0.15">
      <c r="A1210" s="79" t="s">
        <v>2793</v>
      </c>
      <c r="B1210" s="70"/>
      <c r="C1210" s="72" t="str">
        <f>IFERROR(VLOOKUP(VENTAS4[[#This Row],[Code]],STOCK[],5,FALSE),"-")</f>
        <v>Blusa de lazos color negro</v>
      </c>
    </row>
    <row r="1211" spans="1:3" s="71" customFormat="1" ht="55" customHeight="1" x14ac:dyDescent="0.15">
      <c r="A1211" s="79" t="s">
        <v>2794</v>
      </c>
      <c r="B1211" s="70"/>
      <c r="C1211" s="72" t="str">
        <f>IFERROR(VLOOKUP(VENTAS4[[#This Row],[Code]],STOCK[],5,FALSE),"-")</f>
        <v>Pullover corto unicolor carmelita</v>
      </c>
    </row>
    <row r="1212" spans="1:3" s="71" customFormat="1" ht="55" customHeight="1" x14ac:dyDescent="0.15">
      <c r="A1212" s="79" t="s">
        <v>2795</v>
      </c>
      <c r="B1212" s="70"/>
      <c r="C1212" s="72" t="str">
        <f>IFERROR(VLOOKUP(VENTAS4[[#This Row],[Code]],STOCK[],5,FALSE),"-")</f>
        <v>Pullover corto unicolor carmelita</v>
      </c>
    </row>
    <row r="1213" spans="1:3" s="71" customFormat="1" ht="55" customHeight="1" x14ac:dyDescent="0.15">
      <c r="A1213" s="79" t="s">
        <v>2796</v>
      </c>
      <c r="B1213" s="70"/>
      <c r="C1213" s="72" t="str">
        <f>IFERROR(VLOOKUP(VENTAS4[[#This Row],[Code]],STOCK[],5,FALSE),"-")</f>
        <v>Pullover corto unicolor carmelita</v>
      </c>
    </row>
    <row r="1214" spans="1:3" s="71" customFormat="1" ht="55" customHeight="1" x14ac:dyDescent="0.15">
      <c r="A1214" s="79" t="s">
        <v>2800</v>
      </c>
      <c r="B1214" s="70"/>
      <c r="C1214" s="72" t="str">
        <f>IFERROR(VLOOKUP(VENTAS4[[#This Row],[Code]],STOCK[],5,FALSE),"-")</f>
        <v>Pullover corto unicolor blanco</v>
      </c>
    </row>
    <row r="1215" spans="1:3" s="71" customFormat="1" ht="55" customHeight="1" x14ac:dyDescent="0.15">
      <c r="A1215" s="79" t="s">
        <v>2801</v>
      </c>
      <c r="B1215" s="70"/>
      <c r="C1215" s="72" t="str">
        <f>IFERROR(VLOOKUP(VENTAS4[[#This Row],[Code]],STOCK[],5,FALSE),"-")</f>
        <v>Pullover corto unicolor blanco</v>
      </c>
    </row>
    <row r="1216" spans="1:3" s="71" customFormat="1" ht="55" customHeight="1" x14ac:dyDescent="0.15">
      <c r="A1216" s="79" t="s">
        <v>2802</v>
      </c>
      <c r="B1216" s="70"/>
      <c r="C1216" s="72" t="str">
        <f>IFERROR(VLOOKUP(VENTAS4[[#This Row],[Code]],STOCK[],5,FALSE),"-")</f>
        <v>Pullover corto unicolor blanco</v>
      </c>
    </row>
    <row r="1217" spans="1:3" s="71" customFormat="1" ht="55" customHeight="1" x14ac:dyDescent="0.15">
      <c r="A1217" s="79" t="s">
        <v>2979</v>
      </c>
      <c r="B1217" s="70"/>
      <c r="C1217" s="72" t="str">
        <f>IFERROR(VLOOKUP(VENTAS4[[#This Row],[Code]],STOCK[],5,FALSE),"-")</f>
        <v>Pullover corto unicolor beige</v>
      </c>
    </row>
    <row r="1218" spans="1:3" s="71" customFormat="1" ht="55" customHeight="1" x14ac:dyDescent="0.15">
      <c r="A1218" s="79" t="s">
        <v>2803</v>
      </c>
      <c r="B1218" s="70"/>
      <c r="C1218" s="72" t="str">
        <f>IFERROR(VLOOKUP(VENTAS4[[#This Row],[Code]],STOCK[],5,FALSE),"-")</f>
        <v>Pullover corto unicolor beige</v>
      </c>
    </row>
    <row r="1219" spans="1:3" s="71" customFormat="1" ht="55" customHeight="1" x14ac:dyDescent="0.15">
      <c r="A1219" s="79" t="s">
        <v>2811</v>
      </c>
      <c r="B1219" s="70"/>
      <c r="C1219" s="72" t="str">
        <f>IFERROR(VLOOKUP(VENTAS4[[#This Row],[Code]],STOCK[],5,FALSE),"-")</f>
        <v>Pullover largo unicolor tela traslúcida negro</v>
      </c>
    </row>
    <row r="1220" spans="1:3" s="71" customFormat="1" ht="55" customHeight="1" x14ac:dyDescent="0.15">
      <c r="A1220" s="79" t="s">
        <v>2812</v>
      </c>
      <c r="B1220" s="70"/>
      <c r="C1220" s="72" t="str">
        <f>IFERROR(VLOOKUP(VENTAS4[[#This Row],[Code]],STOCK[],5,FALSE),"-")</f>
        <v>Pullover largo unicolor tela traslúcida negro</v>
      </c>
    </row>
    <row r="1221" spans="1:3" s="71" customFormat="1" ht="55" customHeight="1" x14ac:dyDescent="0.15">
      <c r="A1221" s="79" t="s">
        <v>2813</v>
      </c>
      <c r="B1221" s="70"/>
      <c r="C1221" s="72" t="str">
        <f>IFERROR(VLOOKUP(VENTAS4[[#This Row],[Code]],STOCK[],5,FALSE),"-")</f>
        <v>Pullover largo unicolor tela traslúcida negro</v>
      </c>
    </row>
    <row r="1222" spans="1:3" s="71" customFormat="1" ht="55" customHeight="1" x14ac:dyDescent="0.15">
      <c r="A1222" s="79" t="s">
        <v>2814</v>
      </c>
      <c r="B1222" s="70"/>
      <c r="C1222" s="72" t="str">
        <f>IFERROR(VLOOKUP(VENTAS4[[#This Row],[Code]],STOCK[],5,FALSE),"-")</f>
        <v>Pullover largo unicolor tela traslúcida beige</v>
      </c>
    </row>
    <row r="1223" spans="1:3" s="71" customFormat="1" ht="55" customHeight="1" x14ac:dyDescent="0.15">
      <c r="A1223" s="79" t="s">
        <v>2815</v>
      </c>
      <c r="B1223" s="70"/>
      <c r="C1223" s="72" t="str">
        <f>IFERROR(VLOOKUP(VENTAS4[[#This Row],[Code]],STOCK[],5,FALSE),"-")</f>
        <v>Maxi vestido de algodón cruzado con estampado floral vibrante</v>
      </c>
    </row>
    <row r="1224" spans="1:3" s="71" customFormat="1" ht="55" customHeight="1" x14ac:dyDescent="0.15">
      <c r="A1224" s="79" t="s">
        <v>2816</v>
      </c>
      <c r="B1224" s="70"/>
      <c r="C1224" s="72" t="str">
        <f>IFERROR(VLOOKUP(VENTAS4[[#This Row],[Code]],STOCK[],5,FALSE),"-")</f>
        <v>Sombrero Visera de Verano</v>
      </c>
    </row>
    <row r="1225" spans="1:3" s="71" customFormat="1" ht="55" customHeight="1" x14ac:dyDescent="0.15">
      <c r="A1225" s="79" t="s">
        <v>2817</v>
      </c>
      <c r="B1225" s="70"/>
      <c r="C1225" s="72" t="str">
        <f>IFERROR(VLOOKUP(VENTAS4[[#This Row],[Code]],STOCK[],5,FALSE),"-")</f>
        <v xml:space="preserve">Top corto de lazo delantero </v>
      </c>
    </row>
    <row r="1226" spans="1:3" s="71" customFormat="1" ht="55" customHeight="1" x14ac:dyDescent="0.15">
      <c r="A1226" s="79" t="s">
        <v>2818</v>
      </c>
      <c r="B1226" s="70"/>
      <c r="C1226" s="72" t="str">
        <f>IFERROR(VLOOKUP(VENTAS4[[#This Row],[Code]],STOCK[],5,FALSE),"-")</f>
        <v xml:space="preserve">Top corto de lazo delantero </v>
      </c>
    </row>
    <row r="1227" spans="1:3" s="71" customFormat="1" ht="55" customHeight="1" x14ac:dyDescent="0.15">
      <c r="A1227" s="79" t="s">
        <v>2819</v>
      </c>
      <c r="B1227" s="70"/>
      <c r="C1227" s="72" t="str">
        <f>IFERROR(VLOOKUP(VENTAS4[[#This Row],[Code]],STOCK[],5,FALSE),"-")</f>
        <v xml:space="preserve">Top corto de lazo delantero </v>
      </c>
    </row>
    <row r="1228" spans="1:3" s="71" customFormat="1" ht="55" customHeight="1" x14ac:dyDescent="0.15">
      <c r="A1228" s="79" t="s">
        <v>2820</v>
      </c>
      <c r="B1228" s="70"/>
      <c r="C1228" s="72" t="str">
        <f>IFERROR(VLOOKUP(VENTAS4[[#This Row],[Code]],STOCK[],5,FALSE),"-")</f>
        <v>Vestido de espagueti con frente recortado y abertura</v>
      </c>
    </row>
    <row r="1229" spans="1:3" s="71" customFormat="1" ht="55" customHeight="1" x14ac:dyDescent="0.15">
      <c r="A1229" s="79" t="s">
        <v>2821</v>
      </c>
      <c r="B1229" s="70"/>
      <c r="C1229" s="72" t="str">
        <f>IFERROR(VLOOKUP(VENTAS4[[#This Row],[Code]],STOCK[],5,FALSE),"-")</f>
        <v>Vestido de espagueti con frente recortado y abertura</v>
      </c>
    </row>
    <row r="1230" spans="1:3" s="71" customFormat="1" ht="55" customHeight="1" x14ac:dyDescent="0.15">
      <c r="A1230" s="79" t="s">
        <v>2822</v>
      </c>
      <c r="B1230" s="70"/>
      <c r="C1230" s="72" t="str">
        <f>IFERROR(VLOOKUP(VENTAS4[[#This Row],[Code]],STOCK[],5,FALSE),"-")</f>
        <v>Camisetas sin mangas de diseño crochet</v>
      </c>
    </row>
    <row r="1231" spans="1:3" s="71" customFormat="1" ht="55" customHeight="1" x14ac:dyDescent="0.15">
      <c r="A1231" s="79" t="s">
        <v>2828</v>
      </c>
      <c r="B1231" s="70"/>
      <c r="C1231" s="72" t="str">
        <f>IFERROR(VLOOKUP(VENTAS4[[#This Row],[Code]],STOCK[],5,FALSE),"-")</f>
        <v>Vestido Largo con cinturón fruncido</v>
      </c>
    </row>
    <row r="1232" spans="1:3" s="71" customFormat="1" ht="55" customHeight="1" x14ac:dyDescent="0.15">
      <c r="A1232" s="79" t="s">
        <v>2829</v>
      </c>
      <c r="B1232" s="70"/>
      <c r="C1232" s="72" t="str">
        <f>IFERROR(VLOOKUP(VENTAS4[[#This Row],[Code]],STOCK[],5,FALSE),"-")</f>
        <v>Vestido Largo con cinturón fruncido</v>
      </c>
    </row>
    <row r="1233" spans="1:3" s="71" customFormat="1" ht="55" customHeight="1" x14ac:dyDescent="0.15">
      <c r="A1233" s="79" t="s">
        <v>2830</v>
      </c>
      <c r="B1233" s="70"/>
      <c r="C1233" s="72" t="str">
        <f>IFERROR(VLOOKUP(VENTAS4[[#This Row],[Code]],STOCK[],5,FALSE),"-")</f>
        <v>Vestido Largo con cinturón fruncido</v>
      </c>
    </row>
    <row r="1234" spans="1:3" s="71" customFormat="1" ht="55" customHeight="1" x14ac:dyDescent="0.15">
      <c r="A1234" s="79" t="s">
        <v>2831</v>
      </c>
      <c r="B1234" s="70"/>
      <c r="C1234" s="72" t="str">
        <f>IFERROR(VLOOKUP(VENTAS4[[#This Row],[Code]],STOCK[],5,FALSE),"-")</f>
        <v>Vestido Largo con cinturón fruncido</v>
      </c>
    </row>
    <row r="1235" spans="1:3" s="71" customFormat="1" ht="55" customHeight="1" x14ac:dyDescent="0.15">
      <c r="A1235" s="79" t="s">
        <v>2832</v>
      </c>
      <c r="B1235" s="70"/>
      <c r="C1235" s="72" t="str">
        <f>IFERROR(VLOOKUP(VENTAS4[[#This Row],[Code]],STOCK[],5,FALSE),"-")</f>
        <v>Vestido Camisola con estampado de flores y tirantes cruzados</v>
      </c>
    </row>
    <row r="1236" spans="1:3" s="71" customFormat="1" ht="55" customHeight="1" x14ac:dyDescent="0.15">
      <c r="A1236" s="79" t="s">
        <v>2833</v>
      </c>
      <c r="B1236" s="70"/>
      <c r="C1236" s="72" t="str">
        <f>IFERROR(VLOOKUP(VENTAS4[[#This Row],[Code]],STOCK[],5,FALSE),"-")</f>
        <v>Vestido Camisola con estampado de flores y tirantes cruzados</v>
      </c>
    </row>
    <row r="1237" spans="1:3" s="71" customFormat="1" ht="55" customHeight="1" x14ac:dyDescent="0.15">
      <c r="A1237" s="79" t="s">
        <v>2834</v>
      </c>
      <c r="B1237" s="70"/>
      <c r="C1237" s="72" t="str">
        <f>IFERROR(VLOOKUP(VENTAS4[[#This Row],[Code]],STOCK[],5,FALSE),"-")</f>
        <v>Vestido Camisola con estampado de flores y tirantes cruzados</v>
      </c>
    </row>
    <row r="1238" spans="1:3" s="71" customFormat="1" ht="55" customHeight="1" x14ac:dyDescent="0.15">
      <c r="A1238" s="79" t="s">
        <v>2835</v>
      </c>
      <c r="B1238" s="70"/>
      <c r="C1238" s="72" t="str">
        <f>IFERROR(VLOOKUP(VENTAS4[[#This Row],[Code]],STOCK[],5,FALSE),"-")</f>
        <v>Vestido largo con cuello Healter</v>
      </c>
    </row>
    <row r="1239" spans="1:3" s="71" customFormat="1" ht="55" customHeight="1" x14ac:dyDescent="0.15">
      <c r="A1239" s="79" t="s">
        <v>2839</v>
      </c>
      <c r="B1239" s="70"/>
      <c r="C1239" s="72" t="str">
        <f>IFERROR(VLOOKUP(VENTAS4[[#This Row],[Code]],STOCK[],5,FALSE),"-")</f>
        <v>Vestido negro espalda cruzada</v>
      </c>
    </row>
    <row r="1240" spans="1:3" s="71" customFormat="1" ht="55" customHeight="1" x14ac:dyDescent="0.15">
      <c r="A1240" s="79" t="s">
        <v>2840</v>
      </c>
      <c r="B1240" s="70"/>
      <c r="C1240" s="72" t="str">
        <f>IFERROR(VLOOKUP(VENTAS4[[#This Row],[Code]],STOCK[],5,FALSE),"-")</f>
        <v>Vestido negro espalda cruzada</v>
      </c>
    </row>
    <row r="1241" spans="1:3" s="71" customFormat="1" ht="55" customHeight="1" x14ac:dyDescent="0.15">
      <c r="A1241" s="79" t="s">
        <v>2841</v>
      </c>
      <c r="B1241" s="70"/>
      <c r="C1241" s="72" t="str">
        <f>IFERROR(VLOOKUP(VENTAS4[[#This Row],[Code]],STOCK[],5,FALSE),"-")</f>
        <v>Vestido blanco espalda cruzada</v>
      </c>
    </row>
    <row r="1242" spans="1:3" s="71" customFormat="1" ht="55" customHeight="1" x14ac:dyDescent="0.15">
      <c r="A1242" s="79" t="s">
        <v>2843</v>
      </c>
      <c r="B1242" s="70"/>
      <c r="C1242" s="72" t="str">
        <f>IFERROR(VLOOKUP(VENTAS4[[#This Row],[Code]],STOCK[],5,FALSE),"-")</f>
        <v>Vestido blanco espalda cruzada</v>
      </c>
    </row>
    <row r="1243" spans="1:3" s="71" customFormat="1" ht="55" customHeight="1" x14ac:dyDescent="0.15">
      <c r="A1243" s="79" t="s">
        <v>2844</v>
      </c>
      <c r="B1243" s="70"/>
      <c r="C1243" s="72" t="str">
        <f>IFERROR(VLOOKUP(VENTAS4[[#This Row],[Code]],STOCK[],5,FALSE),"-")</f>
        <v>Vestido crochet Playero espalda descubierta</v>
      </c>
    </row>
    <row r="1244" spans="1:3" s="71" customFormat="1" ht="55" customHeight="1" x14ac:dyDescent="0.15">
      <c r="A1244" s="79" t="s">
        <v>2845</v>
      </c>
      <c r="B1244" s="70"/>
      <c r="C1244" s="72" t="str">
        <f>IFERROR(VLOOKUP(VENTAS4[[#This Row],[Code]],STOCK[],5,FALSE),"-")</f>
        <v>Vestido crochet Playero espalda descubierta</v>
      </c>
    </row>
    <row r="1245" spans="1:3" s="71" customFormat="1" ht="55" customHeight="1" x14ac:dyDescent="0.15">
      <c r="A1245" s="79" t="s">
        <v>2846</v>
      </c>
      <c r="B1245" s="70"/>
      <c r="C1245" s="72" t="str">
        <f>IFERROR(VLOOKUP(VENTAS4[[#This Row],[Code]],STOCK[],5,FALSE),"-")</f>
        <v>Vestido crochet Playero espalda descubierta</v>
      </c>
    </row>
    <row r="1246" spans="1:3" s="71" customFormat="1" ht="55" customHeight="1" x14ac:dyDescent="0.15">
      <c r="A1246" s="79" t="s">
        <v>2847</v>
      </c>
      <c r="B1246" s="70"/>
      <c r="C1246" s="72" t="str">
        <f>IFERROR(VLOOKUP(VENTAS4[[#This Row],[Code]],STOCK[],5,FALSE),"-")</f>
        <v>Vestido crochet playero de tirantes</v>
      </c>
    </row>
    <row r="1247" spans="1:3" s="71" customFormat="1" ht="55" customHeight="1" x14ac:dyDescent="0.15">
      <c r="A1247" s="79" t="s">
        <v>2848</v>
      </c>
      <c r="B1247" s="70"/>
      <c r="C1247" s="72" t="str">
        <f>IFERROR(VLOOKUP(VENTAS4[[#This Row],[Code]],STOCK[],5,FALSE),"-")</f>
        <v>Falda larga de visillo con maxi estampado de flor</v>
      </c>
    </row>
    <row r="1248" spans="1:3" s="71" customFormat="1" ht="55" customHeight="1" x14ac:dyDescent="0.15">
      <c r="A1248" s="79" t="s">
        <v>2851</v>
      </c>
      <c r="B1248" s="70"/>
      <c r="C1248" s="72" t="str">
        <f>IFERROR(VLOOKUP(VENTAS4[[#This Row],[Code]],STOCK[],5,FALSE),"-")</f>
        <v>Falda maxi blanca de moda</v>
      </c>
    </row>
    <row r="1249" spans="1:3" s="71" customFormat="1" ht="55" customHeight="1" x14ac:dyDescent="0.15">
      <c r="A1249" s="79" t="s">
        <v>2852</v>
      </c>
      <c r="B1249" s="70"/>
      <c r="C1249" s="72" t="str">
        <f>IFERROR(VLOOKUP(VENTAS4[[#This Row],[Code]],STOCK[],5,FALSE),"-")</f>
        <v>Vestido corte A de bolsillos</v>
      </c>
    </row>
    <row r="1250" spans="1:3" s="71" customFormat="1" ht="55" customHeight="1" x14ac:dyDescent="0.15">
      <c r="A1250" s="79" t="s">
        <v>2857</v>
      </c>
      <c r="B1250" s="70"/>
      <c r="C1250" s="72" t="str">
        <f>IFERROR(VLOOKUP(VENTAS4[[#This Row],[Code]],STOCK[],5,FALSE),"-")</f>
        <v>Bolso verano de rafia en bloque de color</v>
      </c>
    </row>
    <row r="1251" spans="1:3" s="71" customFormat="1" ht="55" customHeight="1" x14ac:dyDescent="0.15">
      <c r="A1251" s="79" t="s">
        <v>2859</v>
      </c>
      <c r="B1251" s="70"/>
      <c r="C1251" s="72" t="str">
        <f>IFERROR(VLOOKUP(VENTAS4[[#This Row],[Code]],STOCK[],5,FALSE),"-")</f>
        <v>Conjunto falda y top</v>
      </c>
    </row>
    <row r="1252" spans="1:3" s="71" customFormat="1" ht="55" customHeight="1" x14ac:dyDescent="0.15">
      <c r="A1252" s="79" t="s">
        <v>2860</v>
      </c>
      <c r="B1252" s="70"/>
      <c r="C1252" s="72" t="str">
        <f>IFERROR(VLOOKUP(VENTAS4[[#This Row],[Code]],STOCK[],5,FALSE),"-")</f>
        <v>Vestido crema ajustado de hombro torcido</v>
      </c>
    </row>
    <row r="1253" spans="1:3" s="71" customFormat="1" ht="55" customHeight="1" x14ac:dyDescent="0.15">
      <c r="A1253" s="79" t="s">
        <v>2861</v>
      </c>
      <c r="B1253" s="70"/>
      <c r="C1253" s="72" t="str">
        <f>IFERROR(VLOOKUP(VENTAS4[[#This Row],[Code]],STOCK[],5,FALSE),"-")</f>
        <v>Vestido crema ajustado de hombro torcido</v>
      </c>
    </row>
    <row r="1254" spans="1:3" s="71" customFormat="1" ht="55" customHeight="1" x14ac:dyDescent="0.15">
      <c r="A1254" s="79" t="s">
        <v>2862</v>
      </c>
      <c r="B1254" s="70"/>
      <c r="C1254" s="72" t="str">
        <f>IFERROR(VLOOKUP(VENTAS4[[#This Row],[Code]],STOCK[],5,FALSE),"-")</f>
        <v>Vestido crema ajustado de hombro torcido</v>
      </c>
    </row>
    <row r="1255" spans="1:3" s="71" customFormat="1" ht="55" customHeight="1" x14ac:dyDescent="0.15">
      <c r="A1255" s="79" t="s">
        <v>2863</v>
      </c>
      <c r="B1255" s="70"/>
      <c r="C1255" s="72" t="str">
        <f>IFERROR(VLOOKUP(VENTAS4[[#This Row],[Code]],STOCK[],5,FALSE),"-")</f>
        <v>Vestido crema ajustado de hombro torcido</v>
      </c>
    </row>
    <row r="1256" spans="1:3" s="71" customFormat="1" ht="55" customHeight="1" x14ac:dyDescent="0.15">
      <c r="A1256" s="79" t="s">
        <v>2864</v>
      </c>
      <c r="B1256" s="70"/>
      <c r="C1256" s="72" t="str">
        <f>IFERROR(VLOOKUP(VENTAS4[[#This Row],[Code]],STOCK[],5,FALSE),"-")</f>
        <v>Falda Maxi plisada favorecedora</v>
      </c>
    </row>
    <row r="1257" spans="1:3" s="71" customFormat="1" ht="55" customHeight="1" x14ac:dyDescent="0.15">
      <c r="A1257" s="79" t="s">
        <v>2867</v>
      </c>
      <c r="B1257" s="70"/>
      <c r="C1257" s="72" t="str">
        <f>IFERROR(VLOOKUP(VENTAS4[[#This Row],[Code]],STOCK[],5,FALSE),"-")</f>
        <v>Falda Midi Elegante Ajustada</v>
      </c>
    </row>
    <row r="1258" spans="1:3" s="71" customFormat="1" ht="55" customHeight="1" x14ac:dyDescent="0.15">
      <c r="A1258" s="79" t="s">
        <v>2869</v>
      </c>
      <c r="B1258" s="70"/>
      <c r="C1258" s="72" t="str">
        <f>IFERROR(VLOOKUP(VENTAS4[[#This Row],[Code]],STOCK[],5,FALSE),"-")</f>
        <v>Vestido Maxi Negro Ajustado Elegante de hombro atado</v>
      </c>
    </row>
    <row r="1259" spans="1:3" s="71" customFormat="1" ht="55" customHeight="1" x14ac:dyDescent="0.15">
      <c r="A1259" s="79" t="s">
        <v>2870</v>
      </c>
      <c r="B1259" s="70"/>
      <c r="C1259" s="72" t="str">
        <f>IFERROR(VLOOKUP(VENTAS4[[#This Row],[Code]],STOCK[],5,FALSE),"-")</f>
        <v>Vestido Blanco en Bordado Inglés</v>
      </c>
    </row>
    <row r="1260" spans="1:3" s="71" customFormat="1" ht="55" customHeight="1" x14ac:dyDescent="0.15">
      <c r="A1260" s="79" t="s">
        <v>2871</v>
      </c>
      <c r="B1260" s="70"/>
      <c r="C1260" s="72" t="str">
        <f>IFERROR(VLOOKUP(VENTAS4[[#This Row],[Code]],STOCK[],5,FALSE),"-")</f>
        <v>Vestido Blanco en Bordado Inglés</v>
      </c>
    </row>
    <row r="1261" spans="1:3" s="71" customFormat="1" ht="55" customHeight="1" x14ac:dyDescent="0.15">
      <c r="A1261" s="79" t="s">
        <v>2872</v>
      </c>
      <c r="B1261" s="70"/>
      <c r="C1261" s="72" t="str">
        <f>IFERROR(VLOOKUP(VENTAS4[[#This Row],[Code]],STOCK[],5,FALSE),"-")</f>
        <v>Vestido de tirantes atados y espalda corrida</v>
      </c>
    </row>
    <row r="1262" spans="1:3" s="71" customFormat="1" ht="55" customHeight="1" x14ac:dyDescent="0.15">
      <c r="A1262" s="79" t="s">
        <v>2877</v>
      </c>
      <c r="B1262" s="70"/>
      <c r="C1262" s="72" t="str">
        <f>IFERROR(VLOOKUP(VENTAS4[[#This Row],[Code]],STOCK[],5,FALSE),"-")</f>
        <v>Vestido lila cruzado H&amp;M</v>
      </c>
    </row>
    <row r="1263" spans="1:3" s="71" customFormat="1" ht="55" customHeight="1" x14ac:dyDescent="0.15">
      <c r="A1263" s="79" t="s">
        <v>2878</v>
      </c>
      <c r="B1263" s="70"/>
      <c r="C1263" s="72" t="str">
        <f>IFERROR(VLOOKUP(VENTAS4[[#This Row],[Code]],STOCK[],5,FALSE),"-")</f>
        <v>Vestido lila cruzado H&amp;M</v>
      </c>
    </row>
    <row r="1264" spans="1:3" s="71" customFormat="1" ht="55" customHeight="1" x14ac:dyDescent="0.15">
      <c r="A1264" s="79" t="s">
        <v>2879</v>
      </c>
      <c r="B1264" s="70"/>
      <c r="C1264" s="72" t="str">
        <f>IFERROR(VLOOKUP(VENTAS4[[#This Row],[Code]],STOCK[],5,FALSE),"-")</f>
        <v>Vestido verde cruzado H&amp;M</v>
      </c>
    </row>
    <row r="1265" spans="1:3" s="71" customFormat="1" ht="55" customHeight="1" x14ac:dyDescent="0.15">
      <c r="A1265" s="79" t="s">
        <v>2880</v>
      </c>
      <c r="B1265" s="70"/>
      <c r="C1265" s="72" t="str">
        <f>IFERROR(VLOOKUP(VENTAS4[[#This Row],[Code]],STOCK[],5,FALSE),"-")</f>
        <v>Vestido verde cruzado H&amp;M</v>
      </c>
    </row>
    <row r="1266" spans="1:3" s="71" customFormat="1" ht="55" customHeight="1" x14ac:dyDescent="0.15">
      <c r="A1266" s="79" t="s">
        <v>2882</v>
      </c>
      <c r="B1266" s="70"/>
      <c r="C1266" s="72" t="str">
        <f>IFERROR(VLOOKUP(VENTAS4[[#This Row],[Code]],STOCK[],5,FALSE),"-")</f>
        <v>Pantalón fuccia ajustado de tela H&amp;M</v>
      </c>
    </row>
    <row r="1267" spans="1:3" s="71" customFormat="1" ht="55" customHeight="1" x14ac:dyDescent="0.15">
      <c r="A1267" s="79" t="s">
        <v>2885</v>
      </c>
      <c r="B1267" s="70"/>
      <c r="C1267" s="72" t="str">
        <f>IFERROR(VLOOKUP(VENTAS4[[#This Row],[Code]],STOCK[],5,FALSE),"-")</f>
        <v>Pantalón Caqui de Pierna Ancha De Talle Alto y Bolsillos H&amp;M</v>
      </c>
    </row>
    <row r="1268" spans="1:3" s="71" customFormat="1" ht="55" customHeight="1" x14ac:dyDescent="0.15">
      <c r="A1268" s="79" t="s">
        <v>2886</v>
      </c>
      <c r="B1268" s="70"/>
      <c r="C1268" s="72" t="str">
        <f>IFERROR(VLOOKUP(VENTAS4[[#This Row],[Code]],STOCK[],5,FALSE),"-")</f>
        <v>Jean de talle regular de bajo descosido y pierna ancha H&amp;M</v>
      </c>
    </row>
    <row r="1269" spans="1:3" s="71" customFormat="1" ht="55" customHeight="1" x14ac:dyDescent="0.15">
      <c r="A1269" s="79" t="s">
        <v>2887</v>
      </c>
      <c r="B1269" s="70"/>
      <c r="C1269" s="72" t="str">
        <f>IFERROR(VLOOKUP(VENTAS4[[#This Row],[Code]],STOCK[],5,FALSE),"-")</f>
        <v>Top de punto y cuello elegante negro H&amp;M</v>
      </c>
    </row>
    <row r="1270" spans="1:3" s="71" customFormat="1" ht="55" customHeight="1" x14ac:dyDescent="0.15">
      <c r="A1270" s="79" t="s">
        <v>2888</v>
      </c>
      <c r="B1270" s="70"/>
      <c r="C1270" s="72" t="str">
        <f>IFERROR(VLOOKUP(VENTAS4[[#This Row],[Code]],STOCK[],5,FALSE),"-")</f>
        <v>Top de punto y cuello elegante negro H&amp;M</v>
      </c>
    </row>
    <row r="1271" spans="1:3" s="71" customFormat="1" ht="55" customHeight="1" x14ac:dyDescent="0.15">
      <c r="A1271" s="79" t="s">
        <v>2891</v>
      </c>
      <c r="B1271" s="70"/>
      <c r="C1271" s="72" t="str">
        <f>IFERROR(VLOOKUP(VENTAS4[[#This Row],[Code]],STOCK[],5,FALSE),"-")</f>
        <v>Top de punto y cuello elegante negro H&amp;M</v>
      </c>
    </row>
    <row r="1272" spans="1:3" s="71" customFormat="1" ht="55" customHeight="1" x14ac:dyDescent="0.15">
      <c r="A1272" s="79" t="s">
        <v>2892</v>
      </c>
      <c r="B1272" s="70"/>
      <c r="C1272" s="72" t="str">
        <f>IFERROR(VLOOKUP(VENTAS4[[#This Row],[Code]],STOCK[],5,FALSE),"-")</f>
        <v>Top de punto y cuello elegante blanco H&amp;M</v>
      </c>
    </row>
    <row r="1273" spans="1:3" s="71" customFormat="1" ht="55" customHeight="1" x14ac:dyDescent="0.15">
      <c r="A1273" s="79" t="s">
        <v>2893</v>
      </c>
      <c r="B1273" s="70"/>
      <c r="C1273" s="72" t="str">
        <f>IFERROR(VLOOKUP(VENTAS4[[#This Row],[Code]],STOCK[],5,FALSE),"-")</f>
        <v>Top de punto y cuello elegante blanco H&amp;M</v>
      </c>
    </row>
    <row r="1274" spans="1:3" s="71" customFormat="1" ht="55" customHeight="1" x14ac:dyDescent="0.15">
      <c r="A1274" s="79" t="s">
        <v>2896</v>
      </c>
      <c r="B1274" s="70"/>
      <c r="C1274" s="72" t="str">
        <f>IFERROR(VLOOKUP(VENTAS4[[#This Row],[Code]],STOCK[],5,FALSE),"-")</f>
        <v>Camisa Oversize en mezcla de lino H&amp;M</v>
      </c>
    </row>
    <row r="1275" spans="1:3" s="71" customFormat="1" ht="55" customHeight="1" x14ac:dyDescent="0.15">
      <c r="A1275" s="79" t="s">
        <v>2897</v>
      </c>
      <c r="B1275" s="70"/>
      <c r="C1275" s="72" t="str">
        <f>IFERROR(VLOOKUP(VENTAS4[[#This Row],[Code]],STOCK[],5,FALSE),"-")</f>
        <v>Camisa Oversize blanca en mezcla de lino H&amp;M (encargo mónica)</v>
      </c>
    </row>
    <row r="1276" spans="1:3" s="71" customFormat="1" ht="55" customHeight="1" x14ac:dyDescent="0.15">
      <c r="A1276" s="79" t="s">
        <v>2898</v>
      </c>
      <c r="B1276" s="70"/>
      <c r="C1276" s="72" t="str">
        <f>IFERROR(VLOOKUP(VENTAS4[[#This Row],[Code]],STOCK[],5,FALSE),"-")</f>
        <v>Camisa beige en mezcla de lino</v>
      </c>
    </row>
    <row r="1277" spans="1:3" s="71" customFormat="1" ht="55" customHeight="1" x14ac:dyDescent="0.15">
      <c r="A1277" s="79" t="s">
        <v>2899</v>
      </c>
      <c r="B1277" s="70"/>
      <c r="C1277" s="72" t="str">
        <f>IFERROR(VLOOKUP(VENTAS4[[#This Row],[Code]],STOCK[],5,FALSE),"-")</f>
        <v>Cinto de piel (encargo mónica)</v>
      </c>
    </row>
    <row r="1278" spans="1:3" s="71" customFormat="1" ht="55" customHeight="1" x14ac:dyDescent="0.15">
      <c r="A1278" s="79" t="s">
        <v>2906</v>
      </c>
      <c r="B1278" s="70"/>
      <c r="C1278" s="72" t="str">
        <f>IFERROR(VLOOKUP(VENTAS4[[#This Row],[Code]],STOCK[],5,FALSE),"-")</f>
        <v>Pantalón de pierna ancha con estampado de moda H&amp;M</v>
      </c>
    </row>
    <row r="1279" spans="1:3" s="71" customFormat="1" ht="55" customHeight="1" x14ac:dyDescent="0.15">
      <c r="A1279" s="79" t="s">
        <v>2907</v>
      </c>
      <c r="B1279" s="70"/>
      <c r="C1279" s="72" t="str">
        <f>IFERROR(VLOOKUP(VENTAS4[[#This Row],[Code]],STOCK[],5,FALSE),"-")</f>
        <v>Sandalias Pull&amp;Bear (encargo mónica)</v>
      </c>
    </row>
    <row r="1280" spans="1:3" s="71" customFormat="1" ht="55" customHeight="1" x14ac:dyDescent="0.15">
      <c r="A1280" s="79" t="s">
        <v>2908</v>
      </c>
      <c r="B1280" s="70"/>
      <c r="C1280" s="72" t="str">
        <f>IFERROR(VLOOKUP(VENTAS4[[#This Row],[Code]],STOCK[],5,FALSE),"-")</f>
        <v>Sandalias de hebilla Pull&amp;Bear</v>
      </c>
    </row>
    <row r="1281" spans="1:3" s="71" customFormat="1" ht="55" customHeight="1" x14ac:dyDescent="0.15">
      <c r="A1281" s="79" t="s">
        <v>2936</v>
      </c>
      <c r="B1281" s="70"/>
      <c r="C1281" s="72" t="str">
        <f>IFERROR(VLOOKUP(VENTAS4[[#This Row],[Code]],STOCK[],5,FALSE),"-")</f>
        <v>Pullover blanco de algodón PRIMARK</v>
      </c>
    </row>
    <row r="1282" spans="1:3" s="71" customFormat="1" ht="55" customHeight="1" x14ac:dyDescent="0.15">
      <c r="A1282" s="79" t="s">
        <v>2937</v>
      </c>
      <c r="B1282" s="70"/>
      <c r="C1282" s="72" t="str">
        <f>IFERROR(VLOOKUP(VENTAS4[[#This Row],[Code]],STOCK[],5,FALSE),"-")</f>
        <v>Pullover blanco de algodón PRIMARK</v>
      </c>
    </row>
    <row r="1283" spans="1:3" s="71" customFormat="1" ht="55" customHeight="1" x14ac:dyDescent="0.15">
      <c r="A1283" s="79" t="s">
        <v>2938</v>
      </c>
      <c r="B1283" s="70"/>
      <c r="C1283" s="72" t="str">
        <f>IFERROR(VLOOKUP(VENTAS4[[#This Row],[Code]],STOCK[],5,FALSE),"-")</f>
        <v>Pullover negro acanalado de algodón PRIMARK</v>
      </c>
    </row>
    <row r="1284" spans="1:3" s="71" customFormat="1" ht="55" customHeight="1" x14ac:dyDescent="0.15">
      <c r="A1284" s="79" t="s">
        <v>2939</v>
      </c>
      <c r="B1284" s="70"/>
      <c r="C1284" s="72" t="str">
        <f>IFERROR(VLOOKUP(VENTAS4[[#This Row],[Code]],STOCK[],5,FALSE),"-")</f>
        <v>Pullover mariposa multicolor algodón PRIMARK</v>
      </c>
    </row>
    <row r="1285" spans="1:3" s="71" customFormat="1" ht="55" customHeight="1" x14ac:dyDescent="0.15">
      <c r="A1285" s="79" t="s">
        <v>2940</v>
      </c>
      <c r="B1285" s="70"/>
      <c r="C1285" s="72" t="str">
        <f>IFERROR(VLOOKUP(VENTAS4[[#This Row],[Code]],STOCK[],5,FALSE),"-")</f>
        <v>Pullover carmelita letrero de mariposa algodón PRIMARK</v>
      </c>
    </row>
    <row r="1286" spans="1:3" s="71" customFormat="1" ht="55" customHeight="1" x14ac:dyDescent="0.15">
      <c r="A1286" s="79" t="s">
        <v>2941</v>
      </c>
      <c r="B1286" s="70"/>
      <c r="C1286" s="72" t="str">
        <f>IFERROR(VLOOKUP(VENTAS4[[#This Row],[Code]],STOCK[],5,FALSE),"-")</f>
        <v>Pullover morado catrina algodón</v>
      </c>
    </row>
    <row r="1287" spans="1:3" s="71" customFormat="1" ht="55" customHeight="1" x14ac:dyDescent="0.15">
      <c r="A1287" s="79" t="s">
        <v>2942</v>
      </c>
      <c r="B1287" s="70"/>
      <c r="C1287" s="72" t="str">
        <f>IFERROR(VLOOKUP(VENTAS4[[#This Row],[Code]],STOCK[],5,FALSE),"-")</f>
        <v>Pullover Celeste algodón PRIMARK</v>
      </c>
    </row>
    <row r="1288" spans="1:3" s="71" customFormat="1" ht="55" customHeight="1" x14ac:dyDescent="0.15">
      <c r="A1288" s="79" t="s">
        <v>2943</v>
      </c>
      <c r="B1288" s="70"/>
      <c r="C1288" s="72" t="str">
        <f>IFERROR(VLOOKUP(VENTAS4[[#This Row],[Code]],STOCK[],5,FALSE),"-")</f>
        <v>Pullover Love floreado algodón</v>
      </c>
    </row>
    <row r="1289" spans="1:3" s="71" customFormat="1" ht="55" customHeight="1" x14ac:dyDescent="0.15">
      <c r="A1289" s="69" t="s">
        <v>2921</v>
      </c>
      <c r="B1289" s="70"/>
      <c r="C1289" s="72" t="str">
        <f>IFERROR(VLOOKUP(VENTAS4[[#This Row],[Code]],STOCK[],5,FALSE),"-")</f>
        <v>Traje de baño clásico en bloque de color de talle alto</v>
      </c>
    </row>
    <row r="1290" spans="1:3" s="71" customFormat="1" ht="55" customHeight="1" x14ac:dyDescent="0.15">
      <c r="A1290" s="69" t="s">
        <v>2922</v>
      </c>
      <c r="B1290" s="70"/>
      <c r="C1290" s="72" t="str">
        <f>IFERROR(VLOOKUP(VENTAS4[[#This Row],[Code]],STOCK[],5,FALSE),"-")</f>
        <v>Traje de baño clásico en bloque de color de talle alto</v>
      </c>
    </row>
    <row r="1291" spans="1:3" s="71" customFormat="1" ht="55" customHeight="1" x14ac:dyDescent="0.15">
      <c r="A1291" s="69" t="s">
        <v>2924</v>
      </c>
      <c r="B1291" s="70"/>
      <c r="C1291" s="72" t="str">
        <f>IFERROR(VLOOKUP(VENTAS4[[#This Row],[Code]],STOCK[],5,FALSE),"-")</f>
        <v>Traje de baño clásico en bloque de color de talle alto</v>
      </c>
    </row>
    <row r="1292" spans="1:3" s="71" customFormat="1" ht="55" customHeight="1" x14ac:dyDescent="0.15">
      <c r="A1292" s="69" t="s">
        <v>2925</v>
      </c>
      <c r="B1292" s="70"/>
      <c r="C1292" s="72" t="str">
        <f>IFERROR(VLOOKUP(VENTAS4[[#This Row],[Code]],STOCK[],5,FALSE),"-")</f>
        <v>Traje de baño clásico en bloque de color de talle alto</v>
      </c>
    </row>
    <row r="1293" spans="1:3" s="71" customFormat="1" ht="55" customHeight="1" x14ac:dyDescent="0.15">
      <c r="A1293" s="69" t="s">
        <v>2926</v>
      </c>
      <c r="B1293" s="70"/>
      <c r="C1293" s="72" t="str">
        <f>IFERROR(VLOOKUP(VENTAS4[[#This Row],[Code]],STOCK[],5,FALSE),"-")</f>
        <v>Camisa verde oversize (encargo)</v>
      </c>
    </row>
    <row r="1294" spans="1:3" s="71" customFormat="1" ht="55" customHeight="1" x14ac:dyDescent="0.15">
      <c r="A1294" s="69" t="s">
        <v>2929</v>
      </c>
      <c r="B1294" s="70"/>
      <c r="C1294" s="72" t="str">
        <f>IFERROR(VLOOKUP(VENTAS4[[#This Row],[Code]],STOCK[],5,FALSE),"-")</f>
        <v>Top corto verde de tirantes (encargo)</v>
      </c>
    </row>
    <row r="1295" spans="1:3" s="71" customFormat="1" ht="55" customHeight="1" x14ac:dyDescent="0.15">
      <c r="A1295" s="69" t="s">
        <v>2933</v>
      </c>
      <c r="B1295" s="70"/>
      <c r="C1295" s="72" t="str">
        <f>IFERROR(VLOOKUP(VENTAS4[[#This Row],[Code]],STOCK[],5,FALSE),"-")</f>
        <v>Top corto verde</v>
      </c>
    </row>
    <row r="1296" spans="1:3" s="71" customFormat="1" ht="55" customHeight="1" x14ac:dyDescent="0.15">
      <c r="A1296" s="69" t="s">
        <v>2934</v>
      </c>
      <c r="B1296" s="70"/>
      <c r="C1296" s="72" t="str">
        <f>IFERROR(VLOOKUP(VENTAS4[[#This Row],[Code]],STOCK[],5,FALSE),"-")</f>
        <v>Camisa verde oversize</v>
      </c>
    </row>
    <row r="1297" spans="1:3" s="71" customFormat="1" ht="55" customHeight="1" x14ac:dyDescent="0.15">
      <c r="A1297" s="69" t="s">
        <v>2952</v>
      </c>
      <c r="B1297" s="70"/>
      <c r="C1297" s="72" t="str">
        <f>IFERROR(VLOOKUP(VENTAS4[[#This Row],[Code]],STOCK[],5,FALSE),"-")</f>
        <v>Short blanco de talle alto</v>
      </c>
    </row>
    <row r="1298" spans="1:3" s="71" customFormat="1" ht="55" customHeight="1" x14ac:dyDescent="0.15">
      <c r="A1298" s="69" t="s">
        <v>2953</v>
      </c>
      <c r="B1298" s="70"/>
      <c r="C1298" s="72" t="str">
        <f>IFERROR(VLOOKUP(VENTAS4[[#This Row],[Code]],STOCK[],5,FALSE),"-")</f>
        <v>Short blanco de talle alto (encargo)</v>
      </c>
    </row>
    <row r="1299" spans="1:3" s="71" customFormat="1" ht="55" customHeight="1" x14ac:dyDescent="0.15">
      <c r="A1299" s="69" t="s">
        <v>2958</v>
      </c>
      <c r="B1299" s="70"/>
      <c r="C1299" s="72" t="str">
        <f>IFERROR(VLOOKUP(VENTAS4[[#This Row],[Code]],STOCK[],5,FALSE),"-")</f>
        <v>Traje de baño clásico en bloque de color de talle alto (encargo)</v>
      </c>
    </row>
    <row r="1300" spans="1:3" s="71" customFormat="1" ht="55" customHeight="1" x14ac:dyDescent="0.15">
      <c r="A1300" s="69" t="s">
        <v>2995</v>
      </c>
      <c r="B1300" s="70"/>
      <c r="C1300" s="72" t="str">
        <f>IFERROR(VLOOKUP(VENTAS4[[#This Row],[Code]],STOCK[],5,FALSE),"-")</f>
        <v>Set de Splash y crema de Victoria Secret (Original) Bare Vainilla</v>
      </c>
    </row>
    <row r="1301" spans="1:3" s="71" customFormat="1" ht="55" customHeight="1" x14ac:dyDescent="0.15">
      <c r="A1301" s="80" t="s">
        <v>2996</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3025</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STOCK!$A$2:$A$1000699</xm:f>
          </x14:formula1>
          <xm:sqref>A2:B164 A229:B238 A166:B227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2024-08-30T02:32:41Z</dcterms:modified>
</cp:coreProperties>
</file>