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19200" windowHeight="11540" tabRatio="789" firstSheet="1" activeTab="4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5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L5" i="7"/>
  <c r="L6" i="7"/>
  <c r="L7" i="7"/>
  <c r="L8" i="7"/>
  <c r="L9" i="7"/>
  <c r="L10" i="7"/>
  <c r="L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I5" i="7"/>
  <c r="I6" i="7"/>
  <c r="I7" i="7"/>
  <c r="I8" i="7"/>
  <c r="I9" i="7"/>
  <c r="I10" i="7"/>
  <c r="I11" i="7"/>
  <c r="I4" i="7"/>
  <c r="K6" i="6"/>
  <c r="K5" i="6"/>
  <c r="K3" i="6"/>
  <c r="E12" i="4"/>
  <c r="D12" i="4"/>
  <c r="F12" i="4"/>
  <c r="E21" i="4"/>
  <c r="D21" i="4"/>
  <c r="F21" i="4"/>
  <c r="E25" i="4"/>
  <c r="D25" i="4"/>
  <c r="F25" i="4"/>
  <c r="E39" i="4"/>
  <c r="D39" i="4"/>
  <c r="F39" i="4"/>
  <c r="E5" i="4"/>
  <c r="D5" i="4"/>
  <c r="F5" i="4"/>
  <c r="E6" i="4"/>
  <c r="D6" i="4"/>
  <c r="F6" i="4"/>
  <c r="E7" i="4"/>
  <c r="D7" i="4"/>
  <c r="F7" i="4"/>
  <c r="E8" i="4"/>
  <c r="D8" i="4"/>
  <c r="F8" i="4"/>
  <c r="E9" i="4"/>
  <c r="D9" i="4"/>
  <c r="F9" i="4"/>
  <c r="E10" i="4"/>
  <c r="D10" i="4"/>
  <c r="F10" i="4"/>
  <c r="E11" i="4"/>
  <c r="D11" i="4"/>
  <c r="F11" i="4"/>
  <c r="E13" i="4"/>
  <c r="D13" i="4"/>
  <c r="F13" i="4"/>
  <c r="E14" i="4"/>
  <c r="D14" i="4"/>
  <c r="F14" i="4"/>
  <c r="E15" i="4"/>
  <c r="D15" i="4"/>
  <c r="F15" i="4"/>
  <c r="E16" i="4"/>
  <c r="D16" i="4"/>
  <c r="F16" i="4"/>
  <c r="E17" i="4"/>
  <c r="D17" i="4"/>
  <c r="F17" i="4"/>
  <c r="E18" i="4"/>
  <c r="D18" i="4"/>
  <c r="F18" i="4"/>
  <c r="E19" i="4"/>
  <c r="D19" i="4"/>
  <c r="F19" i="4"/>
  <c r="E20" i="4"/>
  <c r="D20" i="4"/>
  <c r="F20" i="4"/>
  <c r="E22" i="4"/>
  <c r="D22" i="4"/>
  <c r="F22" i="4"/>
  <c r="E23" i="4"/>
  <c r="D23" i="4"/>
  <c r="F23" i="4"/>
  <c r="E24" i="4"/>
  <c r="D24" i="4"/>
  <c r="F24" i="4"/>
  <c r="E26" i="4"/>
  <c r="D26" i="4"/>
  <c r="F26" i="4"/>
  <c r="E27" i="4"/>
  <c r="D27" i="4"/>
  <c r="F27" i="4"/>
  <c r="E28" i="4"/>
  <c r="D28" i="4"/>
  <c r="F28" i="4"/>
  <c r="E29" i="4"/>
  <c r="D29" i="4"/>
  <c r="F29" i="4"/>
  <c r="E30" i="4"/>
  <c r="D30" i="4"/>
  <c r="F30" i="4"/>
  <c r="E31" i="4"/>
  <c r="D31" i="4"/>
  <c r="F31" i="4"/>
  <c r="E32" i="4"/>
  <c r="D32" i="4"/>
  <c r="F32" i="4"/>
  <c r="E33" i="4"/>
  <c r="D33" i="4"/>
  <c r="F33" i="4"/>
  <c r="E34" i="4"/>
  <c r="D34" i="4"/>
  <c r="F34" i="4"/>
  <c r="E35" i="4"/>
  <c r="D35" i="4"/>
  <c r="F35" i="4"/>
  <c r="E36" i="4"/>
  <c r="D36" i="4"/>
  <c r="F36" i="4"/>
  <c r="E37" i="4"/>
  <c r="D37" i="4"/>
  <c r="F37" i="4"/>
  <c r="E38" i="4"/>
  <c r="D38" i="4"/>
  <c r="F38" i="4"/>
  <c r="E40" i="4"/>
  <c r="D40" i="4"/>
  <c r="F40" i="4"/>
  <c r="E41" i="4"/>
  <c r="D41" i="4"/>
  <c r="F41" i="4"/>
  <c r="E42" i="4"/>
  <c r="D42" i="4"/>
  <c r="F42" i="4"/>
  <c r="E43" i="4"/>
  <c r="D43" i="4"/>
  <c r="F43" i="4"/>
  <c r="E44" i="4"/>
  <c r="D44" i="4"/>
  <c r="F44" i="4"/>
  <c r="E45" i="4"/>
  <c r="D45" i="4"/>
  <c r="F45" i="4"/>
  <c r="E46" i="4"/>
  <c r="D46" i="4"/>
  <c r="F46" i="4"/>
  <c r="E47" i="4"/>
  <c r="D47" i="4"/>
  <c r="F47" i="4"/>
  <c r="E48" i="4"/>
  <c r="D48" i="4"/>
  <c r="F48" i="4"/>
  <c r="E49" i="4"/>
  <c r="D49" i="4"/>
  <c r="F49" i="4"/>
  <c r="E50" i="4"/>
  <c r="D50" i="4"/>
  <c r="F50" i="4"/>
  <c r="E51" i="4"/>
  <c r="D51" i="4"/>
  <c r="F51" i="4"/>
  <c r="E52" i="4"/>
  <c r="D52" i="4"/>
  <c r="F52" i="4"/>
  <c r="E53" i="4"/>
  <c r="D53" i="4"/>
  <c r="F53" i="4"/>
  <c r="E54" i="4"/>
  <c r="D54" i="4"/>
  <c r="F54" i="4"/>
  <c r="E55" i="4"/>
  <c r="D55" i="4"/>
  <c r="F55" i="4"/>
  <c r="E56" i="4"/>
  <c r="D56" i="4"/>
  <c r="F56" i="4"/>
  <c r="E57" i="4"/>
  <c r="D57" i="4"/>
  <c r="F57" i="4"/>
  <c r="E58" i="4"/>
  <c r="D58" i="4"/>
  <c r="F58" i="4"/>
  <c r="E59" i="4"/>
  <c r="D59" i="4"/>
  <c r="F59" i="4"/>
  <c r="E60" i="4"/>
  <c r="D60" i="4"/>
  <c r="F60" i="4"/>
  <c r="E61" i="4"/>
  <c r="D61" i="4"/>
  <c r="F61" i="4"/>
  <c r="E62" i="4"/>
  <c r="D62" i="4"/>
  <c r="F62" i="4"/>
  <c r="E63" i="4"/>
  <c r="D63" i="4"/>
  <c r="F63" i="4"/>
  <c r="E64" i="4"/>
  <c r="D64" i="4"/>
  <c r="F64" i="4"/>
  <c r="E65" i="4"/>
  <c r="D65" i="4"/>
  <c r="F65" i="4"/>
  <c r="E66" i="4"/>
  <c r="D66" i="4"/>
  <c r="F66" i="4"/>
  <c r="E67" i="4"/>
  <c r="D67" i="4"/>
  <c r="F67" i="4"/>
  <c r="E68" i="4"/>
  <c r="D68" i="4"/>
  <c r="F68" i="4"/>
  <c r="E69" i="4"/>
  <c r="D69" i="4"/>
  <c r="F69" i="4"/>
  <c r="E70" i="4"/>
  <c r="D70" i="4"/>
  <c r="F70" i="4"/>
  <c r="E71" i="4"/>
  <c r="D71" i="4"/>
  <c r="F71" i="4"/>
  <c r="E72" i="4"/>
  <c r="D72" i="4"/>
  <c r="F72" i="4"/>
  <c r="E73" i="4"/>
  <c r="D73" i="4"/>
  <c r="F73" i="4"/>
  <c r="E74" i="4"/>
  <c r="D74" i="4"/>
  <c r="F74" i="4"/>
  <c r="E75" i="4"/>
  <c r="D75" i="4"/>
  <c r="F75" i="4"/>
  <c r="E76" i="4"/>
  <c r="D76" i="4"/>
  <c r="F76" i="4"/>
  <c r="E77" i="4"/>
  <c r="D77" i="4"/>
  <c r="F77" i="4"/>
  <c r="E78" i="4"/>
  <c r="D78" i="4"/>
  <c r="F78" i="4"/>
  <c r="E79" i="4"/>
  <c r="D79" i="4"/>
  <c r="F79" i="4"/>
  <c r="E80" i="4"/>
  <c r="D80" i="4"/>
  <c r="F80" i="4"/>
  <c r="E81" i="4"/>
  <c r="D81" i="4"/>
  <c r="F81" i="4"/>
  <c r="E82" i="4"/>
  <c r="D82" i="4"/>
  <c r="F82" i="4"/>
  <c r="E83" i="4"/>
  <c r="D83" i="4"/>
  <c r="F83" i="4"/>
  <c r="E84" i="4"/>
  <c r="D84" i="4"/>
  <c r="F84" i="4"/>
  <c r="E85" i="4"/>
  <c r="D85" i="4"/>
  <c r="F85" i="4"/>
  <c r="E86" i="4"/>
  <c r="D86" i="4"/>
  <c r="F86" i="4"/>
  <c r="E87" i="4"/>
  <c r="D87" i="4"/>
  <c r="F87" i="4"/>
  <c r="E88" i="4"/>
  <c r="D88" i="4"/>
  <c r="F88" i="4"/>
  <c r="E89" i="4"/>
  <c r="D89" i="4"/>
  <c r="F89" i="4"/>
  <c r="E90" i="4"/>
  <c r="D90" i="4"/>
  <c r="F90" i="4"/>
  <c r="E91" i="4"/>
  <c r="D91" i="4"/>
  <c r="F91" i="4"/>
  <c r="E92" i="4"/>
  <c r="D92" i="4"/>
  <c r="F92" i="4"/>
  <c r="E93" i="4"/>
  <c r="D93" i="4"/>
  <c r="F93" i="4"/>
  <c r="E94" i="4"/>
  <c r="D94" i="4"/>
  <c r="F94" i="4"/>
  <c r="E95" i="4"/>
  <c r="D95" i="4"/>
  <c r="F95" i="4"/>
  <c r="E96" i="4"/>
  <c r="D96" i="4"/>
  <c r="F96" i="4"/>
  <c r="E97" i="4"/>
  <c r="D97" i="4"/>
  <c r="F97" i="4"/>
  <c r="E98" i="4"/>
  <c r="D98" i="4"/>
  <c r="F98" i="4"/>
  <c r="E99" i="4"/>
  <c r="D99" i="4"/>
  <c r="F99" i="4"/>
  <c r="E100" i="4"/>
  <c r="D100" i="4"/>
  <c r="F100" i="4"/>
  <c r="E101" i="4"/>
  <c r="D101" i="4"/>
  <c r="F101" i="4"/>
  <c r="E102" i="4"/>
  <c r="D102" i="4"/>
  <c r="F102" i="4"/>
  <c r="E103" i="4"/>
  <c r="D103" i="4"/>
  <c r="F103" i="4"/>
  <c r="E104" i="4"/>
  <c r="D104" i="4"/>
  <c r="F104" i="4"/>
  <c r="J6" i="4"/>
  <c r="J7" i="4"/>
  <c r="J8" i="4"/>
  <c r="J9" i="4"/>
  <c r="J10" i="4"/>
  <c r="J5" i="4"/>
  <c r="J11" i="4"/>
  <c r="N5" i="3"/>
  <c r="N6" i="3"/>
  <c r="N7" i="3"/>
  <c r="N8" i="3"/>
  <c r="N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" i="3"/>
  <c r="G4" i="3"/>
  <c r="H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L9" i="2"/>
  <c r="L10" i="2"/>
  <c r="L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L7" i="2"/>
  <c r="L6" i="2"/>
  <c r="L5" i="2"/>
  <c r="L4" i="2"/>
  <c r="L3" i="2"/>
  <c r="D21" i="1"/>
  <c r="C21" i="1"/>
  <c r="B21" i="1"/>
  <c r="F18" i="1"/>
  <c r="E18" i="1"/>
  <c r="D18" i="1"/>
  <c r="C18" i="1"/>
  <c r="B18" i="1"/>
  <c r="E15" i="1"/>
  <c r="D15" i="1"/>
  <c r="C15" i="1"/>
  <c r="B15" i="1"/>
  <c r="M18" i="1"/>
  <c r="M17" i="1"/>
  <c r="L18" i="1"/>
  <c r="L17" i="1"/>
  <c r="E14" i="1"/>
  <c r="D14" i="1"/>
  <c r="C14" i="1"/>
  <c r="B14" i="1"/>
  <c r="B4" i="5"/>
  <c r="B9" i="5"/>
</calcChain>
</file>

<file path=xl/sharedStrings.xml><?xml version="1.0" encoding="utf-8"?>
<sst xmlns="http://schemas.openxmlformats.org/spreadsheetml/2006/main" count="741" uniqueCount="700">
  <si>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</si>
  <si>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</si>
  <si>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</si>
  <si>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</si>
  <si>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</si>
  <si>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</si>
  <si>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</si>
  <si>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</si>
  <si>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</si>
  <si>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</si>
  <si>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</si>
  <si>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</si>
  <si>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</si>
  <si>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</si>
  <si>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</si>
  <si>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</si>
  <si>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</si>
  <si>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</si>
  <si>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</si>
  <si>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</si>
  <si>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</si>
  <si>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</si>
  <si>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</si>
  <si>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</si>
  <si>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</si>
  <si>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</si>
  <si>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</si>
  <si>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</si>
  <si>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</si>
  <si>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</si>
  <si>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</si>
  <si>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</si>
  <si>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</si>
  <si>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</si>
  <si>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</si>
  <si>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</si>
  <si>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</si>
  <si>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</si>
  <si>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</si>
  <si>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</si>
  <si>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</si>
  <si>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</si>
  <si>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</si>
  <si>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</si>
  <si>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</si>
  <si>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</si>
  <si>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</si>
  <si>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</si>
  <si>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</si>
  <si>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</si>
  <si>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</si>
  <si>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</si>
  <si>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</si>
  <si>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</si>
  <si>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</si>
  <si>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</si>
  <si>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</si>
  <si>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</si>
  <si>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</si>
  <si>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</si>
  <si>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</si>
  <si>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</si>
  <si>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</si>
  <si>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</si>
  <si>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</si>
  <si>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</si>
  <si>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</si>
  <si>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</si>
  <si>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</si>
  <si>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</si>
  <si>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</si>
  <si>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</si>
  <si>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</si>
  <si>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</si>
  <si>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</si>
  <si>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</si>
  <si>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</si>
  <si>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</si>
  <si>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</si>
  <si>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</si>
  <si>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</si>
  <si>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</si>
  <si>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</si>
  <si>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</si>
  <si>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</si>
  <si>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</si>
  <si>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</si>
  <si>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</si>
  <si>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</si>
  <si>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</si>
  <si>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</si>
  <si>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</si>
  <si>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</si>
  <si>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</si>
  <si>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</si>
  <si>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</si>
  <si>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</si>
  <si>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</si>
  <si>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</si>
  <si>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</si>
  <si>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</si>
  <si>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</si>
  <si>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</si>
  <si>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</si>
  <si>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</si>
  <si>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</si>
  <si>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</si>
  <si>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</si>
  <si>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</si>
  <si>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</si>
  <si>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</si>
  <si>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</si>
  <si>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</si>
  <si>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</si>
  <si>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</si>
  <si>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</si>
  <si>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</si>
  <si>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</si>
  <si>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</si>
  <si>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</si>
  <si>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</si>
  <si>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</si>
  <si>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</si>
  <si>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</si>
  <si>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</si>
  <si>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</si>
  <si>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</si>
  <si>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</si>
  <si>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</si>
  <si>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</si>
  <si>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</si>
  <si>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</si>
  <si>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</si>
  <si>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</si>
  <si>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</si>
  <si>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</si>
  <si>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</si>
  <si>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</si>
  <si>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</si>
  <si>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</si>
  <si>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</si>
  <si>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</si>
  <si>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</si>
  <si>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</si>
  <si>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</si>
  <si>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</si>
  <si>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</si>
  <si>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</si>
  <si>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</si>
  <si>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</si>
  <si>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</si>
  <si>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</si>
  <si>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</si>
  <si>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</si>
  <si>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</si>
  <si>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</si>
  <si>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</si>
  <si>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</si>
  <si>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</si>
  <si>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</si>
  <si>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</si>
  <si>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</si>
  <si>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</si>
  <si>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</si>
  <si>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</si>
  <si>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</si>
  <si>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</si>
  <si>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</si>
  <si>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</si>
  <si>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</si>
  <si>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</si>
  <si>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</si>
  <si>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</si>
  <si>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</si>
  <si>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</si>
  <si>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</si>
  <si>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</si>
  <si>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</si>
  <si>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</si>
  <si>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</si>
  <si>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</si>
  <si>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</si>
  <si>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</si>
  <si>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</si>
  <si>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</si>
  <si>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</si>
  <si>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</si>
  <si>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</si>
  <si>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</si>
  <si>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</si>
  <si>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</si>
  <si>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</si>
  <si>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</si>
  <si>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</si>
  <si>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</si>
  <si>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</si>
  <si>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</si>
  <si>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</si>
  <si>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</si>
  <si>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</si>
  <si>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</si>
  <si>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</si>
  <si>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</si>
  <si>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</si>
  <si>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</si>
  <si>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</si>
  <si>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</si>
  <si>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</si>
  <si>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</si>
  <si>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</si>
  <si>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</si>
  <si>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</si>
  <si>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</si>
  <si>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</si>
  <si>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</si>
  <si>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</si>
  <si>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</si>
  <si>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</si>
  <si>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</si>
  <si>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</si>
  <si>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</si>
  <si>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</si>
  <si>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</si>
  <si>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</si>
  <si>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</si>
  <si>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</si>
  <si>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</si>
  <si>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</si>
  <si>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</si>
  <si>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</si>
  <si>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</si>
  <si>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</si>
  <si>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</si>
  <si>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</si>
  <si>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</si>
  <si>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</si>
  <si>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</si>
  <si>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</si>
  <si>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</si>
  <si>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</si>
  <si>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</si>
  <si>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</si>
  <si>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</si>
  <si>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</si>
  <si>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</si>
  <si>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</si>
  <si>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</si>
  <si>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</si>
  <si>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</si>
  <si>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</si>
  <si>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</si>
  <si>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</si>
  <si>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</si>
  <si>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</si>
  <si>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</si>
  <si>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</si>
  <si>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</si>
  <si>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</si>
  <si>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</si>
  <si>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</si>
  <si>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</si>
  <si>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</si>
  <si>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</si>
  <si>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</si>
  <si>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</si>
  <si>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</si>
  <si>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</si>
  <si>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</si>
  <si>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</si>
  <si>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</si>
  <si>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</si>
  <si>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</si>
  <si>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</si>
  <si>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</si>
  <si>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</si>
  <si>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</si>
  <si>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</si>
  <si>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</si>
  <si>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</si>
  <si>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</si>
  <si>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</si>
  <si>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</si>
  <si>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</si>
  <si>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</si>
  <si>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</si>
  <si>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</si>
  <si>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</si>
  <si>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</si>
  <si>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</si>
  <si>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</si>
  <si>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</si>
  <si>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</si>
  <si>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</si>
  <si>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</si>
  <si>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</si>
  <si>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</si>
  <si>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</si>
  <si>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</si>
  <si>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</si>
  <si>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</si>
  <si>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</si>
  <si>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</si>
  <si>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</si>
  <si>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</si>
  <si>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</si>
  <si>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</si>
  <si>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</si>
  <si>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</si>
  <si>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</si>
  <si>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</si>
  <si>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</si>
  <si>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</si>
  <si>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</si>
  <si>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</si>
  <si>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</si>
  <si>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</si>
  <si>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</si>
  <si>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</si>
  <si>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</si>
  <si>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</si>
  <si>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</si>
  <si>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</si>
  <si>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</si>
  <si>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</si>
  <si>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</si>
  <si>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</si>
  <si>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</si>
  <si>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</si>
  <si>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</si>
  <si>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</si>
  <si>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</si>
  <si>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</si>
  <si>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</si>
  <si>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</si>
  <si>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</si>
  <si>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</si>
  <si>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</si>
  <si>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</si>
  <si>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</si>
  <si>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</si>
  <si>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</si>
  <si>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</si>
  <si>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</si>
  <si>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</si>
  <si>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</si>
  <si>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</si>
  <si>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</si>
  <si>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</si>
  <si>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</si>
  <si>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</si>
  <si>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</si>
  <si>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</si>
  <si>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</si>
  <si>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</si>
  <si>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</si>
  <si>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</si>
  <si>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</si>
  <si>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</si>
  <si>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</si>
  <si>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</si>
  <si>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</si>
  <si>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</si>
  <si>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</si>
  <si>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</si>
  <si>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</si>
  <si>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</si>
  <si>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</si>
  <si>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</si>
  <si>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</si>
  <si>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</si>
  <si>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</si>
  <si>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</si>
  <si>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</si>
  <si>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</si>
  <si>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</si>
  <si>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</si>
  <si>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</si>
  <si>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</si>
  <si>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</si>
  <si>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</si>
  <si>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</si>
  <si>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</si>
  <si>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</si>
  <si>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</si>
  <si>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</si>
  <si>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</si>
  <si>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</si>
  <si>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</si>
  <si>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</si>
  <si>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</si>
  <si>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</si>
  <si>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</si>
  <si>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</si>
  <si>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</si>
  <si>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</si>
  <si>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</si>
  <si>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</si>
  <si>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</si>
  <si>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</si>
  <si>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</si>
  <si>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</si>
  <si>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</si>
  <si>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</si>
  <si>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</si>
  <si>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</si>
  <si>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</si>
  <si>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</si>
  <si>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</si>
  <si>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</si>
  <si>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</si>
  <si>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</si>
  <si>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</si>
  <si>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</si>
  <si>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</si>
  <si>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</si>
  <si>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</si>
  <si>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</si>
  <si>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</si>
  <si>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</si>
  <si>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</si>
  <si>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</si>
  <si>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</si>
  <si>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</si>
  <si>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</si>
  <si>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</si>
  <si>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</si>
  <si>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</si>
  <si>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</si>
  <si>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</si>
  <si>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</si>
  <si>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</si>
  <si>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</si>
  <si>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</si>
  <si>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</si>
  <si>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</si>
  <si>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</si>
  <si>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</si>
  <si>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</si>
  <si>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</si>
  <si>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</si>
  <si>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</si>
  <si>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</si>
  <si>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</si>
  <si>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</si>
  <si>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</si>
  <si>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</si>
  <si>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</si>
  <si>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</si>
  <si>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</si>
  <si>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</si>
  <si>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</si>
  <si>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</si>
  <si>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</si>
  <si>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</si>
  <si>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</si>
  <si>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</si>
  <si>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</si>
  <si>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</si>
  <si>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</si>
  <si>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</si>
  <si>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</si>
  <si>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</si>
  <si>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</si>
  <si>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</si>
  <si>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</si>
  <si>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</si>
  <si>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</si>
  <si>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</si>
  <si>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</si>
  <si>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</si>
  <si>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</si>
  <si>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</si>
  <si>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</si>
  <si>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</si>
  <si>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</si>
  <si>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</si>
  <si>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</si>
  <si>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</si>
  <si>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</si>
  <si>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</si>
  <si>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</si>
  <si>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</si>
  <si>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</si>
  <si>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</si>
  <si>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</si>
  <si>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</si>
  <si>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</si>
  <si>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</si>
  <si>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</si>
  <si>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</si>
  <si>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</si>
  <si>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</si>
  <si>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</si>
  <si>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</si>
  <si>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</si>
  <si>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</si>
  <si>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</si>
  <si>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</si>
  <si>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</si>
  <si>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</si>
  <si>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</si>
  <si>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</si>
  <si>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</si>
  <si>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</si>
  <si>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</si>
  <si>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</si>
  <si>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</si>
  <si>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</si>
  <si>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</si>
  <si>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</si>
  <si>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</si>
  <si>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</si>
  <si>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</si>
  <si>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</si>
  <si>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</si>
  <si>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</si>
  <si>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</si>
  <si>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</si>
  <si>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</si>
  <si>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</si>
  <si>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</si>
  <si>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</si>
  <si>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</si>
  <si>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</si>
  <si>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</si>
  <si>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</si>
  <si>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</si>
  <si>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</si>
  <si>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</si>
  <si>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</si>
  <si>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</si>
  <si>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</si>
  <si>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</si>
  <si>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</si>
  <si>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</si>
  <si>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</si>
  <si>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</si>
  <si>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</si>
  <si>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</si>
  <si>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</si>
  <si>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</si>
  <si>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</si>
  <si>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</si>
  <si>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</si>
  <si>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</si>
  <si>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</si>
  <si>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</si>
  <si>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</si>
  <si>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</si>
  <si>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</si>
  <si>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</si>
  <si>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</si>
  <si>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</si>
  <si>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</si>
  <si>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</si>
  <si>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</si>
  <si>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</si>
  <si>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</si>
  <si>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</si>
  <si>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</si>
  <si>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</si>
  <si>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</si>
  <si>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</si>
  <si>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</si>
  <si>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</si>
  <si>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</si>
  <si>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</si>
  <si>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</si>
  <si>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</si>
  <si>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</si>
  <si>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</si>
  <si>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</si>
  <si>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</si>
  <si>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</si>
  <si>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</si>
  <si>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</si>
  <si>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</si>
  <si>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</si>
  <si>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</si>
  <si>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</si>
  <si>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</si>
  <si>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</si>
  <si>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</si>
  <si>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</si>
  <si>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</si>
  <si>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</si>
  <si>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</si>
  <si>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</si>
  <si>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</si>
  <si>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</si>
  <si>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</si>
  <si>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</si>
  <si>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</si>
  <si>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</si>
  <si>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</si>
  <si>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</si>
  <si>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</si>
  <si>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</si>
  <si>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</si>
  <si>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</si>
  <si>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</si>
  <si>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</si>
  <si>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</si>
  <si>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</si>
  <si>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</si>
  <si>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</si>
  <si>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</si>
  <si>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</si>
  <si>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</si>
  <si>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</si>
  <si>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</si>
  <si>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</si>
  <si>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</si>
  <si>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</si>
  <si>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</si>
  <si>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</si>
  <si>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</si>
  <si>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</si>
  <si>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</si>
  <si>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</si>
  <si>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</si>
  <si>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</si>
  <si>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</si>
  <si>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</si>
  <si>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</si>
  <si>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</si>
  <si>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</si>
  <si>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</si>
  <si>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</si>
  <si>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</si>
  <si>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</si>
  <si>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</si>
  <si>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</si>
  <si>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</si>
  <si>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</si>
  <si>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</si>
  <si>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</si>
  <si>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</si>
  <si>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</si>
  <si>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</si>
  <si>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</si>
  <si>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</si>
  <si>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</si>
  <si>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</si>
  <si>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</si>
  <si>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</si>
  <si>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</si>
  <si>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</si>
  <si>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</si>
  <si>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</si>
  <si>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</si>
  <si>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</si>
  <si>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</si>
  <si>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</si>
  <si>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</si>
  <si>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</si>
  <si>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</si>
  <si>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</si>
  <si>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</si>
  <si>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</si>
  <si>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</si>
  <si>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</si>
  <si>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</si>
  <si>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</si>
  <si>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</si>
  <si>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</si>
  <si>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</si>
  <si>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</si>
  <si>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</si>
  <si>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</si>
  <si>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</si>
  <si>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</si>
  <si>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</si>
  <si>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</si>
  <si>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</si>
  <si>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</si>
  <si>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</si>
  <si>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</si>
  <si>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</si>
  <si>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</si>
  <si>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</si>
  <si>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</si>
  <si>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</si>
  <si>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</si>
  <si>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</si>
  <si>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</si>
  <si>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</si>
  <si>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</si>
  <si>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</si>
  <si>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</si>
  <si>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</si>
  <si>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</si>
  <si>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</si>
  <si>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</si>
  <si>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</si>
  <si>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</si>
  <si>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</si>
  <si>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</si>
  <si>
    <t>Selling Price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</si>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</sst>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5" fontId="6" fillId="0" borderId="5" xfId="0" applyNumberFormat="1" applyFont="1" applyBorder="1"/>
    <xf numFmtId="165" fontId="6" fillId="0" borderId="6" xfId="0" applyNumberFormat="1" applyFont="1" applyBorder="1"/>
    <xf numFmtId="165" fontId="6" fillId="0" borderId="7" xfId="0" applyNumberFormat="1" applyFont="1" applyBorder="1"/>
    <xf numFmtId="165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6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5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4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4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0" fontId="0" fillId="0" borderId="0" xfId="0" applyNumberFormat="1" applyFill="1" applyBorder="1" applyAlignment="1"/>
    <xf numFmtId="165" fontId="0" fillId="0" borderId="0" xfId="0" applyNumberFormat="1"/>
    <xf numFmtId="14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164" fontId="0" fillId="0" borderId="13" xfId="0" applyNumberFormat="1" applyBorder="1"/>
    <xf numFmtId="0" fontId="5" fillId="3" borderId="0" xfId="0" applyFont="1" applyFill="1" applyBorder="1" applyAlignment="1">
      <alignment horizontal="center" wrapText="1"/>
    </xf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/>
    <xf numFmtId="9" fontId="18" fillId="0" borderId="0" xfId="0" applyNumberFormat="1" applyFont="1" applyBorder="1" applyAlignment="1"/>
    <xf numFmtId="0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D22" sqref="D22"/>
    </sheetView>
  </sheetViews>
  <sheetFormatPr baseColWidth="10" defaultColWidth="8.83203125" defaultRowHeight="14" x14ac:dyDescent="0"/>
  <cols>
    <col min="1" max="1" width="25.1640625" bestFit="1" customWidth="1"/>
    <col min="2" max="2" width="9.5" bestFit="1" customWidth="1"/>
    <col min="3" max="4" width="9.5" customWidth="1"/>
    <col min="5" max="5" width="8.6640625" customWidth="1"/>
    <col min="6" max="6" width="9.5" bestFit="1" customWidth="1"/>
    <col min="7" max="9" width="9.5" customWidth="1"/>
    <col min="10" max="10" width="9.5" bestFit="1" customWidth="1"/>
    <col min="11" max="13" width="9.5" customWidth="1"/>
    <col min="14" max="14" width="9.5" bestFit="1" customWidth="1"/>
    <col min="15" max="17" width="9.5" customWidth="1"/>
    <col min="18" max="18" width="9.5" bestFit="1" customWidth="1"/>
    <col min="257" max="257" width="21.1640625" customWidth="1"/>
    <col min="258" max="258" width="9.5" bestFit="1" customWidth="1"/>
    <col min="259" max="261" width="9.5" customWidth="1"/>
    <col min="262" max="262" width="9.5" bestFit="1" customWidth="1"/>
    <col min="263" max="265" width="9.5" customWidth="1"/>
    <col min="266" max="266" width="9.5" bestFit="1" customWidth="1"/>
    <col min="267" max="269" width="9.5" customWidth="1"/>
    <col min="270" max="270" width="9.5" bestFit="1" customWidth="1"/>
    <col min="271" max="273" width="9.5" customWidth="1"/>
    <col min="274" max="274" width="9.5" bestFit="1" customWidth="1"/>
    <col min="513" max="513" width="21.1640625" customWidth="1"/>
    <col min="514" max="514" width="9.5" bestFit="1" customWidth="1"/>
    <col min="515" max="517" width="9.5" customWidth="1"/>
    <col min="518" max="518" width="9.5" bestFit="1" customWidth="1"/>
    <col min="519" max="521" width="9.5" customWidth="1"/>
    <col min="522" max="522" width="9.5" bestFit="1" customWidth="1"/>
    <col min="523" max="525" width="9.5" customWidth="1"/>
    <col min="526" max="526" width="9.5" bestFit="1" customWidth="1"/>
    <col min="527" max="529" width="9.5" customWidth="1"/>
    <col min="530" max="530" width="9.5" bestFit="1" customWidth="1"/>
    <col min="769" max="769" width="21.1640625" customWidth="1"/>
    <col min="770" max="770" width="9.5" bestFit="1" customWidth="1"/>
    <col min="771" max="773" width="9.5" customWidth="1"/>
    <col min="774" max="774" width="9.5" bestFit="1" customWidth="1"/>
    <col min="775" max="777" width="9.5" customWidth="1"/>
    <col min="778" max="778" width="9.5" bestFit="1" customWidth="1"/>
    <col min="779" max="781" width="9.5" customWidth="1"/>
    <col min="782" max="782" width="9.5" bestFit="1" customWidth="1"/>
    <col min="783" max="785" width="9.5" customWidth="1"/>
    <col min="786" max="786" width="9.5" bestFit="1" customWidth="1"/>
    <col min="1025" max="1025" width="21.1640625" customWidth="1"/>
    <col min="1026" max="1026" width="9.5" bestFit="1" customWidth="1"/>
    <col min="1027" max="1029" width="9.5" customWidth="1"/>
    <col min="1030" max="1030" width="9.5" bestFit="1" customWidth="1"/>
    <col min="1031" max="1033" width="9.5" customWidth="1"/>
    <col min="1034" max="1034" width="9.5" bestFit="1" customWidth="1"/>
    <col min="1035" max="1037" width="9.5" customWidth="1"/>
    <col min="1038" max="1038" width="9.5" bestFit="1" customWidth="1"/>
    <col min="1039" max="1041" width="9.5" customWidth="1"/>
    <col min="1042" max="1042" width="9.5" bestFit="1" customWidth="1"/>
    <col min="1281" max="1281" width="21.1640625" customWidth="1"/>
    <col min="1282" max="1282" width="9.5" bestFit="1" customWidth="1"/>
    <col min="1283" max="1285" width="9.5" customWidth="1"/>
    <col min="1286" max="1286" width="9.5" bestFit="1" customWidth="1"/>
    <col min="1287" max="1289" width="9.5" customWidth="1"/>
    <col min="1290" max="1290" width="9.5" bestFit="1" customWidth="1"/>
    <col min="1291" max="1293" width="9.5" customWidth="1"/>
    <col min="1294" max="1294" width="9.5" bestFit="1" customWidth="1"/>
    <col min="1295" max="1297" width="9.5" customWidth="1"/>
    <col min="1298" max="1298" width="9.5" bestFit="1" customWidth="1"/>
    <col min="1537" max="1537" width="21.1640625" customWidth="1"/>
    <col min="1538" max="1538" width="9.5" bestFit="1" customWidth="1"/>
    <col min="1539" max="1541" width="9.5" customWidth="1"/>
    <col min="1542" max="1542" width="9.5" bestFit="1" customWidth="1"/>
    <col min="1543" max="1545" width="9.5" customWidth="1"/>
    <col min="1546" max="1546" width="9.5" bestFit="1" customWidth="1"/>
    <col min="1547" max="1549" width="9.5" customWidth="1"/>
    <col min="1550" max="1550" width="9.5" bestFit="1" customWidth="1"/>
    <col min="1551" max="1553" width="9.5" customWidth="1"/>
    <col min="1554" max="1554" width="9.5" bestFit="1" customWidth="1"/>
    <col min="1793" max="1793" width="21.1640625" customWidth="1"/>
    <col min="1794" max="1794" width="9.5" bestFit="1" customWidth="1"/>
    <col min="1795" max="1797" width="9.5" customWidth="1"/>
    <col min="1798" max="1798" width="9.5" bestFit="1" customWidth="1"/>
    <col min="1799" max="1801" width="9.5" customWidth="1"/>
    <col min="1802" max="1802" width="9.5" bestFit="1" customWidth="1"/>
    <col min="1803" max="1805" width="9.5" customWidth="1"/>
    <col min="1806" max="1806" width="9.5" bestFit="1" customWidth="1"/>
    <col min="1807" max="1809" width="9.5" customWidth="1"/>
    <col min="1810" max="1810" width="9.5" bestFit="1" customWidth="1"/>
    <col min="2049" max="2049" width="21.1640625" customWidth="1"/>
    <col min="2050" max="2050" width="9.5" bestFit="1" customWidth="1"/>
    <col min="2051" max="2053" width="9.5" customWidth="1"/>
    <col min="2054" max="2054" width="9.5" bestFit="1" customWidth="1"/>
    <col min="2055" max="2057" width="9.5" customWidth="1"/>
    <col min="2058" max="2058" width="9.5" bestFit="1" customWidth="1"/>
    <col min="2059" max="2061" width="9.5" customWidth="1"/>
    <col min="2062" max="2062" width="9.5" bestFit="1" customWidth="1"/>
    <col min="2063" max="2065" width="9.5" customWidth="1"/>
    <col min="2066" max="2066" width="9.5" bestFit="1" customWidth="1"/>
    <col min="2305" max="2305" width="21.1640625" customWidth="1"/>
    <col min="2306" max="2306" width="9.5" bestFit="1" customWidth="1"/>
    <col min="2307" max="2309" width="9.5" customWidth="1"/>
    <col min="2310" max="2310" width="9.5" bestFit="1" customWidth="1"/>
    <col min="2311" max="2313" width="9.5" customWidth="1"/>
    <col min="2314" max="2314" width="9.5" bestFit="1" customWidth="1"/>
    <col min="2315" max="2317" width="9.5" customWidth="1"/>
    <col min="2318" max="2318" width="9.5" bestFit="1" customWidth="1"/>
    <col min="2319" max="2321" width="9.5" customWidth="1"/>
    <col min="2322" max="2322" width="9.5" bestFit="1" customWidth="1"/>
    <col min="2561" max="2561" width="21.1640625" customWidth="1"/>
    <col min="2562" max="2562" width="9.5" bestFit="1" customWidth="1"/>
    <col min="2563" max="2565" width="9.5" customWidth="1"/>
    <col min="2566" max="2566" width="9.5" bestFit="1" customWidth="1"/>
    <col min="2567" max="2569" width="9.5" customWidth="1"/>
    <col min="2570" max="2570" width="9.5" bestFit="1" customWidth="1"/>
    <col min="2571" max="2573" width="9.5" customWidth="1"/>
    <col min="2574" max="2574" width="9.5" bestFit="1" customWidth="1"/>
    <col min="2575" max="2577" width="9.5" customWidth="1"/>
    <col min="2578" max="2578" width="9.5" bestFit="1" customWidth="1"/>
    <col min="2817" max="2817" width="21.1640625" customWidth="1"/>
    <col min="2818" max="2818" width="9.5" bestFit="1" customWidth="1"/>
    <col min="2819" max="2821" width="9.5" customWidth="1"/>
    <col min="2822" max="2822" width="9.5" bestFit="1" customWidth="1"/>
    <col min="2823" max="2825" width="9.5" customWidth="1"/>
    <col min="2826" max="2826" width="9.5" bestFit="1" customWidth="1"/>
    <col min="2827" max="2829" width="9.5" customWidth="1"/>
    <col min="2830" max="2830" width="9.5" bestFit="1" customWidth="1"/>
    <col min="2831" max="2833" width="9.5" customWidth="1"/>
    <col min="2834" max="2834" width="9.5" bestFit="1" customWidth="1"/>
    <col min="3073" max="3073" width="21.1640625" customWidth="1"/>
    <col min="3074" max="3074" width="9.5" bestFit="1" customWidth="1"/>
    <col min="3075" max="3077" width="9.5" customWidth="1"/>
    <col min="3078" max="3078" width="9.5" bestFit="1" customWidth="1"/>
    <col min="3079" max="3081" width="9.5" customWidth="1"/>
    <col min="3082" max="3082" width="9.5" bestFit="1" customWidth="1"/>
    <col min="3083" max="3085" width="9.5" customWidth="1"/>
    <col min="3086" max="3086" width="9.5" bestFit="1" customWidth="1"/>
    <col min="3087" max="3089" width="9.5" customWidth="1"/>
    <col min="3090" max="3090" width="9.5" bestFit="1" customWidth="1"/>
    <col min="3329" max="3329" width="21.1640625" customWidth="1"/>
    <col min="3330" max="3330" width="9.5" bestFit="1" customWidth="1"/>
    <col min="3331" max="3333" width="9.5" customWidth="1"/>
    <col min="3334" max="3334" width="9.5" bestFit="1" customWidth="1"/>
    <col min="3335" max="3337" width="9.5" customWidth="1"/>
    <col min="3338" max="3338" width="9.5" bestFit="1" customWidth="1"/>
    <col min="3339" max="3341" width="9.5" customWidth="1"/>
    <col min="3342" max="3342" width="9.5" bestFit="1" customWidth="1"/>
    <col min="3343" max="3345" width="9.5" customWidth="1"/>
    <col min="3346" max="3346" width="9.5" bestFit="1" customWidth="1"/>
    <col min="3585" max="3585" width="21.1640625" customWidth="1"/>
    <col min="3586" max="3586" width="9.5" bestFit="1" customWidth="1"/>
    <col min="3587" max="3589" width="9.5" customWidth="1"/>
    <col min="3590" max="3590" width="9.5" bestFit="1" customWidth="1"/>
    <col min="3591" max="3593" width="9.5" customWidth="1"/>
    <col min="3594" max="3594" width="9.5" bestFit="1" customWidth="1"/>
    <col min="3595" max="3597" width="9.5" customWidth="1"/>
    <col min="3598" max="3598" width="9.5" bestFit="1" customWidth="1"/>
    <col min="3599" max="3601" width="9.5" customWidth="1"/>
    <col min="3602" max="3602" width="9.5" bestFit="1" customWidth="1"/>
    <col min="3841" max="3841" width="21.1640625" customWidth="1"/>
    <col min="3842" max="3842" width="9.5" bestFit="1" customWidth="1"/>
    <col min="3843" max="3845" width="9.5" customWidth="1"/>
    <col min="3846" max="3846" width="9.5" bestFit="1" customWidth="1"/>
    <col min="3847" max="3849" width="9.5" customWidth="1"/>
    <col min="3850" max="3850" width="9.5" bestFit="1" customWidth="1"/>
    <col min="3851" max="3853" width="9.5" customWidth="1"/>
    <col min="3854" max="3854" width="9.5" bestFit="1" customWidth="1"/>
    <col min="3855" max="3857" width="9.5" customWidth="1"/>
    <col min="3858" max="3858" width="9.5" bestFit="1" customWidth="1"/>
    <col min="4097" max="4097" width="21.1640625" customWidth="1"/>
    <col min="4098" max="4098" width="9.5" bestFit="1" customWidth="1"/>
    <col min="4099" max="4101" width="9.5" customWidth="1"/>
    <col min="4102" max="4102" width="9.5" bestFit="1" customWidth="1"/>
    <col min="4103" max="4105" width="9.5" customWidth="1"/>
    <col min="4106" max="4106" width="9.5" bestFit="1" customWidth="1"/>
    <col min="4107" max="4109" width="9.5" customWidth="1"/>
    <col min="4110" max="4110" width="9.5" bestFit="1" customWidth="1"/>
    <col min="4111" max="4113" width="9.5" customWidth="1"/>
    <col min="4114" max="4114" width="9.5" bestFit="1" customWidth="1"/>
    <col min="4353" max="4353" width="21.1640625" customWidth="1"/>
    <col min="4354" max="4354" width="9.5" bestFit="1" customWidth="1"/>
    <col min="4355" max="4357" width="9.5" customWidth="1"/>
    <col min="4358" max="4358" width="9.5" bestFit="1" customWidth="1"/>
    <col min="4359" max="4361" width="9.5" customWidth="1"/>
    <col min="4362" max="4362" width="9.5" bestFit="1" customWidth="1"/>
    <col min="4363" max="4365" width="9.5" customWidth="1"/>
    <col min="4366" max="4366" width="9.5" bestFit="1" customWidth="1"/>
    <col min="4367" max="4369" width="9.5" customWidth="1"/>
    <col min="4370" max="4370" width="9.5" bestFit="1" customWidth="1"/>
    <col min="4609" max="4609" width="21.1640625" customWidth="1"/>
    <col min="4610" max="4610" width="9.5" bestFit="1" customWidth="1"/>
    <col min="4611" max="4613" width="9.5" customWidth="1"/>
    <col min="4614" max="4614" width="9.5" bestFit="1" customWidth="1"/>
    <col min="4615" max="4617" width="9.5" customWidth="1"/>
    <col min="4618" max="4618" width="9.5" bestFit="1" customWidth="1"/>
    <col min="4619" max="4621" width="9.5" customWidth="1"/>
    <col min="4622" max="4622" width="9.5" bestFit="1" customWidth="1"/>
    <col min="4623" max="4625" width="9.5" customWidth="1"/>
    <col min="4626" max="4626" width="9.5" bestFit="1" customWidth="1"/>
    <col min="4865" max="4865" width="21.1640625" customWidth="1"/>
    <col min="4866" max="4866" width="9.5" bestFit="1" customWidth="1"/>
    <col min="4867" max="4869" width="9.5" customWidth="1"/>
    <col min="4870" max="4870" width="9.5" bestFit="1" customWidth="1"/>
    <col min="4871" max="4873" width="9.5" customWidth="1"/>
    <col min="4874" max="4874" width="9.5" bestFit="1" customWidth="1"/>
    <col min="4875" max="4877" width="9.5" customWidth="1"/>
    <col min="4878" max="4878" width="9.5" bestFit="1" customWidth="1"/>
    <col min="4879" max="4881" width="9.5" customWidth="1"/>
    <col min="4882" max="4882" width="9.5" bestFit="1" customWidth="1"/>
    <col min="5121" max="5121" width="21.1640625" customWidth="1"/>
    <col min="5122" max="5122" width="9.5" bestFit="1" customWidth="1"/>
    <col min="5123" max="5125" width="9.5" customWidth="1"/>
    <col min="5126" max="5126" width="9.5" bestFit="1" customWidth="1"/>
    <col min="5127" max="5129" width="9.5" customWidth="1"/>
    <col min="5130" max="5130" width="9.5" bestFit="1" customWidth="1"/>
    <col min="5131" max="5133" width="9.5" customWidth="1"/>
    <col min="5134" max="5134" width="9.5" bestFit="1" customWidth="1"/>
    <col min="5135" max="5137" width="9.5" customWidth="1"/>
    <col min="5138" max="5138" width="9.5" bestFit="1" customWidth="1"/>
    <col min="5377" max="5377" width="21.1640625" customWidth="1"/>
    <col min="5378" max="5378" width="9.5" bestFit="1" customWidth="1"/>
    <col min="5379" max="5381" width="9.5" customWidth="1"/>
    <col min="5382" max="5382" width="9.5" bestFit="1" customWidth="1"/>
    <col min="5383" max="5385" width="9.5" customWidth="1"/>
    <col min="5386" max="5386" width="9.5" bestFit="1" customWidth="1"/>
    <col min="5387" max="5389" width="9.5" customWidth="1"/>
    <col min="5390" max="5390" width="9.5" bestFit="1" customWidth="1"/>
    <col min="5391" max="5393" width="9.5" customWidth="1"/>
    <col min="5394" max="5394" width="9.5" bestFit="1" customWidth="1"/>
    <col min="5633" max="5633" width="21.1640625" customWidth="1"/>
    <col min="5634" max="5634" width="9.5" bestFit="1" customWidth="1"/>
    <col min="5635" max="5637" width="9.5" customWidth="1"/>
    <col min="5638" max="5638" width="9.5" bestFit="1" customWidth="1"/>
    <col min="5639" max="5641" width="9.5" customWidth="1"/>
    <col min="5642" max="5642" width="9.5" bestFit="1" customWidth="1"/>
    <col min="5643" max="5645" width="9.5" customWidth="1"/>
    <col min="5646" max="5646" width="9.5" bestFit="1" customWidth="1"/>
    <col min="5647" max="5649" width="9.5" customWidth="1"/>
    <col min="5650" max="5650" width="9.5" bestFit="1" customWidth="1"/>
    <col min="5889" max="5889" width="21.1640625" customWidth="1"/>
    <col min="5890" max="5890" width="9.5" bestFit="1" customWidth="1"/>
    <col min="5891" max="5893" width="9.5" customWidth="1"/>
    <col min="5894" max="5894" width="9.5" bestFit="1" customWidth="1"/>
    <col min="5895" max="5897" width="9.5" customWidth="1"/>
    <col min="5898" max="5898" width="9.5" bestFit="1" customWidth="1"/>
    <col min="5899" max="5901" width="9.5" customWidth="1"/>
    <col min="5902" max="5902" width="9.5" bestFit="1" customWidth="1"/>
    <col min="5903" max="5905" width="9.5" customWidth="1"/>
    <col min="5906" max="5906" width="9.5" bestFit="1" customWidth="1"/>
    <col min="6145" max="6145" width="21.1640625" customWidth="1"/>
    <col min="6146" max="6146" width="9.5" bestFit="1" customWidth="1"/>
    <col min="6147" max="6149" width="9.5" customWidth="1"/>
    <col min="6150" max="6150" width="9.5" bestFit="1" customWidth="1"/>
    <col min="6151" max="6153" width="9.5" customWidth="1"/>
    <col min="6154" max="6154" width="9.5" bestFit="1" customWidth="1"/>
    <col min="6155" max="6157" width="9.5" customWidth="1"/>
    <col min="6158" max="6158" width="9.5" bestFit="1" customWidth="1"/>
    <col min="6159" max="6161" width="9.5" customWidth="1"/>
    <col min="6162" max="6162" width="9.5" bestFit="1" customWidth="1"/>
    <col min="6401" max="6401" width="21.1640625" customWidth="1"/>
    <col min="6402" max="6402" width="9.5" bestFit="1" customWidth="1"/>
    <col min="6403" max="6405" width="9.5" customWidth="1"/>
    <col min="6406" max="6406" width="9.5" bestFit="1" customWidth="1"/>
    <col min="6407" max="6409" width="9.5" customWidth="1"/>
    <col min="6410" max="6410" width="9.5" bestFit="1" customWidth="1"/>
    <col min="6411" max="6413" width="9.5" customWidth="1"/>
    <col min="6414" max="6414" width="9.5" bestFit="1" customWidth="1"/>
    <col min="6415" max="6417" width="9.5" customWidth="1"/>
    <col min="6418" max="6418" width="9.5" bestFit="1" customWidth="1"/>
    <col min="6657" max="6657" width="21.1640625" customWidth="1"/>
    <col min="6658" max="6658" width="9.5" bestFit="1" customWidth="1"/>
    <col min="6659" max="6661" width="9.5" customWidth="1"/>
    <col min="6662" max="6662" width="9.5" bestFit="1" customWidth="1"/>
    <col min="6663" max="6665" width="9.5" customWidth="1"/>
    <col min="6666" max="6666" width="9.5" bestFit="1" customWidth="1"/>
    <col min="6667" max="6669" width="9.5" customWidth="1"/>
    <col min="6670" max="6670" width="9.5" bestFit="1" customWidth="1"/>
    <col min="6671" max="6673" width="9.5" customWidth="1"/>
    <col min="6674" max="6674" width="9.5" bestFit="1" customWidth="1"/>
    <col min="6913" max="6913" width="21.1640625" customWidth="1"/>
    <col min="6914" max="6914" width="9.5" bestFit="1" customWidth="1"/>
    <col min="6915" max="6917" width="9.5" customWidth="1"/>
    <col min="6918" max="6918" width="9.5" bestFit="1" customWidth="1"/>
    <col min="6919" max="6921" width="9.5" customWidth="1"/>
    <col min="6922" max="6922" width="9.5" bestFit="1" customWidth="1"/>
    <col min="6923" max="6925" width="9.5" customWidth="1"/>
    <col min="6926" max="6926" width="9.5" bestFit="1" customWidth="1"/>
    <col min="6927" max="6929" width="9.5" customWidth="1"/>
    <col min="6930" max="6930" width="9.5" bestFit="1" customWidth="1"/>
    <col min="7169" max="7169" width="21.1640625" customWidth="1"/>
    <col min="7170" max="7170" width="9.5" bestFit="1" customWidth="1"/>
    <col min="7171" max="7173" width="9.5" customWidth="1"/>
    <col min="7174" max="7174" width="9.5" bestFit="1" customWidth="1"/>
    <col min="7175" max="7177" width="9.5" customWidth="1"/>
    <col min="7178" max="7178" width="9.5" bestFit="1" customWidth="1"/>
    <col min="7179" max="7181" width="9.5" customWidth="1"/>
    <col min="7182" max="7182" width="9.5" bestFit="1" customWidth="1"/>
    <col min="7183" max="7185" width="9.5" customWidth="1"/>
    <col min="7186" max="7186" width="9.5" bestFit="1" customWidth="1"/>
    <col min="7425" max="7425" width="21.1640625" customWidth="1"/>
    <col min="7426" max="7426" width="9.5" bestFit="1" customWidth="1"/>
    <col min="7427" max="7429" width="9.5" customWidth="1"/>
    <col min="7430" max="7430" width="9.5" bestFit="1" customWidth="1"/>
    <col min="7431" max="7433" width="9.5" customWidth="1"/>
    <col min="7434" max="7434" width="9.5" bestFit="1" customWidth="1"/>
    <col min="7435" max="7437" width="9.5" customWidth="1"/>
    <col min="7438" max="7438" width="9.5" bestFit="1" customWidth="1"/>
    <col min="7439" max="7441" width="9.5" customWidth="1"/>
    <col min="7442" max="7442" width="9.5" bestFit="1" customWidth="1"/>
    <col min="7681" max="7681" width="21.1640625" customWidth="1"/>
    <col min="7682" max="7682" width="9.5" bestFit="1" customWidth="1"/>
    <col min="7683" max="7685" width="9.5" customWidth="1"/>
    <col min="7686" max="7686" width="9.5" bestFit="1" customWidth="1"/>
    <col min="7687" max="7689" width="9.5" customWidth="1"/>
    <col min="7690" max="7690" width="9.5" bestFit="1" customWidth="1"/>
    <col min="7691" max="7693" width="9.5" customWidth="1"/>
    <col min="7694" max="7694" width="9.5" bestFit="1" customWidth="1"/>
    <col min="7695" max="7697" width="9.5" customWidth="1"/>
    <col min="7698" max="7698" width="9.5" bestFit="1" customWidth="1"/>
    <col min="7937" max="7937" width="21.1640625" customWidth="1"/>
    <col min="7938" max="7938" width="9.5" bestFit="1" customWidth="1"/>
    <col min="7939" max="7941" width="9.5" customWidth="1"/>
    <col min="7942" max="7942" width="9.5" bestFit="1" customWidth="1"/>
    <col min="7943" max="7945" width="9.5" customWidth="1"/>
    <col min="7946" max="7946" width="9.5" bestFit="1" customWidth="1"/>
    <col min="7947" max="7949" width="9.5" customWidth="1"/>
    <col min="7950" max="7950" width="9.5" bestFit="1" customWidth="1"/>
    <col min="7951" max="7953" width="9.5" customWidth="1"/>
    <col min="7954" max="7954" width="9.5" bestFit="1" customWidth="1"/>
    <col min="8193" max="8193" width="21.1640625" customWidth="1"/>
    <col min="8194" max="8194" width="9.5" bestFit="1" customWidth="1"/>
    <col min="8195" max="8197" width="9.5" customWidth="1"/>
    <col min="8198" max="8198" width="9.5" bestFit="1" customWidth="1"/>
    <col min="8199" max="8201" width="9.5" customWidth="1"/>
    <col min="8202" max="8202" width="9.5" bestFit="1" customWidth="1"/>
    <col min="8203" max="8205" width="9.5" customWidth="1"/>
    <col min="8206" max="8206" width="9.5" bestFit="1" customWidth="1"/>
    <col min="8207" max="8209" width="9.5" customWidth="1"/>
    <col min="8210" max="8210" width="9.5" bestFit="1" customWidth="1"/>
    <col min="8449" max="8449" width="21.1640625" customWidth="1"/>
    <col min="8450" max="8450" width="9.5" bestFit="1" customWidth="1"/>
    <col min="8451" max="8453" width="9.5" customWidth="1"/>
    <col min="8454" max="8454" width="9.5" bestFit="1" customWidth="1"/>
    <col min="8455" max="8457" width="9.5" customWidth="1"/>
    <col min="8458" max="8458" width="9.5" bestFit="1" customWidth="1"/>
    <col min="8459" max="8461" width="9.5" customWidth="1"/>
    <col min="8462" max="8462" width="9.5" bestFit="1" customWidth="1"/>
    <col min="8463" max="8465" width="9.5" customWidth="1"/>
    <col min="8466" max="8466" width="9.5" bestFit="1" customWidth="1"/>
    <col min="8705" max="8705" width="21.1640625" customWidth="1"/>
    <col min="8706" max="8706" width="9.5" bestFit="1" customWidth="1"/>
    <col min="8707" max="8709" width="9.5" customWidth="1"/>
    <col min="8710" max="8710" width="9.5" bestFit="1" customWidth="1"/>
    <col min="8711" max="8713" width="9.5" customWidth="1"/>
    <col min="8714" max="8714" width="9.5" bestFit="1" customWidth="1"/>
    <col min="8715" max="8717" width="9.5" customWidth="1"/>
    <col min="8718" max="8718" width="9.5" bestFit="1" customWidth="1"/>
    <col min="8719" max="8721" width="9.5" customWidth="1"/>
    <col min="8722" max="8722" width="9.5" bestFit="1" customWidth="1"/>
    <col min="8961" max="8961" width="21.1640625" customWidth="1"/>
    <col min="8962" max="8962" width="9.5" bestFit="1" customWidth="1"/>
    <col min="8963" max="8965" width="9.5" customWidth="1"/>
    <col min="8966" max="8966" width="9.5" bestFit="1" customWidth="1"/>
    <col min="8967" max="8969" width="9.5" customWidth="1"/>
    <col min="8970" max="8970" width="9.5" bestFit="1" customWidth="1"/>
    <col min="8971" max="8973" width="9.5" customWidth="1"/>
    <col min="8974" max="8974" width="9.5" bestFit="1" customWidth="1"/>
    <col min="8975" max="8977" width="9.5" customWidth="1"/>
    <col min="8978" max="8978" width="9.5" bestFit="1" customWidth="1"/>
    <col min="9217" max="9217" width="21.1640625" customWidth="1"/>
    <col min="9218" max="9218" width="9.5" bestFit="1" customWidth="1"/>
    <col min="9219" max="9221" width="9.5" customWidth="1"/>
    <col min="9222" max="9222" width="9.5" bestFit="1" customWidth="1"/>
    <col min="9223" max="9225" width="9.5" customWidth="1"/>
    <col min="9226" max="9226" width="9.5" bestFit="1" customWidth="1"/>
    <col min="9227" max="9229" width="9.5" customWidth="1"/>
    <col min="9230" max="9230" width="9.5" bestFit="1" customWidth="1"/>
    <col min="9231" max="9233" width="9.5" customWidth="1"/>
    <col min="9234" max="9234" width="9.5" bestFit="1" customWidth="1"/>
    <col min="9473" max="9473" width="21.1640625" customWidth="1"/>
    <col min="9474" max="9474" width="9.5" bestFit="1" customWidth="1"/>
    <col min="9475" max="9477" width="9.5" customWidth="1"/>
    <col min="9478" max="9478" width="9.5" bestFit="1" customWidth="1"/>
    <col min="9479" max="9481" width="9.5" customWidth="1"/>
    <col min="9482" max="9482" width="9.5" bestFit="1" customWidth="1"/>
    <col min="9483" max="9485" width="9.5" customWidth="1"/>
    <col min="9486" max="9486" width="9.5" bestFit="1" customWidth="1"/>
    <col min="9487" max="9489" width="9.5" customWidth="1"/>
    <col min="9490" max="9490" width="9.5" bestFit="1" customWidth="1"/>
    <col min="9729" max="9729" width="21.1640625" customWidth="1"/>
    <col min="9730" max="9730" width="9.5" bestFit="1" customWidth="1"/>
    <col min="9731" max="9733" width="9.5" customWidth="1"/>
    <col min="9734" max="9734" width="9.5" bestFit="1" customWidth="1"/>
    <col min="9735" max="9737" width="9.5" customWidth="1"/>
    <col min="9738" max="9738" width="9.5" bestFit="1" customWidth="1"/>
    <col min="9739" max="9741" width="9.5" customWidth="1"/>
    <col min="9742" max="9742" width="9.5" bestFit="1" customWidth="1"/>
    <col min="9743" max="9745" width="9.5" customWidth="1"/>
    <col min="9746" max="9746" width="9.5" bestFit="1" customWidth="1"/>
    <col min="9985" max="9985" width="21.1640625" customWidth="1"/>
    <col min="9986" max="9986" width="9.5" bestFit="1" customWidth="1"/>
    <col min="9987" max="9989" width="9.5" customWidth="1"/>
    <col min="9990" max="9990" width="9.5" bestFit="1" customWidth="1"/>
    <col min="9991" max="9993" width="9.5" customWidth="1"/>
    <col min="9994" max="9994" width="9.5" bestFit="1" customWidth="1"/>
    <col min="9995" max="9997" width="9.5" customWidth="1"/>
    <col min="9998" max="9998" width="9.5" bestFit="1" customWidth="1"/>
    <col min="9999" max="10001" width="9.5" customWidth="1"/>
    <col min="10002" max="10002" width="9.5" bestFit="1" customWidth="1"/>
    <col min="10241" max="10241" width="21.1640625" customWidth="1"/>
    <col min="10242" max="10242" width="9.5" bestFit="1" customWidth="1"/>
    <col min="10243" max="10245" width="9.5" customWidth="1"/>
    <col min="10246" max="10246" width="9.5" bestFit="1" customWidth="1"/>
    <col min="10247" max="10249" width="9.5" customWidth="1"/>
    <col min="10250" max="10250" width="9.5" bestFit="1" customWidth="1"/>
    <col min="10251" max="10253" width="9.5" customWidth="1"/>
    <col min="10254" max="10254" width="9.5" bestFit="1" customWidth="1"/>
    <col min="10255" max="10257" width="9.5" customWidth="1"/>
    <col min="10258" max="10258" width="9.5" bestFit="1" customWidth="1"/>
    <col min="10497" max="10497" width="21.1640625" customWidth="1"/>
    <col min="10498" max="10498" width="9.5" bestFit="1" customWidth="1"/>
    <col min="10499" max="10501" width="9.5" customWidth="1"/>
    <col min="10502" max="10502" width="9.5" bestFit="1" customWidth="1"/>
    <col min="10503" max="10505" width="9.5" customWidth="1"/>
    <col min="10506" max="10506" width="9.5" bestFit="1" customWidth="1"/>
    <col min="10507" max="10509" width="9.5" customWidth="1"/>
    <col min="10510" max="10510" width="9.5" bestFit="1" customWidth="1"/>
    <col min="10511" max="10513" width="9.5" customWidth="1"/>
    <col min="10514" max="10514" width="9.5" bestFit="1" customWidth="1"/>
    <col min="10753" max="10753" width="21.1640625" customWidth="1"/>
    <col min="10754" max="10754" width="9.5" bestFit="1" customWidth="1"/>
    <col min="10755" max="10757" width="9.5" customWidth="1"/>
    <col min="10758" max="10758" width="9.5" bestFit="1" customWidth="1"/>
    <col min="10759" max="10761" width="9.5" customWidth="1"/>
    <col min="10762" max="10762" width="9.5" bestFit="1" customWidth="1"/>
    <col min="10763" max="10765" width="9.5" customWidth="1"/>
    <col min="10766" max="10766" width="9.5" bestFit="1" customWidth="1"/>
    <col min="10767" max="10769" width="9.5" customWidth="1"/>
    <col min="10770" max="10770" width="9.5" bestFit="1" customWidth="1"/>
    <col min="11009" max="11009" width="21.1640625" customWidth="1"/>
    <col min="11010" max="11010" width="9.5" bestFit="1" customWidth="1"/>
    <col min="11011" max="11013" width="9.5" customWidth="1"/>
    <col min="11014" max="11014" width="9.5" bestFit="1" customWidth="1"/>
    <col min="11015" max="11017" width="9.5" customWidth="1"/>
    <col min="11018" max="11018" width="9.5" bestFit="1" customWidth="1"/>
    <col min="11019" max="11021" width="9.5" customWidth="1"/>
    <col min="11022" max="11022" width="9.5" bestFit="1" customWidth="1"/>
    <col min="11023" max="11025" width="9.5" customWidth="1"/>
    <col min="11026" max="11026" width="9.5" bestFit="1" customWidth="1"/>
    <col min="11265" max="11265" width="21.1640625" customWidth="1"/>
    <col min="11266" max="11266" width="9.5" bestFit="1" customWidth="1"/>
    <col min="11267" max="11269" width="9.5" customWidth="1"/>
    <col min="11270" max="11270" width="9.5" bestFit="1" customWidth="1"/>
    <col min="11271" max="11273" width="9.5" customWidth="1"/>
    <col min="11274" max="11274" width="9.5" bestFit="1" customWidth="1"/>
    <col min="11275" max="11277" width="9.5" customWidth="1"/>
    <col min="11278" max="11278" width="9.5" bestFit="1" customWidth="1"/>
    <col min="11279" max="11281" width="9.5" customWidth="1"/>
    <col min="11282" max="11282" width="9.5" bestFit="1" customWidth="1"/>
    <col min="11521" max="11521" width="21.1640625" customWidth="1"/>
    <col min="11522" max="11522" width="9.5" bestFit="1" customWidth="1"/>
    <col min="11523" max="11525" width="9.5" customWidth="1"/>
    <col min="11526" max="11526" width="9.5" bestFit="1" customWidth="1"/>
    <col min="11527" max="11529" width="9.5" customWidth="1"/>
    <col min="11530" max="11530" width="9.5" bestFit="1" customWidth="1"/>
    <col min="11531" max="11533" width="9.5" customWidth="1"/>
    <col min="11534" max="11534" width="9.5" bestFit="1" customWidth="1"/>
    <col min="11535" max="11537" width="9.5" customWidth="1"/>
    <col min="11538" max="11538" width="9.5" bestFit="1" customWidth="1"/>
    <col min="11777" max="11777" width="21.1640625" customWidth="1"/>
    <col min="11778" max="11778" width="9.5" bestFit="1" customWidth="1"/>
    <col min="11779" max="11781" width="9.5" customWidth="1"/>
    <col min="11782" max="11782" width="9.5" bestFit="1" customWidth="1"/>
    <col min="11783" max="11785" width="9.5" customWidth="1"/>
    <col min="11786" max="11786" width="9.5" bestFit="1" customWidth="1"/>
    <col min="11787" max="11789" width="9.5" customWidth="1"/>
    <col min="11790" max="11790" width="9.5" bestFit="1" customWidth="1"/>
    <col min="11791" max="11793" width="9.5" customWidth="1"/>
    <col min="11794" max="11794" width="9.5" bestFit="1" customWidth="1"/>
    <col min="12033" max="12033" width="21.1640625" customWidth="1"/>
    <col min="12034" max="12034" width="9.5" bestFit="1" customWidth="1"/>
    <col min="12035" max="12037" width="9.5" customWidth="1"/>
    <col min="12038" max="12038" width="9.5" bestFit="1" customWidth="1"/>
    <col min="12039" max="12041" width="9.5" customWidth="1"/>
    <col min="12042" max="12042" width="9.5" bestFit="1" customWidth="1"/>
    <col min="12043" max="12045" width="9.5" customWidth="1"/>
    <col min="12046" max="12046" width="9.5" bestFit="1" customWidth="1"/>
    <col min="12047" max="12049" width="9.5" customWidth="1"/>
    <col min="12050" max="12050" width="9.5" bestFit="1" customWidth="1"/>
    <col min="12289" max="12289" width="21.1640625" customWidth="1"/>
    <col min="12290" max="12290" width="9.5" bestFit="1" customWidth="1"/>
    <col min="12291" max="12293" width="9.5" customWidth="1"/>
    <col min="12294" max="12294" width="9.5" bestFit="1" customWidth="1"/>
    <col min="12295" max="12297" width="9.5" customWidth="1"/>
    <col min="12298" max="12298" width="9.5" bestFit="1" customWidth="1"/>
    <col min="12299" max="12301" width="9.5" customWidth="1"/>
    <col min="12302" max="12302" width="9.5" bestFit="1" customWidth="1"/>
    <col min="12303" max="12305" width="9.5" customWidth="1"/>
    <col min="12306" max="12306" width="9.5" bestFit="1" customWidth="1"/>
    <col min="12545" max="12545" width="21.1640625" customWidth="1"/>
    <col min="12546" max="12546" width="9.5" bestFit="1" customWidth="1"/>
    <col min="12547" max="12549" width="9.5" customWidth="1"/>
    <col min="12550" max="12550" width="9.5" bestFit="1" customWidth="1"/>
    <col min="12551" max="12553" width="9.5" customWidth="1"/>
    <col min="12554" max="12554" width="9.5" bestFit="1" customWidth="1"/>
    <col min="12555" max="12557" width="9.5" customWidth="1"/>
    <col min="12558" max="12558" width="9.5" bestFit="1" customWidth="1"/>
    <col min="12559" max="12561" width="9.5" customWidth="1"/>
    <col min="12562" max="12562" width="9.5" bestFit="1" customWidth="1"/>
    <col min="12801" max="12801" width="21.1640625" customWidth="1"/>
    <col min="12802" max="12802" width="9.5" bestFit="1" customWidth="1"/>
    <col min="12803" max="12805" width="9.5" customWidth="1"/>
    <col min="12806" max="12806" width="9.5" bestFit="1" customWidth="1"/>
    <col min="12807" max="12809" width="9.5" customWidth="1"/>
    <col min="12810" max="12810" width="9.5" bestFit="1" customWidth="1"/>
    <col min="12811" max="12813" width="9.5" customWidth="1"/>
    <col min="12814" max="12814" width="9.5" bestFit="1" customWidth="1"/>
    <col min="12815" max="12817" width="9.5" customWidth="1"/>
    <col min="12818" max="12818" width="9.5" bestFit="1" customWidth="1"/>
    <col min="13057" max="13057" width="21.1640625" customWidth="1"/>
    <col min="13058" max="13058" width="9.5" bestFit="1" customWidth="1"/>
    <col min="13059" max="13061" width="9.5" customWidth="1"/>
    <col min="13062" max="13062" width="9.5" bestFit="1" customWidth="1"/>
    <col min="13063" max="13065" width="9.5" customWidth="1"/>
    <col min="13066" max="13066" width="9.5" bestFit="1" customWidth="1"/>
    <col min="13067" max="13069" width="9.5" customWidth="1"/>
    <col min="13070" max="13070" width="9.5" bestFit="1" customWidth="1"/>
    <col min="13071" max="13073" width="9.5" customWidth="1"/>
    <col min="13074" max="13074" width="9.5" bestFit="1" customWidth="1"/>
    <col min="13313" max="13313" width="21.1640625" customWidth="1"/>
    <col min="13314" max="13314" width="9.5" bestFit="1" customWidth="1"/>
    <col min="13315" max="13317" width="9.5" customWidth="1"/>
    <col min="13318" max="13318" width="9.5" bestFit="1" customWidth="1"/>
    <col min="13319" max="13321" width="9.5" customWidth="1"/>
    <col min="13322" max="13322" width="9.5" bestFit="1" customWidth="1"/>
    <col min="13323" max="13325" width="9.5" customWidth="1"/>
    <col min="13326" max="13326" width="9.5" bestFit="1" customWidth="1"/>
    <col min="13327" max="13329" width="9.5" customWidth="1"/>
    <col min="13330" max="13330" width="9.5" bestFit="1" customWidth="1"/>
    <col min="13569" max="13569" width="21.1640625" customWidth="1"/>
    <col min="13570" max="13570" width="9.5" bestFit="1" customWidth="1"/>
    <col min="13571" max="13573" width="9.5" customWidth="1"/>
    <col min="13574" max="13574" width="9.5" bestFit="1" customWidth="1"/>
    <col min="13575" max="13577" width="9.5" customWidth="1"/>
    <col min="13578" max="13578" width="9.5" bestFit="1" customWidth="1"/>
    <col min="13579" max="13581" width="9.5" customWidth="1"/>
    <col min="13582" max="13582" width="9.5" bestFit="1" customWidth="1"/>
    <col min="13583" max="13585" width="9.5" customWidth="1"/>
    <col min="13586" max="13586" width="9.5" bestFit="1" customWidth="1"/>
    <col min="13825" max="13825" width="21.1640625" customWidth="1"/>
    <col min="13826" max="13826" width="9.5" bestFit="1" customWidth="1"/>
    <col min="13827" max="13829" width="9.5" customWidth="1"/>
    <col min="13830" max="13830" width="9.5" bestFit="1" customWidth="1"/>
    <col min="13831" max="13833" width="9.5" customWidth="1"/>
    <col min="13834" max="13834" width="9.5" bestFit="1" customWidth="1"/>
    <col min="13835" max="13837" width="9.5" customWidth="1"/>
    <col min="13838" max="13838" width="9.5" bestFit="1" customWidth="1"/>
    <col min="13839" max="13841" width="9.5" customWidth="1"/>
    <col min="13842" max="13842" width="9.5" bestFit="1" customWidth="1"/>
    <col min="14081" max="14081" width="21.1640625" customWidth="1"/>
    <col min="14082" max="14082" width="9.5" bestFit="1" customWidth="1"/>
    <col min="14083" max="14085" width="9.5" customWidth="1"/>
    <col min="14086" max="14086" width="9.5" bestFit="1" customWidth="1"/>
    <col min="14087" max="14089" width="9.5" customWidth="1"/>
    <col min="14090" max="14090" width="9.5" bestFit="1" customWidth="1"/>
    <col min="14091" max="14093" width="9.5" customWidth="1"/>
    <col min="14094" max="14094" width="9.5" bestFit="1" customWidth="1"/>
    <col min="14095" max="14097" width="9.5" customWidth="1"/>
    <col min="14098" max="14098" width="9.5" bestFit="1" customWidth="1"/>
    <col min="14337" max="14337" width="21.1640625" customWidth="1"/>
    <col min="14338" max="14338" width="9.5" bestFit="1" customWidth="1"/>
    <col min="14339" max="14341" width="9.5" customWidth="1"/>
    <col min="14342" max="14342" width="9.5" bestFit="1" customWidth="1"/>
    <col min="14343" max="14345" width="9.5" customWidth="1"/>
    <col min="14346" max="14346" width="9.5" bestFit="1" customWidth="1"/>
    <col min="14347" max="14349" width="9.5" customWidth="1"/>
    <col min="14350" max="14350" width="9.5" bestFit="1" customWidth="1"/>
    <col min="14351" max="14353" width="9.5" customWidth="1"/>
    <col min="14354" max="14354" width="9.5" bestFit="1" customWidth="1"/>
    <col min="14593" max="14593" width="21.1640625" customWidth="1"/>
    <col min="14594" max="14594" width="9.5" bestFit="1" customWidth="1"/>
    <col min="14595" max="14597" width="9.5" customWidth="1"/>
    <col min="14598" max="14598" width="9.5" bestFit="1" customWidth="1"/>
    <col min="14599" max="14601" width="9.5" customWidth="1"/>
    <col min="14602" max="14602" width="9.5" bestFit="1" customWidth="1"/>
    <col min="14603" max="14605" width="9.5" customWidth="1"/>
    <col min="14606" max="14606" width="9.5" bestFit="1" customWidth="1"/>
    <col min="14607" max="14609" width="9.5" customWidth="1"/>
    <col min="14610" max="14610" width="9.5" bestFit="1" customWidth="1"/>
    <col min="14849" max="14849" width="21.1640625" customWidth="1"/>
    <col min="14850" max="14850" width="9.5" bestFit="1" customWidth="1"/>
    <col min="14851" max="14853" width="9.5" customWidth="1"/>
    <col min="14854" max="14854" width="9.5" bestFit="1" customWidth="1"/>
    <col min="14855" max="14857" width="9.5" customWidth="1"/>
    <col min="14858" max="14858" width="9.5" bestFit="1" customWidth="1"/>
    <col min="14859" max="14861" width="9.5" customWidth="1"/>
    <col min="14862" max="14862" width="9.5" bestFit="1" customWidth="1"/>
    <col min="14863" max="14865" width="9.5" customWidth="1"/>
    <col min="14866" max="14866" width="9.5" bestFit="1" customWidth="1"/>
    <col min="15105" max="15105" width="21.1640625" customWidth="1"/>
    <col min="15106" max="15106" width="9.5" bestFit="1" customWidth="1"/>
    <col min="15107" max="15109" width="9.5" customWidth="1"/>
    <col min="15110" max="15110" width="9.5" bestFit="1" customWidth="1"/>
    <col min="15111" max="15113" width="9.5" customWidth="1"/>
    <col min="15114" max="15114" width="9.5" bestFit="1" customWidth="1"/>
    <col min="15115" max="15117" width="9.5" customWidth="1"/>
    <col min="15118" max="15118" width="9.5" bestFit="1" customWidth="1"/>
    <col min="15119" max="15121" width="9.5" customWidth="1"/>
    <col min="15122" max="15122" width="9.5" bestFit="1" customWidth="1"/>
    <col min="15361" max="15361" width="21.1640625" customWidth="1"/>
    <col min="15362" max="15362" width="9.5" bestFit="1" customWidth="1"/>
    <col min="15363" max="15365" width="9.5" customWidth="1"/>
    <col min="15366" max="15366" width="9.5" bestFit="1" customWidth="1"/>
    <col min="15367" max="15369" width="9.5" customWidth="1"/>
    <col min="15370" max="15370" width="9.5" bestFit="1" customWidth="1"/>
    <col min="15371" max="15373" width="9.5" customWidth="1"/>
    <col min="15374" max="15374" width="9.5" bestFit="1" customWidth="1"/>
    <col min="15375" max="15377" width="9.5" customWidth="1"/>
    <col min="15378" max="15378" width="9.5" bestFit="1" customWidth="1"/>
    <col min="15617" max="15617" width="21.1640625" customWidth="1"/>
    <col min="15618" max="15618" width="9.5" bestFit="1" customWidth="1"/>
    <col min="15619" max="15621" width="9.5" customWidth="1"/>
    <col min="15622" max="15622" width="9.5" bestFit="1" customWidth="1"/>
    <col min="15623" max="15625" width="9.5" customWidth="1"/>
    <col min="15626" max="15626" width="9.5" bestFit="1" customWidth="1"/>
    <col min="15627" max="15629" width="9.5" customWidth="1"/>
    <col min="15630" max="15630" width="9.5" bestFit="1" customWidth="1"/>
    <col min="15631" max="15633" width="9.5" customWidth="1"/>
    <col min="15634" max="15634" width="9.5" bestFit="1" customWidth="1"/>
    <col min="15873" max="15873" width="21.1640625" customWidth="1"/>
    <col min="15874" max="15874" width="9.5" bestFit="1" customWidth="1"/>
    <col min="15875" max="15877" width="9.5" customWidth="1"/>
    <col min="15878" max="15878" width="9.5" bestFit="1" customWidth="1"/>
    <col min="15879" max="15881" width="9.5" customWidth="1"/>
    <col min="15882" max="15882" width="9.5" bestFit="1" customWidth="1"/>
    <col min="15883" max="15885" width="9.5" customWidth="1"/>
    <col min="15886" max="15886" width="9.5" bestFit="1" customWidth="1"/>
    <col min="15887" max="15889" width="9.5" customWidth="1"/>
    <col min="15890" max="15890" width="9.5" bestFit="1" customWidth="1"/>
    <col min="16129" max="16129" width="21.1640625" customWidth="1"/>
    <col min="16130" max="16130" width="9.5" bestFit="1" customWidth="1"/>
    <col min="16131" max="16133" width="9.5" customWidth="1"/>
    <col min="16134" max="16134" width="9.5" bestFit="1" customWidth="1"/>
    <col min="16135" max="16137" width="9.5" customWidth="1"/>
    <col min="16138" max="16138" width="9.5" bestFit="1" customWidth="1"/>
    <col min="16139" max="16141" width="9.5" customWidth="1"/>
    <col min="16142" max="16142" width="9.5" bestFit="1" customWidth="1"/>
    <col min="16143" max="16145" width="9.5" customWidth="1"/>
    <col min="16146" max="16146" width="9.5" bestFit="1" customWidth="1"/>
  </cols>
  <sheetData>
    <row r="1" spans="1:22" ht="18.75" customHeight="1" thickBot="1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1"/>
      <c r="T1" s="1"/>
      <c r="U1" s="1"/>
    </row>
    <row r="2" spans="1:22" ht="15" thickBot="1">
      <c r="A2" s="92" t="s">
        <v>1</v>
      </c>
      <c r="B2" s="93">
        <v>2005</v>
      </c>
      <c r="C2" s="94"/>
      <c r="D2" s="94"/>
      <c r="E2" s="95"/>
      <c r="F2" s="93">
        <v>2006</v>
      </c>
      <c r="G2" s="94"/>
      <c r="H2" s="94"/>
      <c r="I2" s="95"/>
      <c r="J2" s="93">
        <v>2007</v>
      </c>
      <c r="K2" s="94"/>
      <c r="L2" s="94"/>
      <c r="M2" s="95"/>
      <c r="N2" s="93">
        <v>2008</v>
      </c>
      <c r="O2" s="94"/>
      <c r="P2" s="94"/>
      <c r="Q2" s="95"/>
      <c r="R2" s="93">
        <v>2009</v>
      </c>
      <c r="S2" s="94"/>
      <c r="T2" s="94"/>
      <c r="U2" s="95"/>
    </row>
    <row r="3" spans="1:22">
      <c r="A3" s="92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" thickTop="1"/>
    <row r="12" spans="1:22" ht="15" thickBot="1">
      <c r="L12" s="64" t="s">
        <v>683</v>
      </c>
      <c r="M12" s="64" t="s">
        <v>684</v>
      </c>
    </row>
    <row r="13" spans="1:22" ht="15" thickBot="1">
      <c r="B13" s="80">
        <v>2006</v>
      </c>
      <c r="C13" s="80">
        <v>2007</v>
      </c>
      <c r="D13" s="80">
        <v>2008</v>
      </c>
      <c r="E13" s="79">
        <v>2009</v>
      </c>
      <c r="L13" s="65">
        <v>2</v>
      </c>
      <c r="M13" s="65">
        <v>1</v>
      </c>
    </row>
    <row r="14" spans="1:22" ht="15" thickBot="1">
      <c r="A14" s="18" t="s">
        <v>12</v>
      </c>
      <c r="B14" s="77">
        <f>(H4/D4-1)</f>
        <v>0.10137038961425771</v>
      </c>
      <c r="C14" s="77">
        <f>(L4/H4-1)</f>
        <v>0.10767202389428232</v>
      </c>
      <c r="D14" s="77">
        <f>(P4/L4-1)</f>
        <v>0.10362621698413776</v>
      </c>
      <c r="E14" s="78">
        <f>(T4/P4-1)</f>
        <v>0.10371143570906005</v>
      </c>
      <c r="L14" s="65">
        <v>4</v>
      </c>
      <c r="M14" s="65">
        <v>6</v>
      </c>
    </row>
    <row r="15" spans="1:22" ht="15" thickBot="1">
      <c r="A15" s="18" t="s">
        <v>693</v>
      </c>
      <c r="B15" s="77">
        <f>(H6/D6-1)</f>
        <v>0.10485396790327495</v>
      </c>
      <c r="C15" s="77">
        <f>(L6/H6-1)</f>
        <v>0.10655602150408594</v>
      </c>
      <c r="D15" s="77">
        <f>(P6/L6-1)</f>
        <v>0.11096756234910687</v>
      </c>
      <c r="E15" s="78">
        <f>(T6/P6-1)</f>
        <v>0.10584919716287522</v>
      </c>
      <c r="L15" s="65">
        <v>5</v>
      </c>
      <c r="M15" s="65">
        <v>9</v>
      </c>
    </row>
    <row r="16" spans="1:22" ht="15" thickBot="1">
      <c r="L16" s="66">
        <v>1</v>
      </c>
      <c r="M16" s="66">
        <v>6</v>
      </c>
    </row>
    <row r="17" spans="1:16" ht="15" thickBot="1">
      <c r="B17" s="80">
        <v>2005</v>
      </c>
      <c r="C17" s="80">
        <v>2006</v>
      </c>
      <c r="D17" s="80">
        <v>2007</v>
      </c>
      <c r="E17" s="80">
        <v>2008</v>
      </c>
      <c r="F17" s="79">
        <v>2009</v>
      </c>
      <c r="J17" s="19"/>
      <c r="K17" s="64" t="s">
        <v>686</v>
      </c>
      <c r="L17" s="76">
        <f>SUM(L13:L16)</f>
        <v>12</v>
      </c>
      <c r="M17" s="76">
        <f>SUM(M13:M16)</f>
        <v>22</v>
      </c>
      <c r="P17" s="19"/>
    </row>
    <row r="18" spans="1:16" ht="15" thickBot="1">
      <c r="A18" s="18" t="s">
        <v>13</v>
      </c>
      <c r="B18" s="77">
        <f>C5/C4</f>
        <v>0.23736753536180472</v>
      </c>
      <c r="C18" s="77">
        <f>G5/G4</f>
        <v>0.2381604666963768</v>
      </c>
      <c r="D18" s="77">
        <f>K5/K4</f>
        <v>0.23870452050670515</v>
      </c>
      <c r="E18" s="77">
        <f>O5/O4</f>
        <v>0.23777403009615999</v>
      </c>
      <c r="F18" s="78">
        <f>S5/S4</f>
        <v>0.23905043568045331</v>
      </c>
      <c r="J18" s="19"/>
      <c r="K18" s="64" t="s">
        <v>682</v>
      </c>
      <c r="L18" s="76">
        <f>PRODUCT(L13:L16)</f>
        <v>40</v>
      </c>
      <c r="M18" s="76">
        <f>PRODUCT(M13:M16)</f>
        <v>324</v>
      </c>
      <c r="P18" s="19"/>
    </row>
    <row r="19" spans="1:16" ht="15" thickBot="1">
      <c r="E19" s="81"/>
    </row>
    <row r="20" spans="1:16" ht="15" thickBot="1">
      <c r="B20" s="80" t="s">
        <v>2</v>
      </c>
      <c r="C20" s="80" t="s">
        <v>3</v>
      </c>
      <c r="D20" s="80" t="s">
        <v>4</v>
      </c>
    </row>
    <row r="21" spans="1:16" ht="15" thickBot="1">
      <c r="A21" s="18" t="s">
        <v>685</v>
      </c>
      <c r="B21" s="77">
        <f>(R4/B4)^(1/4)-1</f>
        <v>1.5333771232613369E-2</v>
      </c>
      <c r="C21" s="77">
        <f>(S4/C4)^(1/4)-1</f>
        <v>0.1061821940191634</v>
      </c>
      <c r="D21" s="77">
        <f>(T4/D4)^(1/4)-1</f>
        <v>0.10409268769483382</v>
      </c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8"/>
  <sheetViews>
    <sheetView workbookViewId="0">
      <selection activeCell="L11" sqref="L11"/>
    </sheetView>
  </sheetViews>
  <sheetFormatPr baseColWidth="10" defaultColWidth="8.83203125" defaultRowHeight="14" x14ac:dyDescent="0"/>
  <cols>
    <col min="1" max="1" width="10.1640625" bestFit="1" customWidth="1"/>
    <col min="2" max="5" width="9.5" bestFit="1" customWidth="1"/>
    <col min="6" max="6" width="13.33203125" bestFit="1" customWidth="1"/>
    <col min="7" max="7" width="9.5" bestFit="1" customWidth="1"/>
    <col min="9" max="9" width="11.1640625" bestFit="1" customWidth="1"/>
    <col min="11" max="11" width="43" customWidth="1"/>
    <col min="258" max="258" width="10.1640625" bestFit="1" customWidth="1"/>
    <col min="259" max="262" width="9.5" bestFit="1" customWidth="1"/>
    <col min="263" max="263" width="13.33203125" bestFit="1" customWidth="1"/>
    <col min="264" max="264" width="9.5" bestFit="1" customWidth="1"/>
    <col min="267" max="267" width="43" customWidth="1"/>
    <col min="514" max="514" width="10.1640625" bestFit="1" customWidth="1"/>
    <col min="515" max="518" width="9.5" bestFit="1" customWidth="1"/>
    <col min="519" max="519" width="13.33203125" bestFit="1" customWidth="1"/>
    <col min="520" max="520" width="9.5" bestFit="1" customWidth="1"/>
    <col min="523" max="523" width="43" customWidth="1"/>
    <col min="770" max="770" width="10.1640625" bestFit="1" customWidth="1"/>
    <col min="771" max="774" width="9.5" bestFit="1" customWidth="1"/>
    <col min="775" max="775" width="13.33203125" bestFit="1" customWidth="1"/>
    <col min="776" max="776" width="9.5" bestFit="1" customWidth="1"/>
    <col min="779" max="779" width="43" customWidth="1"/>
    <col min="1026" max="1026" width="10.1640625" bestFit="1" customWidth="1"/>
    <col min="1027" max="1030" width="9.5" bestFit="1" customWidth="1"/>
    <col min="1031" max="1031" width="13.33203125" bestFit="1" customWidth="1"/>
    <col min="1032" max="1032" width="9.5" bestFit="1" customWidth="1"/>
    <col min="1035" max="1035" width="43" customWidth="1"/>
    <col min="1282" max="1282" width="10.1640625" bestFit="1" customWidth="1"/>
    <col min="1283" max="1286" width="9.5" bestFit="1" customWidth="1"/>
    <col min="1287" max="1287" width="13.33203125" bestFit="1" customWidth="1"/>
    <col min="1288" max="1288" width="9.5" bestFit="1" customWidth="1"/>
    <col min="1291" max="1291" width="43" customWidth="1"/>
    <col min="1538" max="1538" width="10.1640625" bestFit="1" customWidth="1"/>
    <col min="1539" max="1542" width="9.5" bestFit="1" customWidth="1"/>
    <col min="1543" max="1543" width="13.33203125" bestFit="1" customWidth="1"/>
    <col min="1544" max="1544" width="9.5" bestFit="1" customWidth="1"/>
    <col min="1547" max="1547" width="43" customWidth="1"/>
    <col min="1794" max="1794" width="10.1640625" bestFit="1" customWidth="1"/>
    <col min="1795" max="1798" width="9.5" bestFit="1" customWidth="1"/>
    <col min="1799" max="1799" width="13.33203125" bestFit="1" customWidth="1"/>
    <col min="1800" max="1800" width="9.5" bestFit="1" customWidth="1"/>
    <col min="1803" max="1803" width="43" customWidth="1"/>
    <col min="2050" max="2050" width="10.1640625" bestFit="1" customWidth="1"/>
    <col min="2051" max="2054" width="9.5" bestFit="1" customWidth="1"/>
    <col min="2055" max="2055" width="13.33203125" bestFit="1" customWidth="1"/>
    <col min="2056" max="2056" width="9.5" bestFit="1" customWidth="1"/>
    <col min="2059" max="2059" width="43" customWidth="1"/>
    <col min="2306" max="2306" width="10.1640625" bestFit="1" customWidth="1"/>
    <col min="2307" max="2310" width="9.5" bestFit="1" customWidth="1"/>
    <col min="2311" max="2311" width="13.33203125" bestFit="1" customWidth="1"/>
    <col min="2312" max="2312" width="9.5" bestFit="1" customWidth="1"/>
    <col min="2315" max="2315" width="43" customWidth="1"/>
    <col min="2562" max="2562" width="10.1640625" bestFit="1" customWidth="1"/>
    <col min="2563" max="2566" width="9.5" bestFit="1" customWidth="1"/>
    <col min="2567" max="2567" width="13.33203125" bestFit="1" customWidth="1"/>
    <col min="2568" max="2568" width="9.5" bestFit="1" customWidth="1"/>
    <col min="2571" max="2571" width="43" customWidth="1"/>
    <col min="2818" max="2818" width="10.1640625" bestFit="1" customWidth="1"/>
    <col min="2819" max="2822" width="9.5" bestFit="1" customWidth="1"/>
    <col min="2823" max="2823" width="13.33203125" bestFit="1" customWidth="1"/>
    <col min="2824" max="2824" width="9.5" bestFit="1" customWidth="1"/>
    <col min="2827" max="2827" width="43" customWidth="1"/>
    <col min="3074" max="3074" width="10.1640625" bestFit="1" customWidth="1"/>
    <col min="3075" max="3078" width="9.5" bestFit="1" customWidth="1"/>
    <col min="3079" max="3079" width="13.33203125" bestFit="1" customWidth="1"/>
    <col min="3080" max="3080" width="9.5" bestFit="1" customWidth="1"/>
    <col min="3083" max="3083" width="43" customWidth="1"/>
    <col min="3330" max="3330" width="10.1640625" bestFit="1" customWidth="1"/>
    <col min="3331" max="3334" width="9.5" bestFit="1" customWidth="1"/>
    <col min="3335" max="3335" width="13.33203125" bestFit="1" customWidth="1"/>
    <col min="3336" max="3336" width="9.5" bestFit="1" customWidth="1"/>
    <col min="3339" max="3339" width="43" customWidth="1"/>
    <col min="3586" max="3586" width="10.1640625" bestFit="1" customWidth="1"/>
    <col min="3587" max="3590" width="9.5" bestFit="1" customWidth="1"/>
    <col min="3591" max="3591" width="13.33203125" bestFit="1" customWidth="1"/>
    <col min="3592" max="3592" width="9.5" bestFit="1" customWidth="1"/>
    <col min="3595" max="3595" width="43" customWidth="1"/>
    <col min="3842" max="3842" width="10.1640625" bestFit="1" customWidth="1"/>
    <col min="3843" max="3846" width="9.5" bestFit="1" customWidth="1"/>
    <col min="3847" max="3847" width="13.33203125" bestFit="1" customWidth="1"/>
    <col min="3848" max="3848" width="9.5" bestFit="1" customWidth="1"/>
    <col min="3851" max="3851" width="43" customWidth="1"/>
    <col min="4098" max="4098" width="10.1640625" bestFit="1" customWidth="1"/>
    <col min="4099" max="4102" width="9.5" bestFit="1" customWidth="1"/>
    <col min="4103" max="4103" width="13.33203125" bestFit="1" customWidth="1"/>
    <col min="4104" max="4104" width="9.5" bestFit="1" customWidth="1"/>
    <col min="4107" max="4107" width="43" customWidth="1"/>
    <col min="4354" max="4354" width="10.1640625" bestFit="1" customWidth="1"/>
    <col min="4355" max="4358" width="9.5" bestFit="1" customWidth="1"/>
    <col min="4359" max="4359" width="13.33203125" bestFit="1" customWidth="1"/>
    <col min="4360" max="4360" width="9.5" bestFit="1" customWidth="1"/>
    <col min="4363" max="4363" width="43" customWidth="1"/>
    <col min="4610" max="4610" width="10.1640625" bestFit="1" customWidth="1"/>
    <col min="4611" max="4614" width="9.5" bestFit="1" customWidth="1"/>
    <col min="4615" max="4615" width="13.33203125" bestFit="1" customWidth="1"/>
    <col min="4616" max="4616" width="9.5" bestFit="1" customWidth="1"/>
    <col min="4619" max="4619" width="43" customWidth="1"/>
    <col min="4866" max="4866" width="10.1640625" bestFit="1" customWidth="1"/>
    <col min="4867" max="4870" width="9.5" bestFit="1" customWidth="1"/>
    <col min="4871" max="4871" width="13.33203125" bestFit="1" customWidth="1"/>
    <col min="4872" max="4872" width="9.5" bestFit="1" customWidth="1"/>
    <col min="4875" max="4875" width="43" customWidth="1"/>
    <col min="5122" max="5122" width="10.1640625" bestFit="1" customWidth="1"/>
    <col min="5123" max="5126" width="9.5" bestFit="1" customWidth="1"/>
    <col min="5127" max="5127" width="13.33203125" bestFit="1" customWidth="1"/>
    <col min="5128" max="5128" width="9.5" bestFit="1" customWidth="1"/>
    <col min="5131" max="5131" width="43" customWidth="1"/>
    <col min="5378" max="5378" width="10.1640625" bestFit="1" customWidth="1"/>
    <col min="5379" max="5382" width="9.5" bestFit="1" customWidth="1"/>
    <col min="5383" max="5383" width="13.33203125" bestFit="1" customWidth="1"/>
    <col min="5384" max="5384" width="9.5" bestFit="1" customWidth="1"/>
    <col min="5387" max="5387" width="43" customWidth="1"/>
    <col min="5634" max="5634" width="10.1640625" bestFit="1" customWidth="1"/>
    <col min="5635" max="5638" width="9.5" bestFit="1" customWidth="1"/>
    <col min="5639" max="5639" width="13.33203125" bestFit="1" customWidth="1"/>
    <col min="5640" max="5640" width="9.5" bestFit="1" customWidth="1"/>
    <col min="5643" max="5643" width="43" customWidth="1"/>
    <col min="5890" max="5890" width="10.1640625" bestFit="1" customWidth="1"/>
    <col min="5891" max="5894" width="9.5" bestFit="1" customWidth="1"/>
    <col min="5895" max="5895" width="13.33203125" bestFit="1" customWidth="1"/>
    <col min="5896" max="5896" width="9.5" bestFit="1" customWidth="1"/>
    <col min="5899" max="5899" width="43" customWidth="1"/>
    <col min="6146" max="6146" width="10.1640625" bestFit="1" customWidth="1"/>
    <col min="6147" max="6150" width="9.5" bestFit="1" customWidth="1"/>
    <col min="6151" max="6151" width="13.33203125" bestFit="1" customWidth="1"/>
    <col min="6152" max="6152" width="9.5" bestFit="1" customWidth="1"/>
    <col min="6155" max="6155" width="43" customWidth="1"/>
    <col min="6402" max="6402" width="10.1640625" bestFit="1" customWidth="1"/>
    <col min="6403" max="6406" width="9.5" bestFit="1" customWidth="1"/>
    <col min="6407" max="6407" width="13.33203125" bestFit="1" customWidth="1"/>
    <col min="6408" max="6408" width="9.5" bestFit="1" customWidth="1"/>
    <col min="6411" max="6411" width="43" customWidth="1"/>
    <col min="6658" max="6658" width="10.1640625" bestFit="1" customWidth="1"/>
    <col min="6659" max="6662" width="9.5" bestFit="1" customWidth="1"/>
    <col min="6663" max="6663" width="13.33203125" bestFit="1" customWidth="1"/>
    <col min="6664" max="6664" width="9.5" bestFit="1" customWidth="1"/>
    <col min="6667" max="6667" width="43" customWidth="1"/>
    <col min="6914" max="6914" width="10.1640625" bestFit="1" customWidth="1"/>
    <col min="6915" max="6918" width="9.5" bestFit="1" customWidth="1"/>
    <col min="6919" max="6919" width="13.33203125" bestFit="1" customWidth="1"/>
    <col min="6920" max="6920" width="9.5" bestFit="1" customWidth="1"/>
    <col min="6923" max="6923" width="43" customWidth="1"/>
    <col min="7170" max="7170" width="10.1640625" bestFit="1" customWidth="1"/>
    <col min="7171" max="7174" width="9.5" bestFit="1" customWidth="1"/>
    <col min="7175" max="7175" width="13.33203125" bestFit="1" customWidth="1"/>
    <col min="7176" max="7176" width="9.5" bestFit="1" customWidth="1"/>
    <col min="7179" max="7179" width="43" customWidth="1"/>
    <col min="7426" max="7426" width="10.1640625" bestFit="1" customWidth="1"/>
    <col min="7427" max="7430" width="9.5" bestFit="1" customWidth="1"/>
    <col min="7431" max="7431" width="13.33203125" bestFit="1" customWidth="1"/>
    <col min="7432" max="7432" width="9.5" bestFit="1" customWidth="1"/>
    <col min="7435" max="7435" width="43" customWidth="1"/>
    <col min="7682" max="7682" width="10.1640625" bestFit="1" customWidth="1"/>
    <col min="7683" max="7686" width="9.5" bestFit="1" customWidth="1"/>
    <col min="7687" max="7687" width="13.33203125" bestFit="1" customWidth="1"/>
    <col min="7688" max="7688" width="9.5" bestFit="1" customWidth="1"/>
    <col min="7691" max="7691" width="43" customWidth="1"/>
    <col min="7938" max="7938" width="10.1640625" bestFit="1" customWidth="1"/>
    <col min="7939" max="7942" width="9.5" bestFit="1" customWidth="1"/>
    <col min="7943" max="7943" width="13.33203125" bestFit="1" customWidth="1"/>
    <col min="7944" max="7944" width="9.5" bestFit="1" customWidth="1"/>
    <col min="7947" max="7947" width="43" customWidth="1"/>
    <col min="8194" max="8194" width="10.1640625" bestFit="1" customWidth="1"/>
    <col min="8195" max="8198" width="9.5" bestFit="1" customWidth="1"/>
    <col min="8199" max="8199" width="13.33203125" bestFit="1" customWidth="1"/>
    <col min="8200" max="8200" width="9.5" bestFit="1" customWidth="1"/>
    <col min="8203" max="8203" width="43" customWidth="1"/>
    <col min="8450" max="8450" width="10.1640625" bestFit="1" customWidth="1"/>
    <col min="8451" max="8454" width="9.5" bestFit="1" customWidth="1"/>
    <col min="8455" max="8455" width="13.33203125" bestFit="1" customWidth="1"/>
    <col min="8456" max="8456" width="9.5" bestFit="1" customWidth="1"/>
    <col min="8459" max="8459" width="43" customWidth="1"/>
    <col min="8706" max="8706" width="10.1640625" bestFit="1" customWidth="1"/>
    <col min="8707" max="8710" width="9.5" bestFit="1" customWidth="1"/>
    <col min="8711" max="8711" width="13.33203125" bestFit="1" customWidth="1"/>
    <col min="8712" max="8712" width="9.5" bestFit="1" customWidth="1"/>
    <col min="8715" max="8715" width="43" customWidth="1"/>
    <col min="8962" max="8962" width="10.1640625" bestFit="1" customWidth="1"/>
    <col min="8963" max="8966" width="9.5" bestFit="1" customWidth="1"/>
    <col min="8967" max="8967" width="13.33203125" bestFit="1" customWidth="1"/>
    <col min="8968" max="8968" width="9.5" bestFit="1" customWidth="1"/>
    <col min="8971" max="8971" width="43" customWidth="1"/>
    <col min="9218" max="9218" width="10.1640625" bestFit="1" customWidth="1"/>
    <col min="9219" max="9222" width="9.5" bestFit="1" customWidth="1"/>
    <col min="9223" max="9223" width="13.33203125" bestFit="1" customWidth="1"/>
    <col min="9224" max="9224" width="9.5" bestFit="1" customWidth="1"/>
    <col min="9227" max="9227" width="43" customWidth="1"/>
    <col min="9474" max="9474" width="10.1640625" bestFit="1" customWidth="1"/>
    <col min="9475" max="9478" width="9.5" bestFit="1" customWidth="1"/>
    <col min="9479" max="9479" width="13.33203125" bestFit="1" customWidth="1"/>
    <col min="9480" max="9480" width="9.5" bestFit="1" customWidth="1"/>
    <col min="9483" max="9483" width="43" customWidth="1"/>
    <col min="9730" max="9730" width="10.1640625" bestFit="1" customWidth="1"/>
    <col min="9731" max="9734" width="9.5" bestFit="1" customWidth="1"/>
    <col min="9735" max="9735" width="13.33203125" bestFit="1" customWidth="1"/>
    <col min="9736" max="9736" width="9.5" bestFit="1" customWidth="1"/>
    <col min="9739" max="9739" width="43" customWidth="1"/>
    <col min="9986" max="9986" width="10.1640625" bestFit="1" customWidth="1"/>
    <col min="9987" max="9990" width="9.5" bestFit="1" customWidth="1"/>
    <col min="9991" max="9991" width="13.33203125" bestFit="1" customWidth="1"/>
    <col min="9992" max="9992" width="9.5" bestFit="1" customWidth="1"/>
    <col min="9995" max="9995" width="43" customWidth="1"/>
    <col min="10242" max="10242" width="10.1640625" bestFit="1" customWidth="1"/>
    <col min="10243" max="10246" width="9.5" bestFit="1" customWidth="1"/>
    <col min="10247" max="10247" width="13.33203125" bestFit="1" customWidth="1"/>
    <col min="10248" max="10248" width="9.5" bestFit="1" customWidth="1"/>
    <col min="10251" max="10251" width="43" customWidth="1"/>
    <col min="10498" max="10498" width="10.1640625" bestFit="1" customWidth="1"/>
    <col min="10499" max="10502" width="9.5" bestFit="1" customWidth="1"/>
    <col min="10503" max="10503" width="13.33203125" bestFit="1" customWidth="1"/>
    <col min="10504" max="10504" width="9.5" bestFit="1" customWidth="1"/>
    <col min="10507" max="10507" width="43" customWidth="1"/>
    <col min="10754" max="10754" width="10.1640625" bestFit="1" customWidth="1"/>
    <col min="10755" max="10758" width="9.5" bestFit="1" customWidth="1"/>
    <col min="10759" max="10759" width="13.33203125" bestFit="1" customWidth="1"/>
    <col min="10760" max="10760" width="9.5" bestFit="1" customWidth="1"/>
    <col min="10763" max="10763" width="43" customWidth="1"/>
    <col min="11010" max="11010" width="10.1640625" bestFit="1" customWidth="1"/>
    <col min="11011" max="11014" width="9.5" bestFit="1" customWidth="1"/>
    <col min="11015" max="11015" width="13.33203125" bestFit="1" customWidth="1"/>
    <col min="11016" max="11016" width="9.5" bestFit="1" customWidth="1"/>
    <col min="11019" max="11019" width="43" customWidth="1"/>
    <col min="11266" max="11266" width="10.1640625" bestFit="1" customWidth="1"/>
    <col min="11267" max="11270" width="9.5" bestFit="1" customWidth="1"/>
    <col min="11271" max="11271" width="13.33203125" bestFit="1" customWidth="1"/>
    <col min="11272" max="11272" width="9.5" bestFit="1" customWidth="1"/>
    <col min="11275" max="11275" width="43" customWidth="1"/>
    <col min="11522" max="11522" width="10.1640625" bestFit="1" customWidth="1"/>
    <col min="11523" max="11526" width="9.5" bestFit="1" customWidth="1"/>
    <col min="11527" max="11527" width="13.33203125" bestFit="1" customWidth="1"/>
    <col min="11528" max="11528" width="9.5" bestFit="1" customWidth="1"/>
    <col min="11531" max="11531" width="43" customWidth="1"/>
    <col min="11778" max="11778" width="10.1640625" bestFit="1" customWidth="1"/>
    <col min="11779" max="11782" width="9.5" bestFit="1" customWidth="1"/>
    <col min="11783" max="11783" width="13.33203125" bestFit="1" customWidth="1"/>
    <col min="11784" max="11784" width="9.5" bestFit="1" customWidth="1"/>
    <col min="11787" max="11787" width="43" customWidth="1"/>
    <col min="12034" max="12034" width="10.1640625" bestFit="1" customWidth="1"/>
    <col min="12035" max="12038" width="9.5" bestFit="1" customWidth="1"/>
    <col min="12039" max="12039" width="13.33203125" bestFit="1" customWidth="1"/>
    <col min="12040" max="12040" width="9.5" bestFit="1" customWidth="1"/>
    <col min="12043" max="12043" width="43" customWidth="1"/>
    <col min="12290" max="12290" width="10.1640625" bestFit="1" customWidth="1"/>
    <col min="12291" max="12294" width="9.5" bestFit="1" customWidth="1"/>
    <col min="12295" max="12295" width="13.33203125" bestFit="1" customWidth="1"/>
    <col min="12296" max="12296" width="9.5" bestFit="1" customWidth="1"/>
    <col min="12299" max="12299" width="43" customWidth="1"/>
    <col min="12546" max="12546" width="10.1640625" bestFit="1" customWidth="1"/>
    <col min="12547" max="12550" width="9.5" bestFit="1" customWidth="1"/>
    <col min="12551" max="12551" width="13.33203125" bestFit="1" customWidth="1"/>
    <col min="12552" max="12552" width="9.5" bestFit="1" customWidth="1"/>
    <col min="12555" max="12555" width="43" customWidth="1"/>
    <col min="12802" max="12802" width="10.1640625" bestFit="1" customWidth="1"/>
    <col min="12803" max="12806" width="9.5" bestFit="1" customWidth="1"/>
    <col min="12807" max="12807" width="13.33203125" bestFit="1" customWidth="1"/>
    <col min="12808" max="12808" width="9.5" bestFit="1" customWidth="1"/>
    <col min="12811" max="12811" width="43" customWidth="1"/>
    <col min="13058" max="13058" width="10.1640625" bestFit="1" customWidth="1"/>
    <col min="13059" max="13062" width="9.5" bestFit="1" customWidth="1"/>
    <col min="13063" max="13063" width="13.33203125" bestFit="1" customWidth="1"/>
    <col min="13064" max="13064" width="9.5" bestFit="1" customWidth="1"/>
    <col min="13067" max="13067" width="43" customWidth="1"/>
    <col min="13314" max="13314" width="10.1640625" bestFit="1" customWidth="1"/>
    <col min="13315" max="13318" width="9.5" bestFit="1" customWidth="1"/>
    <col min="13319" max="13319" width="13.33203125" bestFit="1" customWidth="1"/>
    <col min="13320" max="13320" width="9.5" bestFit="1" customWidth="1"/>
    <col min="13323" max="13323" width="43" customWidth="1"/>
    <col min="13570" max="13570" width="10.1640625" bestFit="1" customWidth="1"/>
    <col min="13571" max="13574" width="9.5" bestFit="1" customWidth="1"/>
    <col min="13575" max="13575" width="13.33203125" bestFit="1" customWidth="1"/>
    <col min="13576" max="13576" width="9.5" bestFit="1" customWidth="1"/>
    <col min="13579" max="13579" width="43" customWidth="1"/>
    <col min="13826" max="13826" width="10.1640625" bestFit="1" customWidth="1"/>
    <col min="13827" max="13830" width="9.5" bestFit="1" customWidth="1"/>
    <col min="13831" max="13831" width="13.33203125" bestFit="1" customWidth="1"/>
    <col min="13832" max="13832" width="9.5" bestFit="1" customWidth="1"/>
    <col min="13835" max="13835" width="43" customWidth="1"/>
    <col min="14082" max="14082" width="10.1640625" bestFit="1" customWidth="1"/>
    <col min="14083" max="14086" width="9.5" bestFit="1" customWidth="1"/>
    <col min="14087" max="14087" width="13.33203125" bestFit="1" customWidth="1"/>
    <col min="14088" max="14088" width="9.5" bestFit="1" customWidth="1"/>
    <col min="14091" max="14091" width="43" customWidth="1"/>
    <col min="14338" max="14338" width="10.1640625" bestFit="1" customWidth="1"/>
    <col min="14339" max="14342" width="9.5" bestFit="1" customWidth="1"/>
    <col min="14343" max="14343" width="13.33203125" bestFit="1" customWidth="1"/>
    <col min="14344" max="14344" width="9.5" bestFit="1" customWidth="1"/>
    <col min="14347" max="14347" width="43" customWidth="1"/>
    <col min="14594" max="14594" width="10.1640625" bestFit="1" customWidth="1"/>
    <col min="14595" max="14598" width="9.5" bestFit="1" customWidth="1"/>
    <col min="14599" max="14599" width="13.33203125" bestFit="1" customWidth="1"/>
    <col min="14600" max="14600" width="9.5" bestFit="1" customWidth="1"/>
    <col min="14603" max="14603" width="43" customWidth="1"/>
    <col min="14850" max="14850" width="10.1640625" bestFit="1" customWidth="1"/>
    <col min="14851" max="14854" width="9.5" bestFit="1" customWidth="1"/>
    <col min="14855" max="14855" width="13.33203125" bestFit="1" customWidth="1"/>
    <col min="14856" max="14856" width="9.5" bestFit="1" customWidth="1"/>
    <col min="14859" max="14859" width="43" customWidth="1"/>
    <col min="15106" max="15106" width="10.1640625" bestFit="1" customWidth="1"/>
    <col min="15107" max="15110" width="9.5" bestFit="1" customWidth="1"/>
    <col min="15111" max="15111" width="13.33203125" bestFit="1" customWidth="1"/>
    <col min="15112" max="15112" width="9.5" bestFit="1" customWidth="1"/>
    <col min="15115" max="15115" width="43" customWidth="1"/>
    <col min="15362" max="15362" width="10.1640625" bestFit="1" customWidth="1"/>
    <col min="15363" max="15366" width="9.5" bestFit="1" customWidth="1"/>
    <col min="15367" max="15367" width="13.33203125" bestFit="1" customWidth="1"/>
    <col min="15368" max="15368" width="9.5" bestFit="1" customWidth="1"/>
    <col min="15371" max="15371" width="43" customWidth="1"/>
    <col min="15618" max="15618" width="10.1640625" bestFit="1" customWidth="1"/>
    <col min="15619" max="15622" width="9.5" bestFit="1" customWidth="1"/>
    <col min="15623" max="15623" width="13.33203125" bestFit="1" customWidth="1"/>
    <col min="15624" max="15624" width="9.5" bestFit="1" customWidth="1"/>
    <col min="15627" max="15627" width="43" customWidth="1"/>
    <col min="15874" max="15874" width="10.1640625" bestFit="1" customWidth="1"/>
    <col min="15875" max="15878" width="9.5" bestFit="1" customWidth="1"/>
    <col min="15879" max="15879" width="13.33203125" bestFit="1" customWidth="1"/>
    <col min="15880" max="15880" width="9.5" bestFit="1" customWidth="1"/>
    <col min="15883" max="15883" width="43" customWidth="1"/>
    <col min="16130" max="16130" width="10.1640625" bestFit="1" customWidth="1"/>
    <col min="16131" max="16134" width="9.5" bestFit="1" customWidth="1"/>
    <col min="16135" max="16135" width="13.33203125" bestFit="1" customWidth="1"/>
    <col min="16136" max="16136" width="9.5" bestFit="1" customWidth="1"/>
    <col min="16139" max="16139" width="43" customWidth="1"/>
  </cols>
  <sheetData>
    <row r="1" spans="1:13" ht="16">
      <c r="A1" s="96" t="s">
        <v>14</v>
      </c>
      <c r="B1" s="96"/>
      <c r="C1" s="96"/>
      <c r="D1" s="96"/>
      <c r="E1" s="96"/>
      <c r="F1" s="96"/>
      <c r="G1" s="96"/>
    </row>
    <row r="2" spans="1:13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2" t="s">
        <v>687</v>
      </c>
    </row>
    <row r="3" spans="1:13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88">
        <f>IF(B3=D3,1,0)</f>
        <v>0</v>
      </c>
      <c r="K3" s="24" t="s">
        <v>23</v>
      </c>
      <c r="L3" s="68">
        <f>AVERAGE(H3:H668)</f>
        <v>1.7604808613290533E-4</v>
      </c>
    </row>
    <row r="4" spans="1:13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88">
        <f t="shared" ref="I4:I67" si="0">IF(B4=D4,1,0)</f>
        <v>0</v>
      </c>
      <c r="K4" s="24" t="s">
        <v>24</v>
      </c>
      <c r="L4" s="68">
        <f>MEDIAN(H3:H668)</f>
        <v>1.0751843026296504E-3</v>
      </c>
    </row>
    <row r="5" spans="1:13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1">(E5/E4)-1</f>
        <v>-1.3755380781299564E-4</v>
      </c>
      <c r="I5" s="88">
        <f t="shared" si="0"/>
        <v>0</v>
      </c>
      <c r="K5" s="24" t="s">
        <v>25</v>
      </c>
      <c r="L5" s="68">
        <f>MAX(H3:H668)</f>
        <v>0.17744066019364579</v>
      </c>
    </row>
    <row r="6" spans="1:13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1"/>
        <v>1.549716357397779E-2</v>
      </c>
      <c r="I6" s="88">
        <f t="shared" si="0"/>
        <v>1</v>
      </c>
      <c r="K6" s="24" t="s">
        <v>26</v>
      </c>
      <c r="L6" s="68">
        <f>MIN(H3:H668)</f>
        <v>-0.12202911846151232</v>
      </c>
    </row>
    <row r="7" spans="1:13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1"/>
        <v>7.650255805429218E-4</v>
      </c>
      <c r="I7" s="88">
        <f t="shared" si="0"/>
        <v>0</v>
      </c>
      <c r="K7" s="24" t="s">
        <v>27</v>
      </c>
      <c r="L7" s="83">
        <f>SUM(I3:I668)</f>
        <v>92</v>
      </c>
      <c r="M7" s="67"/>
    </row>
    <row r="8" spans="1:13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1"/>
        <v>1.393511809017145E-3</v>
      </c>
      <c r="I8" s="88">
        <f t="shared" si="0"/>
        <v>0</v>
      </c>
      <c r="K8" s="24" t="s">
        <v>28</v>
      </c>
      <c r="L8" s="68">
        <f>AVERAGEIF(F3:F668,"&gt;200000000",H3:H668)</f>
        <v>8.042946397694336E-4</v>
      </c>
    </row>
    <row r="9" spans="1:13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1"/>
        <v>-2.5207344322781822E-3</v>
      </c>
      <c r="I9" s="88">
        <f t="shared" si="0"/>
        <v>0</v>
      </c>
      <c r="K9" s="24" t="s">
        <v>29</v>
      </c>
      <c r="L9" s="68">
        <f>VAR(H3:H668)</f>
        <v>4.9314544481121429E-4</v>
      </c>
    </row>
    <row r="10" spans="1:13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1"/>
        <v>-1.8343431122448961E-2</v>
      </c>
      <c r="I10" s="88">
        <f t="shared" si="0"/>
        <v>0</v>
      </c>
      <c r="K10" s="24" t="s">
        <v>30</v>
      </c>
      <c r="L10" s="68">
        <f>(L9^0.5)</f>
        <v>2.2206878322069815E-2</v>
      </c>
      <c r="M10" s="63"/>
    </row>
    <row r="11" spans="1:13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1"/>
        <v>7.0083401684275515E-3</v>
      </c>
      <c r="I11" s="88">
        <f t="shared" si="0"/>
        <v>0</v>
      </c>
    </row>
    <row r="12" spans="1:13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1"/>
        <v>1.0806277318107238E-3</v>
      </c>
      <c r="I12" s="88">
        <f t="shared" si="0"/>
        <v>0</v>
      </c>
    </row>
    <row r="13" spans="1:13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1"/>
        <v>-2.1355609976155265E-2</v>
      </c>
      <c r="I13" s="88">
        <f t="shared" si="0"/>
        <v>0</v>
      </c>
    </row>
    <row r="14" spans="1:13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1"/>
        <v>-2.2801168868584631E-2</v>
      </c>
      <c r="I14" s="88">
        <f t="shared" si="0"/>
        <v>0</v>
      </c>
    </row>
    <row r="15" spans="1:13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1"/>
        <v>-3.7990144463632136E-3</v>
      </c>
      <c r="I15" s="88">
        <f t="shared" si="0"/>
        <v>0</v>
      </c>
    </row>
    <row r="16" spans="1:13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1"/>
        <v>-3.5158628153960536E-2</v>
      </c>
      <c r="I16" s="88">
        <f t="shared" si="0"/>
        <v>0</v>
      </c>
    </row>
    <row r="17" spans="1:9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1"/>
        <v>-8.7024345783744961E-2</v>
      </c>
      <c r="I17" s="88">
        <f t="shared" si="0"/>
        <v>0</v>
      </c>
    </row>
    <row r="18" spans="1:9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1"/>
        <v>-5.9418676086622657E-2</v>
      </c>
      <c r="I18" s="88">
        <f t="shared" si="0"/>
        <v>0</v>
      </c>
    </row>
    <row r="19" spans="1:9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1"/>
        <v>6.2070091645745284E-2</v>
      </c>
      <c r="I19" s="88">
        <f t="shared" si="0"/>
        <v>0</v>
      </c>
    </row>
    <row r="20" spans="1:9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1"/>
        <v>-3.2661336818234243E-2</v>
      </c>
      <c r="I20" s="88">
        <f t="shared" si="0"/>
        <v>0</v>
      </c>
    </row>
    <row r="21" spans="1:9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1"/>
        <v>6.9514945017830732E-2</v>
      </c>
      <c r="I21" s="88">
        <f t="shared" si="0"/>
        <v>1</v>
      </c>
    </row>
    <row r="22" spans="1:9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1"/>
        <v>-2.0294054817167728E-2</v>
      </c>
      <c r="I22" s="88">
        <f t="shared" si="0"/>
        <v>0</v>
      </c>
    </row>
    <row r="23" spans="1:9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1"/>
        <v>1.2703589237974544E-3</v>
      </c>
      <c r="I23" s="88">
        <f t="shared" si="0"/>
        <v>0</v>
      </c>
    </row>
    <row r="24" spans="1:9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1"/>
        <v>-2.1436146038478987E-2</v>
      </c>
      <c r="I24" s="88">
        <f t="shared" si="0"/>
        <v>0</v>
      </c>
    </row>
    <row r="25" spans="1:9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1"/>
        <v>-5.8344299094358343E-3</v>
      </c>
      <c r="I25" s="88">
        <f t="shared" si="0"/>
        <v>0</v>
      </c>
    </row>
    <row r="26" spans="1:9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1"/>
        <v>3.4997907522214433E-2</v>
      </c>
      <c r="I26" s="88">
        <f t="shared" si="0"/>
        <v>0</v>
      </c>
    </row>
    <row r="27" spans="1:9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1"/>
        <v>2.7504819220461663E-2</v>
      </c>
      <c r="I27" s="88">
        <f t="shared" si="0"/>
        <v>1</v>
      </c>
    </row>
    <row r="28" spans="1:9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1"/>
        <v>3.73387022970606E-3</v>
      </c>
      <c r="I28" s="88">
        <f t="shared" si="0"/>
        <v>0</v>
      </c>
    </row>
    <row r="29" spans="1:9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1"/>
        <v>-2.9422491292693032E-2</v>
      </c>
      <c r="I29" s="88">
        <f t="shared" si="0"/>
        <v>0</v>
      </c>
    </row>
    <row r="30" spans="1:9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1"/>
        <v>-3.5565659317432496E-2</v>
      </c>
      <c r="I30" s="88">
        <f t="shared" si="0"/>
        <v>0</v>
      </c>
    </row>
    <row r="31" spans="1:9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1"/>
        <v>-2.5130278088929536E-3</v>
      </c>
      <c r="I31" s="88">
        <f t="shared" si="0"/>
        <v>0</v>
      </c>
    </row>
    <row r="32" spans="1:9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1"/>
        <v>-5.143203101350502E-2</v>
      </c>
      <c r="I32" s="88">
        <f t="shared" si="0"/>
        <v>0</v>
      </c>
    </row>
    <row r="33" spans="1:9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1"/>
        <v>-3.8604076590488257E-3</v>
      </c>
      <c r="I33" s="88">
        <f t="shared" si="0"/>
        <v>0</v>
      </c>
    </row>
    <row r="34" spans="1:9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1"/>
        <v>1.8849790730119276E-2</v>
      </c>
      <c r="I34" s="88">
        <f t="shared" si="0"/>
        <v>1</v>
      </c>
    </row>
    <row r="35" spans="1:9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1"/>
        <v>5.5290143930864621E-2</v>
      </c>
      <c r="I35" s="88">
        <f t="shared" si="0"/>
        <v>1</v>
      </c>
    </row>
    <row r="36" spans="1:9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1"/>
        <v>1.9396386005382515E-2</v>
      </c>
      <c r="I36" s="88">
        <f t="shared" si="0"/>
        <v>0</v>
      </c>
    </row>
    <row r="37" spans="1:9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1"/>
        <v>-4.9029776160214311E-3</v>
      </c>
      <c r="I37" s="88">
        <f t="shared" si="0"/>
        <v>0</v>
      </c>
    </row>
    <row r="38" spans="1:9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1"/>
        <v>7.3907028747943748E-4</v>
      </c>
      <c r="I38" s="88">
        <f t="shared" si="0"/>
        <v>0</v>
      </c>
    </row>
    <row r="39" spans="1:9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1"/>
        <v>-2.3926299045599175E-2</v>
      </c>
      <c r="I39" s="88">
        <f t="shared" si="0"/>
        <v>0</v>
      </c>
    </row>
    <row r="40" spans="1:9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1"/>
        <v>7.2461659342899498E-3</v>
      </c>
      <c r="I40" s="88">
        <f t="shared" si="0"/>
        <v>0</v>
      </c>
    </row>
    <row r="41" spans="1:9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1"/>
        <v>-1.5611156053777164E-2</v>
      </c>
      <c r="I41" s="88">
        <f t="shared" si="0"/>
        <v>0</v>
      </c>
    </row>
    <row r="42" spans="1:9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1"/>
        <v>1.7600156532798561E-2</v>
      </c>
      <c r="I42" s="88">
        <f t="shared" si="0"/>
        <v>0</v>
      </c>
    </row>
    <row r="43" spans="1:9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1"/>
        <v>1.3334743399926907E-2</v>
      </c>
      <c r="I43" s="88">
        <f t="shared" si="0"/>
        <v>1</v>
      </c>
    </row>
    <row r="44" spans="1:9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1"/>
        <v>-3.1309000863377623E-4</v>
      </c>
      <c r="I44" s="88">
        <f t="shared" si="0"/>
        <v>0</v>
      </c>
    </row>
    <row r="45" spans="1:9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1"/>
        <v>3.1698428365349862E-3</v>
      </c>
      <c r="I45" s="88">
        <f t="shared" si="0"/>
        <v>0</v>
      </c>
    </row>
    <row r="46" spans="1:9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1"/>
        <v>-1.165540860154024E-2</v>
      </c>
      <c r="I46" s="88">
        <f t="shared" si="0"/>
        <v>0</v>
      </c>
    </row>
    <row r="47" spans="1:9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1"/>
        <v>-5.1785201493251609E-2</v>
      </c>
      <c r="I47" s="88">
        <f t="shared" si="0"/>
        <v>0</v>
      </c>
    </row>
    <row r="48" spans="1:9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1"/>
        <v>-1.7918433272763989E-2</v>
      </c>
      <c r="I48" s="88">
        <f t="shared" si="0"/>
        <v>0</v>
      </c>
    </row>
    <row r="49" spans="1:9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1"/>
        <v>1.1748984941152285E-2</v>
      </c>
      <c r="I49" s="88">
        <f t="shared" si="0"/>
        <v>0</v>
      </c>
    </row>
    <row r="50" spans="1:9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1"/>
        <v>-3.0438493111715981E-2</v>
      </c>
      <c r="I50" s="88">
        <f t="shared" si="0"/>
        <v>0</v>
      </c>
    </row>
    <row r="51" spans="1:9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1"/>
        <v>6.0357112918096867E-3</v>
      </c>
      <c r="I51" s="88">
        <f t="shared" si="0"/>
        <v>0</v>
      </c>
    </row>
    <row r="52" spans="1:9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1"/>
        <v>1.3644696275310286E-2</v>
      </c>
      <c r="I52" s="88">
        <f t="shared" si="0"/>
        <v>0</v>
      </c>
    </row>
    <row r="53" spans="1:9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1"/>
        <v>1.2536221459544805E-3</v>
      </c>
      <c r="I53" s="88">
        <f t="shared" si="0"/>
        <v>0</v>
      </c>
    </row>
    <row r="54" spans="1:9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1"/>
        <v>-5.0985221674876735E-2</v>
      </c>
      <c r="I54" s="88">
        <f t="shared" si="0"/>
        <v>0</v>
      </c>
    </row>
    <row r="55" spans="1:9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1"/>
        <v>2.6429621939614067E-2</v>
      </c>
      <c r="I55" s="88">
        <f t="shared" si="0"/>
        <v>0</v>
      </c>
    </row>
    <row r="56" spans="1:9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1"/>
        <v>-5.1139955328922349E-2</v>
      </c>
      <c r="I56" s="88">
        <f t="shared" si="0"/>
        <v>0</v>
      </c>
    </row>
    <row r="57" spans="1:9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1"/>
        <v>6.6398703115631008E-3</v>
      </c>
      <c r="I57" s="88">
        <f t="shared" si="0"/>
        <v>0</v>
      </c>
    </row>
    <row r="58" spans="1:9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1"/>
        <v>9.0337524818000503E-3</v>
      </c>
      <c r="I58" s="88">
        <f t="shared" si="0"/>
        <v>0</v>
      </c>
    </row>
    <row r="59" spans="1:9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1"/>
        <v>7.8487958985122841E-3</v>
      </c>
      <c r="I59" s="88">
        <f t="shared" si="0"/>
        <v>0</v>
      </c>
    </row>
    <row r="60" spans="1:9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1"/>
        <v>5.8060457498616991E-2</v>
      </c>
      <c r="I60" s="88">
        <f t="shared" si="0"/>
        <v>1</v>
      </c>
    </row>
    <row r="61" spans="1:9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1"/>
        <v>-9.9743721168630284E-3</v>
      </c>
      <c r="I61" s="88">
        <f t="shared" si="0"/>
        <v>0</v>
      </c>
    </row>
    <row r="62" spans="1:9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1"/>
        <v>2.8992410201178487E-4</v>
      </c>
      <c r="I62" s="88">
        <f t="shared" si="0"/>
        <v>0</v>
      </c>
    </row>
    <row r="63" spans="1:9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1"/>
        <v>2.3135448475751774E-2</v>
      </c>
      <c r="I63" s="88">
        <f t="shared" si="0"/>
        <v>0</v>
      </c>
    </row>
    <row r="64" spans="1:9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1"/>
        <v>-4.1987049777418073E-2</v>
      </c>
      <c r="I64" s="88">
        <f t="shared" si="0"/>
        <v>0</v>
      </c>
    </row>
    <row r="65" spans="1:9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1"/>
        <v>1.0666385045938753E-3</v>
      </c>
      <c r="I65" s="88">
        <f t="shared" si="0"/>
        <v>0</v>
      </c>
    </row>
    <row r="66" spans="1:9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1"/>
        <v>3.0910107499655393E-3</v>
      </c>
      <c r="I66" s="88">
        <f t="shared" si="0"/>
        <v>1</v>
      </c>
    </row>
    <row r="67" spans="1:9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1"/>
        <v>3.6599217533970219E-3</v>
      </c>
      <c r="I67" s="88">
        <f t="shared" si="0"/>
        <v>0</v>
      </c>
    </row>
    <row r="68" spans="1:9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1"/>
        <v>-2.6112834269427565E-2</v>
      </c>
      <c r="I68" s="88">
        <f t="shared" ref="I68:I131" si="2">IF(B68=D68,1,0)</f>
        <v>0</v>
      </c>
    </row>
    <row r="69" spans="1:9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3">(E69/E68)-1</f>
        <v>2.4574994620184976E-2</v>
      </c>
      <c r="I69" s="88">
        <f t="shared" si="2"/>
        <v>0</v>
      </c>
    </row>
    <row r="70" spans="1:9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3"/>
        <v>-1.0827102411156919E-2</v>
      </c>
      <c r="I70" s="88">
        <f t="shared" si="2"/>
        <v>0</v>
      </c>
    </row>
    <row r="71" spans="1:9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3"/>
        <v>7.9411421230877188E-3</v>
      </c>
      <c r="I71" s="88">
        <f t="shared" si="2"/>
        <v>0</v>
      </c>
    </row>
    <row r="72" spans="1:9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3"/>
        <v>-2.9597328867402295E-3</v>
      </c>
      <c r="I72" s="88">
        <f t="shared" si="2"/>
        <v>0</v>
      </c>
    </row>
    <row r="73" spans="1:9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3"/>
        <v>9.4654553137545339E-3</v>
      </c>
      <c r="I73" s="88">
        <f t="shared" si="2"/>
        <v>0</v>
      </c>
    </row>
    <row r="74" spans="1:9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3"/>
        <v>2.1317342710033715E-2</v>
      </c>
      <c r="I74" s="88">
        <f t="shared" si="2"/>
        <v>0</v>
      </c>
    </row>
    <row r="75" spans="1:9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3"/>
        <v>1.5677353908580827E-3</v>
      </c>
      <c r="I75" s="88">
        <f t="shared" si="2"/>
        <v>0</v>
      </c>
    </row>
    <row r="76" spans="1:9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3"/>
        <v>1.4547909888895649E-2</v>
      </c>
      <c r="I76" s="88">
        <f t="shared" si="2"/>
        <v>0</v>
      </c>
    </row>
    <row r="77" spans="1:9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3"/>
        <v>1.5851887705711665E-2</v>
      </c>
      <c r="I77" s="88">
        <f t="shared" si="2"/>
        <v>1</v>
      </c>
    </row>
    <row r="78" spans="1:9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3"/>
        <v>2.4419297200715118E-3</v>
      </c>
      <c r="I78" s="88">
        <f t="shared" si="2"/>
        <v>0</v>
      </c>
    </row>
    <row r="79" spans="1:9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3"/>
        <v>-5.248252232982753E-3</v>
      </c>
      <c r="I79" s="88">
        <f t="shared" si="2"/>
        <v>0</v>
      </c>
    </row>
    <row r="80" spans="1:9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3"/>
        <v>-4.5691646093811711E-3</v>
      </c>
      <c r="I80" s="88">
        <f t="shared" si="2"/>
        <v>0</v>
      </c>
    </row>
    <row r="81" spans="1:9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3"/>
        <v>2.2370671120133467E-2</v>
      </c>
      <c r="I81" s="88">
        <f t="shared" si="2"/>
        <v>1</v>
      </c>
    </row>
    <row r="82" spans="1:9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3"/>
        <v>-4.3136334291918876E-3</v>
      </c>
      <c r="I82" s="88">
        <f t="shared" si="2"/>
        <v>0</v>
      </c>
    </row>
    <row r="83" spans="1:9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3"/>
        <v>2.079710785613953E-2</v>
      </c>
      <c r="I83" s="88">
        <f t="shared" si="2"/>
        <v>0</v>
      </c>
    </row>
    <row r="84" spans="1:9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3"/>
        <v>-5.6972379944183471E-3</v>
      </c>
      <c r="I84" s="88">
        <f t="shared" si="2"/>
        <v>0</v>
      </c>
    </row>
    <row r="85" spans="1:9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3"/>
        <v>1.2059854042858031E-2</v>
      </c>
      <c r="I85" s="88">
        <f t="shared" si="2"/>
        <v>0</v>
      </c>
    </row>
    <row r="86" spans="1:9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3"/>
        <v>-6.8761715313109262E-3</v>
      </c>
      <c r="I86" s="88">
        <f t="shared" si="2"/>
        <v>0</v>
      </c>
    </row>
    <row r="87" spans="1:9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3"/>
        <v>-9.167509268621532E-3</v>
      </c>
      <c r="I87" s="88">
        <f t="shared" si="2"/>
        <v>0</v>
      </c>
    </row>
    <row r="88" spans="1:9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3"/>
        <v>-1.7785466455443322E-3</v>
      </c>
      <c r="I88" s="88">
        <f t="shared" si="2"/>
        <v>0</v>
      </c>
    </row>
    <row r="89" spans="1:9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3"/>
        <v>-1.0476097750949265E-2</v>
      </c>
      <c r="I89" s="88">
        <f t="shared" si="2"/>
        <v>0</v>
      </c>
    </row>
    <row r="90" spans="1:9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3"/>
        <v>-1.9501347974103078E-2</v>
      </c>
      <c r="I90" s="88">
        <f t="shared" si="2"/>
        <v>0</v>
      </c>
    </row>
    <row r="91" spans="1:9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3"/>
        <v>6.0309878376749726E-3</v>
      </c>
      <c r="I91" s="88">
        <f t="shared" si="2"/>
        <v>0</v>
      </c>
    </row>
    <row r="92" spans="1:9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3"/>
        <v>-1.0942315940669967E-2</v>
      </c>
      <c r="I92" s="88">
        <f t="shared" si="2"/>
        <v>0</v>
      </c>
    </row>
    <row r="93" spans="1:9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3"/>
        <v>1.0881842752833881E-2</v>
      </c>
      <c r="I93" s="88">
        <f t="shared" si="2"/>
        <v>0</v>
      </c>
    </row>
    <row r="94" spans="1:9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3"/>
        <v>2.0651469047737736E-2</v>
      </c>
      <c r="I94" s="88">
        <f t="shared" si="2"/>
        <v>0</v>
      </c>
    </row>
    <row r="95" spans="1:9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3"/>
        <v>8.2987146278286072E-3</v>
      </c>
      <c r="I95" s="88">
        <f t="shared" si="2"/>
        <v>0</v>
      </c>
    </row>
    <row r="96" spans="1:9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3"/>
        <v>-1.0227426953874796E-2</v>
      </c>
      <c r="I96" s="88">
        <f t="shared" si="2"/>
        <v>0</v>
      </c>
    </row>
    <row r="97" spans="1:9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3"/>
        <v>2.4877814670074549E-3</v>
      </c>
      <c r="I97" s="88">
        <f t="shared" si="2"/>
        <v>0</v>
      </c>
    </row>
    <row r="98" spans="1:9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3"/>
        <v>-1.8016081599953049E-2</v>
      </c>
      <c r="I98" s="88">
        <f t="shared" si="2"/>
        <v>0</v>
      </c>
    </row>
    <row r="99" spans="1:9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3"/>
        <v>-1.5700086559412463E-2</v>
      </c>
      <c r="I99" s="88">
        <f t="shared" si="2"/>
        <v>0</v>
      </c>
    </row>
    <row r="100" spans="1:9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3"/>
        <v>-1.4454518806036543E-2</v>
      </c>
      <c r="I100" s="88">
        <f t="shared" si="2"/>
        <v>0</v>
      </c>
    </row>
    <row r="101" spans="1:9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3"/>
        <v>-3.1281730443790678E-3</v>
      </c>
      <c r="I101" s="88">
        <f t="shared" si="2"/>
        <v>0</v>
      </c>
    </row>
    <row r="102" spans="1:9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3"/>
        <v>1.2047820897979289E-2</v>
      </c>
      <c r="I102" s="88">
        <f t="shared" si="2"/>
        <v>0</v>
      </c>
    </row>
    <row r="103" spans="1:9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3"/>
        <v>-1.6885744202832287E-2</v>
      </c>
      <c r="I103" s="88">
        <f t="shared" si="2"/>
        <v>0</v>
      </c>
    </row>
    <row r="104" spans="1:9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3"/>
        <v>7.1970715364093607E-3</v>
      </c>
      <c r="I104" s="88">
        <f t="shared" si="2"/>
        <v>0</v>
      </c>
    </row>
    <row r="105" spans="1:9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3"/>
        <v>-2.6796164349808027E-2</v>
      </c>
      <c r="I105" s="88">
        <f t="shared" si="2"/>
        <v>0</v>
      </c>
    </row>
    <row r="106" spans="1:9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3"/>
        <v>-5.0004219765382718E-3</v>
      </c>
      <c r="I106" s="88">
        <f t="shared" si="2"/>
        <v>0</v>
      </c>
    </row>
    <row r="107" spans="1:9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3"/>
        <v>-2.7629932780593114E-2</v>
      </c>
      <c r="I107" s="88">
        <f t="shared" si="2"/>
        <v>0</v>
      </c>
    </row>
    <row r="108" spans="1:9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3"/>
        <v>1.9921057222609839E-2</v>
      </c>
      <c r="I108" s="88">
        <f t="shared" si="2"/>
        <v>0</v>
      </c>
    </row>
    <row r="109" spans="1:9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3"/>
        <v>-1.0508985556826445E-2</v>
      </c>
      <c r="I109" s="88">
        <f t="shared" si="2"/>
        <v>0</v>
      </c>
    </row>
    <row r="110" spans="1:9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3"/>
        <v>-2.7410432602964718E-2</v>
      </c>
      <c r="I110" s="88">
        <f t="shared" si="2"/>
        <v>0</v>
      </c>
    </row>
    <row r="111" spans="1:9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3"/>
        <v>-1.1364267543518491E-2</v>
      </c>
      <c r="I111" s="88">
        <f t="shared" si="2"/>
        <v>0</v>
      </c>
    </row>
    <row r="112" spans="1:9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3"/>
        <v>1.65850150568565E-2</v>
      </c>
      <c r="I112" s="88">
        <f t="shared" si="2"/>
        <v>0</v>
      </c>
    </row>
    <row r="113" spans="1:9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3"/>
        <v>3.4817402069149406E-3</v>
      </c>
      <c r="I113" s="88">
        <f t="shared" si="2"/>
        <v>0</v>
      </c>
    </row>
    <row r="114" spans="1:9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3"/>
        <v>-4.9015828257349403E-3</v>
      </c>
      <c r="I114" s="88">
        <f t="shared" si="2"/>
        <v>0</v>
      </c>
    </row>
    <row r="115" spans="1:9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3"/>
        <v>1.2264505988355268E-2</v>
      </c>
      <c r="I115" s="88">
        <f t="shared" si="2"/>
        <v>1</v>
      </c>
    </row>
    <row r="116" spans="1:9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3"/>
        <v>1.7605248769819504E-2</v>
      </c>
      <c r="I116" s="88">
        <f t="shared" si="2"/>
        <v>0</v>
      </c>
    </row>
    <row r="117" spans="1:9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3"/>
        <v>-1.5173006662368427E-2</v>
      </c>
      <c r="I117" s="88">
        <f t="shared" si="2"/>
        <v>0</v>
      </c>
    </row>
    <row r="118" spans="1:9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3"/>
        <v>-1.7054381983240163E-2</v>
      </c>
      <c r="I118" s="88">
        <f t="shared" si="2"/>
        <v>0</v>
      </c>
    </row>
    <row r="119" spans="1:9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3"/>
        <v>-3.4789365599156352E-2</v>
      </c>
      <c r="I119" s="88">
        <f t="shared" si="2"/>
        <v>0</v>
      </c>
    </row>
    <row r="120" spans="1:9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3"/>
        <v>-1.8665685271014865E-2</v>
      </c>
      <c r="I120" s="88">
        <f t="shared" si="2"/>
        <v>0</v>
      </c>
    </row>
    <row r="121" spans="1:9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3"/>
        <v>-1.7649540596287094E-2</v>
      </c>
      <c r="I121" s="88">
        <f t="shared" si="2"/>
        <v>0</v>
      </c>
    </row>
    <row r="122" spans="1:9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3"/>
        <v>1.4685881988022009E-2</v>
      </c>
      <c r="I122" s="88">
        <f t="shared" si="2"/>
        <v>0</v>
      </c>
    </row>
    <row r="123" spans="1:9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3"/>
        <v>1.4861321764076729E-2</v>
      </c>
      <c r="I123" s="88">
        <f t="shared" si="2"/>
        <v>0</v>
      </c>
    </row>
    <row r="124" spans="1:9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3"/>
        <v>-4.1521368907631362E-2</v>
      </c>
      <c r="I124" s="88">
        <f t="shared" si="2"/>
        <v>0</v>
      </c>
    </row>
    <row r="125" spans="1:9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3"/>
        <v>-2.3231358708133309E-2</v>
      </c>
      <c r="I125" s="88">
        <f t="shared" si="2"/>
        <v>0</v>
      </c>
    </row>
    <row r="126" spans="1:9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3"/>
        <v>-3.5589214339632025E-2</v>
      </c>
      <c r="I126" s="88">
        <f t="shared" si="2"/>
        <v>0</v>
      </c>
    </row>
    <row r="127" spans="1:9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3"/>
        <v>5.045229999358436E-2</v>
      </c>
      <c r="I127" s="88">
        <f t="shared" si="2"/>
        <v>0</v>
      </c>
    </row>
    <row r="128" spans="1:9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3"/>
        <v>-4.0944458695200692E-2</v>
      </c>
      <c r="I128" s="88">
        <f t="shared" si="2"/>
        <v>0</v>
      </c>
    </row>
    <row r="129" spans="1:9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3"/>
        <v>2.2989237725275391E-2</v>
      </c>
      <c r="I129" s="88">
        <f t="shared" si="2"/>
        <v>0</v>
      </c>
    </row>
    <row r="130" spans="1:9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3"/>
        <v>3.4860557768925382E-3</v>
      </c>
      <c r="I130" s="88">
        <f t="shared" si="2"/>
        <v>1</v>
      </c>
    </row>
    <row r="131" spans="1:9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3"/>
        <v>-1.0285359801488814E-2</v>
      </c>
      <c r="I131" s="88">
        <f t="shared" si="2"/>
        <v>0</v>
      </c>
    </row>
    <row r="132" spans="1:9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3"/>
        <v>4.2258464855649436E-2</v>
      </c>
      <c r="I132" s="88">
        <f t="shared" ref="I132:I195" si="4">IF(B132=D132,1,0)</f>
        <v>1</v>
      </c>
    </row>
    <row r="133" spans="1:9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5">(E133/E132)-1</f>
        <v>1.2268167713067601E-3</v>
      </c>
      <c r="I133" s="88">
        <f t="shared" si="4"/>
        <v>0</v>
      </c>
    </row>
    <row r="134" spans="1:9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5"/>
        <v>-2.7197155350535684E-2</v>
      </c>
      <c r="I134" s="88">
        <f t="shared" si="4"/>
        <v>0</v>
      </c>
    </row>
    <row r="135" spans="1:9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5"/>
        <v>-2.2968634230674523E-3</v>
      </c>
      <c r="I135" s="88">
        <f t="shared" si="4"/>
        <v>0</v>
      </c>
    </row>
    <row r="136" spans="1:9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5"/>
        <v>-4.4211203802262511E-2</v>
      </c>
      <c r="I136" s="88">
        <f t="shared" si="4"/>
        <v>0</v>
      </c>
    </row>
    <row r="137" spans="1:9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5"/>
        <v>-1.1499313667089672E-2</v>
      </c>
      <c r="I137" s="88">
        <f t="shared" si="4"/>
        <v>0</v>
      </c>
    </row>
    <row r="138" spans="1:9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5"/>
        <v>3.4191841119291633E-2</v>
      </c>
      <c r="I138" s="88">
        <f t="shared" si="4"/>
        <v>1</v>
      </c>
    </row>
    <row r="139" spans="1:9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5"/>
        <v>3.6747567896230349E-2</v>
      </c>
      <c r="I139" s="88">
        <f t="shared" si="4"/>
        <v>0</v>
      </c>
    </row>
    <row r="140" spans="1:9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5"/>
        <v>1.6433502352006801E-2</v>
      </c>
      <c r="I140" s="88">
        <f t="shared" si="4"/>
        <v>0</v>
      </c>
    </row>
    <row r="141" spans="1:9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5"/>
        <v>1.9377329005890287E-2</v>
      </c>
      <c r="I141" s="88">
        <f t="shared" si="4"/>
        <v>0</v>
      </c>
    </row>
    <row r="142" spans="1:9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5"/>
        <v>5.5824155090681726E-2</v>
      </c>
      <c r="I142" s="88">
        <f t="shared" si="4"/>
        <v>1</v>
      </c>
    </row>
    <row r="143" spans="1:9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5"/>
        <v>-9.6609185132237041E-3</v>
      </c>
      <c r="I143" s="88">
        <f t="shared" si="4"/>
        <v>0</v>
      </c>
    </row>
    <row r="144" spans="1:9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5"/>
        <v>-2.7449786288640032E-2</v>
      </c>
      <c r="I144" s="88">
        <f t="shared" si="4"/>
        <v>0</v>
      </c>
    </row>
    <row r="145" spans="1:9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5"/>
        <v>4.6963600310772069E-3</v>
      </c>
      <c r="I145" s="88">
        <f t="shared" si="4"/>
        <v>1</v>
      </c>
    </row>
    <row r="146" spans="1:9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5"/>
        <v>-3.2836268784192435E-2</v>
      </c>
      <c r="I146" s="88">
        <f t="shared" si="4"/>
        <v>0</v>
      </c>
    </row>
    <row r="147" spans="1:9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5"/>
        <v>2.9523729966466572E-2</v>
      </c>
      <c r="I147" s="88">
        <f t="shared" si="4"/>
        <v>1</v>
      </c>
    </row>
    <row r="148" spans="1:9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5"/>
        <v>4.4974556919474828E-3</v>
      </c>
      <c r="I148" s="88">
        <f t="shared" si="4"/>
        <v>0</v>
      </c>
    </row>
    <row r="149" spans="1:9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5"/>
        <v>1.8601645530181621E-2</v>
      </c>
      <c r="I149" s="88">
        <f t="shared" si="4"/>
        <v>0</v>
      </c>
    </row>
    <row r="150" spans="1:9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5"/>
        <v>-4.123664623715606E-3</v>
      </c>
      <c r="I150" s="88">
        <f t="shared" si="4"/>
        <v>0</v>
      </c>
    </row>
    <row r="151" spans="1:9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5"/>
        <v>2.4457665487390035E-2</v>
      </c>
      <c r="I151" s="88">
        <f t="shared" si="4"/>
        <v>0</v>
      </c>
    </row>
    <row r="152" spans="1:9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5"/>
        <v>3.2645990872446351E-3</v>
      </c>
      <c r="I152" s="88">
        <f t="shared" si="4"/>
        <v>0</v>
      </c>
    </row>
    <row r="153" spans="1:9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5"/>
        <v>1.3945612112760131E-3</v>
      </c>
      <c r="I153" s="88">
        <f t="shared" si="4"/>
        <v>0</v>
      </c>
    </row>
    <row r="154" spans="1:9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5"/>
        <v>1.248936193728678E-3</v>
      </c>
      <c r="I154" s="88">
        <f t="shared" si="4"/>
        <v>0</v>
      </c>
    </row>
    <row r="155" spans="1:9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5"/>
        <v>2.0068440225190276E-2</v>
      </c>
      <c r="I155" s="88">
        <f t="shared" si="4"/>
        <v>1</v>
      </c>
    </row>
    <row r="156" spans="1:9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5"/>
        <v>-1.4749805211669909E-2</v>
      </c>
      <c r="I156" s="88">
        <f t="shared" si="4"/>
        <v>0</v>
      </c>
    </row>
    <row r="157" spans="1:9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5"/>
        <v>-5.0963809105386559E-3</v>
      </c>
      <c r="I157" s="88">
        <f t="shared" si="4"/>
        <v>0</v>
      </c>
    </row>
    <row r="158" spans="1:9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5"/>
        <v>-2.1715370773120246E-2</v>
      </c>
      <c r="I158" s="88">
        <f t="shared" si="4"/>
        <v>0</v>
      </c>
    </row>
    <row r="159" spans="1:9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5"/>
        <v>-8.4975286072177525E-3</v>
      </c>
      <c r="I159" s="88">
        <f t="shared" si="4"/>
        <v>0</v>
      </c>
    </row>
    <row r="160" spans="1:9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5"/>
        <v>-5.6452806136966238E-3</v>
      </c>
      <c r="I160" s="88">
        <f t="shared" si="4"/>
        <v>0</v>
      </c>
    </row>
    <row r="161" spans="1:9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5"/>
        <v>1.0873919761918316E-2</v>
      </c>
      <c r="I161" s="88">
        <f t="shared" si="4"/>
        <v>1</v>
      </c>
    </row>
    <row r="162" spans="1:9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5"/>
        <v>-2.9870350450093341E-2</v>
      </c>
      <c r="I162" s="88">
        <f t="shared" si="4"/>
        <v>0</v>
      </c>
    </row>
    <row r="163" spans="1:9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5"/>
        <v>1.0177760659219937E-2</v>
      </c>
      <c r="I163" s="88">
        <f t="shared" si="4"/>
        <v>0</v>
      </c>
    </row>
    <row r="164" spans="1:9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5"/>
        <v>1.8255554656900763E-3</v>
      </c>
      <c r="I164" s="88">
        <f t="shared" si="4"/>
        <v>1</v>
      </c>
    </row>
    <row r="165" spans="1:9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5"/>
        <v>4.9592305119539049E-4</v>
      </c>
      <c r="I165" s="88">
        <f t="shared" si="4"/>
        <v>0</v>
      </c>
    </row>
    <row r="166" spans="1:9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5"/>
        <v>-1.0466858789625277E-2</v>
      </c>
      <c r="I166" s="88">
        <f t="shared" si="4"/>
        <v>0</v>
      </c>
    </row>
    <row r="167" spans="1:9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5"/>
        <v>-1.8196220964096899E-2</v>
      </c>
      <c r="I167" s="88">
        <f t="shared" si="4"/>
        <v>0</v>
      </c>
    </row>
    <row r="168" spans="1:9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5"/>
        <v>3.4646416706217265E-2</v>
      </c>
      <c r="I168" s="88">
        <f t="shared" si="4"/>
        <v>1</v>
      </c>
    </row>
    <row r="169" spans="1:9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5"/>
        <v>-2.6032110091743776E-3</v>
      </c>
      <c r="I169" s="88">
        <f t="shared" si="4"/>
        <v>0</v>
      </c>
    </row>
    <row r="170" spans="1:9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5"/>
        <v>3.5723730353098171E-2</v>
      </c>
      <c r="I170" s="88">
        <f t="shared" si="4"/>
        <v>0</v>
      </c>
    </row>
    <row r="171" spans="1:9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5"/>
        <v>-1.2488898756660705E-2</v>
      </c>
      <c r="I171" s="88">
        <f t="shared" si="4"/>
        <v>0</v>
      </c>
    </row>
    <row r="172" spans="1:9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5"/>
        <v>-2.1460288910123082E-2</v>
      </c>
      <c r="I172" s="88">
        <f t="shared" si="4"/>
        <v>0</v>
      </c>
    </row>
    <row r="173" spans="1:9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5"/>
        <v>2.9869264526801942E-2</v>
      </c>
      <c r="I173" s="88">
        <f t="shared" si="4"/>
        <v>1</v>
      </c>
    </row>
    <row r="174" spans="1:9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5"/>
        <v>-3.0341565714031571E-3</v>
      </c>
      <c r="I174" s="88">
        <f t="shared" si="4"/>
        <v>0</v>
      </c>
    </row>
    <row r="175" spans="1:9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5"/>
        <v>-1.5317653903819894E-2</v>
      </c>
      <c r="I175" s="88">
        <f t="shared" si="4"/>
        <v>0</v>
      </c>
    </row>
    <row r="176" spans="1:9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5"/>
        <v>-2.4987216635418363E-2</v>
      </c>
      <c r="I176" s="88">
        <f t="shared" si="4"/>
        <v>0</v>
      </c>
    </row>
    <row r="177" spans="1:9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5"/>
        <v>-1.4416241288488063E-2</v>
      </c>
      <c r="I177" s="88">
        <f t="shared" si="4"/>
        <v>0</v>
      </c>
    </row>
    <row r="178" spans="1:9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5"/>
        <v>-3.6786529342903385E-2</v>
      </c>
      <c r="I178" s="88">
        <f t="shared" si="4"/>
        <v>0</v>
      </c>
    </row>
    <row r="179" spans="1:9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5"/>
        <v>4.9105060276466439E-4</v>
      </c>
      <c r="I179" s="88">
        <f t="shared" si="4"/>
        <v>0</v>
      </c>
    </row>
    <row r="180" spans="1:9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5"/>
        <v>-1.6356229600726468E-2</v>
      </c>
      <c r="I180" s="88">
        <f t="shared" si="4"/>
        <v>0</v>
      </c>
    </row>
    <row r="181" spans="1:9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5"/>
        <v>7.4596145450009921E-3</v>
      </c>
      <c r="I181" s="88">
        <f t="shared" si="4"/>
        <v>0</v>
      </c>
    </row>
    <row r="182" spans="1:9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5"/>
        <v>5.1285861099761076E-2</v>
      </c>
      <c r="I182" s="88">
        <f t="shared" si="4"/>
        <v>1</v>
      </c>
    </row>
    <row r="183" spans="1:9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5"/>
        <v>-5.2293740062422378E-3</v>
      </c>
      <c r="I183" s="88">
        <f t="shared" si="4"/>
        <v>0</v>
      </c>
    </row>
    <row r="184" spans="1:9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5"/>
        <v>-2.2767904713418163E-2</v>
      </c>
      <c r="I184" s="88">
        <f t="shared" si="4"/>
        <v>0</v>
      </c>
    </row>
    <row r="185" spans="1:9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5"/>
        <v>8.3234389008699505E-3</v>
      </c>
      <c r="I185" s="88">
        <f t="shared" si="4"/>
        <v>0</v>
      </c>
    </row>
    <row r="186" spans="1:9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5"/>
        <v>-1.2183838990687867E-2</v>
      </c>
      <c r="I186" s="88">
        <f t="shared" si="4"/>
        <v>0</v>
      </c>
    </row>
    <row r="187" spans="1:9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5"/>
        <v>-3.0482538833002892E-2</v>
      </c>
      <c r="I187" s="88">
        <f t="shared" si="4"/>
        <v>0</v>
      </c>
    </row>
    <row r="188" spans="1:9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5"/>
        <v>-3.3925098801831699E-2</v>
      </c>
      <c r="I188" s="88">
        <f t="shared" si="4"/>
        <v>0</v>
      </c>
    </row>
    <row r="189" spans="1:9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5"/>
        <v>1.8480279476889905E-2</v>
      </c>
      <c r="I189" s="88">
        <f t="shared" si="4"/>
        <v>0</v>
      </c>
    </row>
    <row r="190" spans="1:9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5"/>
        <v>7.5359583800878038E-3</v>
      </c>
      <c r="I190" s="88">
        <f t="shared" si="4"/>
        <v>0</v>
      </c>
    </row>
    <row r="191" spans="1:9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5"/>
        <v>-3.3525280010124558E-2</v>
      </c>
      <c r="I191" s="88">
        <f t="shared" si="4"/>
        <v>0</v>
      </c>
    </row>
    <row r="192" spans="1:9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5"/>
        <v>-5.6556582772438024E-2</v>
      </c>
      <c r="I192" s="88">
        <f t="shared" si="4"/>
        <v>0</v>
      </c>
    </row>
    <row r="193" spans="1:9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5"/>
        <v>1.1797854178521305E-3</v>
      </c>
      <c r="I193" s="88">
        <f t="shared" si="4"/>
        <v>0</v>
      </c>
    </row>
    <row r="194" spans="1:9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5"/>
        <v>-2.5772195419508592E-2</v>
      </c>
      <c r="I194" s="88">
        <f t="shared" si="4"/>
        <v>0</v>
      </c>
    </row>
    <row r="195" spans="1:9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5"/>
        <v>-6.6512031648001457E-2</v>
      </c>
      <c r="I195" s="88">
        <f t="shared" si="4"/>
        <v>0</v>
      </c>
    </row>
    <row r="196" spans="1:9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5"/>
        <v>6.4254028262626051E-2</v>
      </c>
      <c r="I196" s="88">
        <f t="shared" ref="I196:I259" si="6">IF(B196=D196,1,0)</f>
        <v>1</v>
      </c>
    </row>
    <row r="197" spans="1:9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7">(E197/E196)-1</f>
        <v>8.006990002005443E-3</v>
      </c>
      <c r="I197" s="88">
        <f t="shared" si="6"/>
        <v>0</v>
      </c>
    </row>
    <row r="198" spans="1:9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7"/>
        <v>-5.1227033095079033E-2</v>
      </c>
      <c r="I198" s="88">
        <f t="shared" si="6"/>
        <v>0</v>
      </c>
    </row>
    <row r="199" spans="1:9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7"/>
        <v>-2.0698538221902707E-2</v>
      </c>
      <c r="I199" s="88">
        <f t="shared" si="6"/>
        <v>0</v>
      </c>
    </row>
    <row r="200" spans="1:9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7"/>
        <v>-5.9630501942311898E-2</v>
      </c>
      <c r="I200" s="88">
        <f t="shared" si="6"/>
        <v>0</v>
      </c>
    </row>
    <row r="201" spans="1:9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7"/>
        <v>1.5759428822352817E-2</v>
      </c>
      <c r="I201" s="88">
        <f t="shared" si="6"/>
        <v>0</v>
      </c>
    </row>
    <row r="202" spans="1:9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7"/>
        <v>3.5897271679262266E-2</v>
      </c>
      <c r="I202" s="88">
        <f t="shared" si="6"/>
        <v>0</v>
      </c>
    </row>
    <row r="203" spans="1:9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7"/>
        <v>-5.247457417539958E-2</v>
      </c>
      <c r="I203" s="88">
        <f t="shared" si="6"/>
        <v>0</v>
      </c>
    </row>
    <row r="204" spans="1:9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7"/>
        <v>-3.9802293525602384E-2</v>
      </c>
      <c r="I204" s="88">
        <f t="shared" si="6"/>
        <v>0</v>
      </c>
    </row>
    <row r="205" spans="1:9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7"/>
        <v>-0.12202911846151232</v>
      </c>
      <c r="I205" s="88">
        <f t="shared" si="6"/>
        <v>0</v>
      </c>
    </row>
    <row r="206" spans="1:9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7"/>
        <v>-2.3142414860681138E-2</v>
      </c>
      <c r="I206" s="88">
        <f t="shared" si="6"/>
        <v>0</v>
      </c>
    </row>
    <row r="207" spans="1:9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7"/>
        <v>6.3544885508279858E-2</v>
      </c>
      <c r="I207" s="88">
        <f t="shared" si="6"/>
        <v>1</v>
      </c>
    </row>
    <row r="208" spans="1:9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7"/>
        <v>4.6375623929078014E-3</v>
      </c>
      <c r="I208" s="88">
        <f t="shared" si="6"/>
        <v>0</v>
      </c>
    </row>
    <row r="209" spans="1:9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7"/>
        <v>6.9909716171372427E-2</v>
      </c>
      <c r="I209" s="88">
        <f t="shared" si="6"/>
        <v>1</v>
      </c>
    </row>
    <row r="210" spans="1:9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7"/>
        <v>5.4841280842805595E-2</v>
      </c>
      <c r="I210" s="88">
        <f t="shared" si="6"/>
        <v>1</v>
      </c>
    </row>
    <row r="211" spans="1:9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7"/>
        <v>3.2278200305534188E-2</v>
      </c>
      <c r="I211" s="88">
        <f t="shared" si="6"/>
        <v>0</v>
      </c>
    </row>
    <row r="212" spans="1:9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7"/>
        <v>-4.6831736736577478E-2</v>
      </c>
      <c r="I212" s="88">
        <f t="shared" si="6"/>
        <v>0</v>
      </c>
    </row>
    <row r="213" spans="1:9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7"/>
        <v>-3.4157498455733681E-2</v>
      </c>
      <c r="I213" s="88">
        <f t="shared" si="6"/>
        <v>0</v>
      </c>
    </row>
    <row r="214" spans="1:9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7"/>
        <v>2.777729763365766E-2</v>
      </c>
      <c r="I214" s="88">
        <f t="shared" si="6"/>
        <v>0</v>
      </c>
    </row>
    <row r="215" spans="1:9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7"/>
        <v>5.8947191389169262E-2</v>
      </c>
      <c r="I215" s="88">
        <f t="shared" si="6"/>
        <v>1</v>
      </c>
    </row>
    <row r="216" spans="1:9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7"/>
        <v>-6.6576669578337189E-2</v>
      </c>
      <c r="I216" s="88">
        <f t="shared" si="6"/>
        <v>0</v>
      </c>
    </row>
    <row r="217" spans="1:9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7"/>
        <v>-3.0694366460789935E-2</v>
      </c>
      <c r="I217" s="88">
        <f t="shared" si="6"/>
        <v>0</v>
      </c>
    </row>
    <row r="218" spans="1:9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7"/>
        <v>-1.33756955537222E-2</v>
      </c>
      <c r="I218" s="88">
        <f t="shared" si="6"/>
        <v>0</v>
      </c>
    </row>
    <row r="219" spans="1:9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7"/>
        <v>-3.842937712384531E-3</v>
      </c>
      <c r="I219" s="88">
        <f t="shared" si="6"/>
        <v>0</v>
      </c>
    </row>
    <row r="220" spans="1:9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7"/>
        <v>-4.1578110767802046E-2</v>
      </c>
      <c r="I220" s="88">
        <f t="shared" si="6"/>
        <v>0</v>
      </c>
    </row>
    <row r="221" spans="1:9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7"/>
        <v>-1.7945325457018879E-2</v>
      </c>
      <c r="I221" s="88">
        <f t="shared" si="6"/>
        <v>0</v>
      </c>
    </row>
    <row r="222" spans="1:9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7"/>
        <v>-3.1062618595825375E-2</v>
      </c>
      <c r="I222" s="88">
        <f t="shared" si="6"/>
        <v>0</v>
      </c>
    </row>
    <row r="223" spans="1:9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7"/>
        <v>5.4951726298885673E-2</v>
      </c>
      <c r="I223" s="88">
        <f t="shared" si="6"/>
        <v>0</v>
      </c>
    </row>
    <row r="224" spans="1:9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7"/>
        <v>5.4948114871262721E-3</v>
      </c>
      <c r="I224" s="88">
        <f t="shared" si="6"/>
        <v>0</v>
      </c>
    </row>
    <row r="225" spans="1:9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7"/>
        <v>-2.0031385581094852E-2</v>
      </c>
      <c r="I225" s="88">
        <f t="shared" si="6"/>
        <v>0</v>
      </c>
    </row>
    <row r="226" spans="1:9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7"/>
        <v>3.7019593067068479E-2</v>
      </c>
      <c r="I226" s="88">
        <f t="shared" si="6"/>
        <v>0</v>
      </c>
    </row>
    <row r="227" spans="1:9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7"/>
        <v>1.0355163956763391E-3</v>
      </c>
      <c r="I227" s="88">
        <f t="shared" si="6"/>
        <v>0</v>
      </c>
    </row>
    <row r="228" spans="1:9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7"/>
        <v>-2.6205945337737235E-2</v>
      </c>
      <c r="I228" s="88">
        <f t="shared" si="6"/>
        <v>0</v>
      </c>
    </row>
    <row r="229" spans="1:9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7"/>
        <v>-9.355548100935529E-3</v>
      </c>
      <c r="I229" s="88">
        <f t="shared" si="6"/>
        <v>0</v>
      </c>
    </row>
    <row r="230" spans="1:9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7"/>
        <v>-5.0793889683209414E-4</v>
      </c>
      <c r="I230" s="88">
        <f t="shared" si="6"/>
        <v>0</v>
      </c>
    </row>
    <row r="231" spans="1:9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7"/>
        <v>4.9520977244066344E-2</v>
      </c>
      <c r="I231" s="88">
        <f t="shared" si="6"/>
        <v>0</v>
      </c>
    </row>
    <row r="232" spans="1:9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7"/>
        <v>-2.6398852223816327E-2</v>
      </c>
      <c r="I232" s="88">
        <f t="shared" si="6"/>
        <v>0</v>
      </c>
    </row>
    <row r="233" spans="1:9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7"/>
        <v>2.564102564102555E-2</v>
      </c>
      <c r="I233" s="88">
        <f t="shared" si="6"/>
        <v>1</v>
      </c>
    </row>
    <row r="234" spans="1:9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7"/>
        <v>5.1813936781609282E-2</v>
      </c>
      <c r="I234" s="88">
        <f t="shared" si="6"/>
        <v>1</v>
      </c>
    </row>
    <row r="235" spans="1:9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7"/>
        <v>-2.7661572611628049E-3</v>
      </c>
      <c r="I235" s="88">
        <f t="shared" si="6"/>
        <v>0</v>
      </c>
    </row>
    <row r="236" spans="1:9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7"/>
        <v>4.1093779429135502E-4</v>
      </c>
      <c r="I236" s="88">
        <f t="shared" si="6"/>
        <v>0</v>
      </c>
    </row>
    <row r="237" spans="1:9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7"/>
        <v>2.0487103565132614E-2</v>
      </c>
      <c r="I237" s="88">
        <f t="shared" si="6"/>
        <v>1</v>
      </c>
    </row>
    <row r="238" spans="1:9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7"/>
        <v>2.0310613175902326E-2</v>
      </c>
      <c r="I238" s="88">
        <f t="shared" si="6"/>
        <v>0</v>
      </c>
    </row>
    <row r="239" spans="1:9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7"/>
        <v>-2.8733459357277891E-2</v>
      </c>
      <c r="I239" s="88">
        <f t="shared" si="6"/>
        <v>0</v>
      </c>
    </row>
    <row r="240" spans="1:9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7"/>
        <v>3.6014690202582633E-2</v>
      </c>
      <c r="I240" s="88">
        <f t="shared" si="6"/>
        <v>0</v>
      </c>
    </row>
    <row r="241" spans="1:9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7"/>
        <v>5.472514906477155E-3</v>
      </c>
      <c r="I241" s="88">
        <f t="shared" si="6"/>
        <v>0</v>
      </c>
    </row>
    <row r="242" spans="1:9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7"/>
        <v>-1.2412672623883014E-2</v>
      </c>
      <c r="I242" s="88">
        <f t="shared" si="6"/>
        <v>0</v>
      </c>
    </row>
    <row r="243" spans="1:9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7"/>
        <v>-2.3245484157536356E-2</v>
      </c>
      <c r="I243" s="88">
        <f t="shared" si="6"/>
        <v>0</v>
      </c>
    </row>
    <row r="244" spans="1:9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7"/>
        <v>-1.7449008808717803E-2</v>
      </c>
      <c r="I244" s="88">
        <f t="shared" si="6"/>
        <v>0</v>
      </c>
    </row>
    <row r="245" spans="1:9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7"/>
        <v>-2.0433001354200564E-2</v>
      </c>
      <c r="I245" s="88">
        <f t="shared" si="6"/>
        <v>0</v>
      </c>
    </row>
    <row r="246" spans="1:9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7"/>
        <v>2.2731647563216217E-2</v>
      </c>
      <c r="I246" s="88">
        <f t="shared" si="6"/>
        <v>0</v>
      </c>
    </row>
    <row r="247" spans="1:9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7"/>
        <v>1.9608514133187427E-2</v>
      </c>
      <c r="I247" s="88">
        <f t="shared" si="6"/>
        <v>0</v>
      </c>
    </row>
    <row r="248" spans="1:9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7"/>
        <v>-6.8300050344016761E-3</v>
      </c>
      <c r="I248" s="88">
        <f t="shared" si="6"/>
        <v>0</v>
      </c>
    </row>
    <row r="249" spans="1:9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7"/>
        <v>2.5108561580183375E-2</v>
      </c>
      <c r="I249" s="88">
        <f t="shared" si="6"/>
        <v>1</v>
      </c>
    </row>
    <row r="250" spans="1:9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7"/>
        <v>4.3844467520479657E-3</v>
      </c>
      <c r="I250" s="88">
        <f t="shared" si="6"/>
        <v>0</v>
      </c>
    </row>
    <row r="251" spans="1:9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7"/>
        <v>2.4517928940674505E-2</v>
      </c>
      <c r="I251" s="88">
        <f t="shared" si="6"/>
        <v>0</v>
      </c>
    </row>
    <row r="252" spans="1:9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7"/>
        <v>-2.7711480241553454E-3</v>
      </c>
      <c r="I252" s="88">
        <f t="shared" si="6"/>
        <v>0</v>
      </c>
    </row>
    <row r="253" spans="1:9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7"/>
        <v>-6.1809303520945824E-2</v>
      </c>
      <c r="I253" s="88">
        <f t="shared" si="6"/>
        <v>0</v>
      </c>
    </row>
    <row r="254" spans="1:9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7"/>
        <v>-1.6230653335159606E-2</v>
      </c>
      <c r="I254" s="88">
        <f t="shared" si="6"/>
        <v>0</v>
      </c>
    </row>
    <row r="255" spans="1:9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7"/>
        <v>-3.4772015315001736E-2</v>
      </c>
      <c r="I255" s="88">
        <f t="shared" si="6"/>
        <v>0</v>
      </c>
    </row>
    <row r="256" spans="1:9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7"/>
        <v>-1.0151094443042075E-2</v>
      </c>
      <c r="I256" s="88">
        <f t="shared" si="6"/>
        <v>0</v>
      </c>
    </row>
    <row r="257" spans="1:9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7"/>
        <v>3.2914989344068335E-2</v>
      </c>
      <c r="I257" s="88">
        <f t="shared" si="6"/>
        <v>1</v>
      </c>
    </row>
    <row r="258" spans="1:9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7"/>
        <v>-3.4775861460868418E-2</v>
      </c>
      <c r="I258" s="88">
        <f t="shared" si="6"/>
        <v>0</v>
      </c>
    </row>
    <row r="259" spans="1:9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7"/>
        <v>3.352577922315203E-2</v>
      </c>
      <c r="I259" s="88">
        <f t="shared" si="6"/>
        <v>0</v>
      </c>
    </row>
    <row r="260" spans="1:9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7"/>
        <v>6.275521928971628E-3</v>
      </c>
      <c r="I260" s="88">
        <f t="shared" ref="I260:I323" si="8">IF(B260=D260,1,0)</f>
        <v>0</v>
      </c>
    </row>
    <row r="261" spans="1:9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9">(E261/E260)-1</f>
        <v>-1.7426744431171315E-2</v>
      </c>
      <c r="I261" s="88">
        <f t="shared" si="8"/>
        <v>0</v>
      </c>
    </row>
    <row r="262" spans="1:9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9"/>
        <v>-3.2342844883072264E-2</v>
      </c>
      <c r="I262" s="88">
        <f t="shared" si="8"/>
        <v>0</v>
      </c>
    </row>
    <row r="263" spans="1:9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9"/>
        <v>2.8268942963249888E-3</v>
      </c>
      <c r="I263" s="88">
        <f t="shared" si="8"/>
        <v>0</v>
      </c>
    </row>
    <row r="264" spans="1:9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9"/>
        <v>-1.2989166482423209E-2</v>
      </c>
      <c r="I264" s="88">
        <f t="shared" si="8"/>
        <v>0</v>
      </c>
    </row>
    <row r="265" spans="1:9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9"/>
        <v>3.4645610498217128E-2</v>
      </c>
      <c r="I265" s="88">
        <f t="shared" si="8"/>
        <v>0</v>
      </c>
    </row>
    <row r="266" spans="1:9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9"/>
        <v>2.8199253071607755E-2</v>
      </c>
      <c r="I266" s="88">
        <f t="shared" si="8"/>
        <v>0</v>
      </c>
    </row>
    <row r="267" spans="1:9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9"/>
        <v>-8.9664853483067963E-3</v>
      </c>
      <c r="I267" s="88">
        <f t="shared" si="8"/>
        <v>0</v>
      </c>
    </row>
    <row r="268" spans="1:9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9"/>
        <v>1.8006692753058884E-2</v>
      </c>
      <c r="I268" s="88">
        <f t="shared" si="8"/>
        <v>0</v>
      </c>
    </row>
    <row r="269" spans="1:9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9"/>
        <v>-3.7620008348406841E-2</v>
      </c>
      <c r="I269" s="88">
        <f t="shared" si="8"/>
        <v>0</v>
      </c>
    </row>
    <row r="270" spans="1:9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9"/>
        <v>6.2349773191405777E-3</v>
      </c>
      <c r="I270" s="88">
        <f t="shared" si="8"/>
        <v>0</v>
      </c>
    </row>
    <row r="271" spans="1:9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9"/>
        <v>6.8788390387586329E-3</v>
      </c>
      <c r="I271" s="88">
        <f t="shared" si="8"/>
        <v>1</v>
      </c>
    </row>
    <row r="272" spans="1:9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9"/>
        <v>-8.2053477462050717E-3</v>
      </c>
      <c r="I272" s="88">
        <f t="shared" si="8"/>
        <v>0</v>
      </c>
    </row>
    <row r="273" spans="1:9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9"/>
        <v>2.2679448211363029E-2</v>
      </c>
      <c r="I273" s="88">
        <f t="shared" si="8"/>
        <v>0</v>
      </c>
    </row>
    <row r="274" spans="1:9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9"/>
        <v>2.7012767753508582E-2</v>
      </c>
      <c r="I274" s="88">
        <f t="shared" si="8"/>
        <v>0</v>
      </c>
    </row>
    <row r="275" spans="1:9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9"/>
        <v>5.0001712387410802E-3</v>
      </c>
      <c r="I275" s="88">
        <f t="shared" si="8"/>
        <v>0</v>
      </c>
    </row>
    <row r="276" spans="1:9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9"/>
        <v>-2.9988072925541953E-3</v>
      </c>
      <c r="I276" s="88">
        <f t="shared" si="8"/>
        <v>0</v>
      </c>
    </row>
    <row r="277" spans="1:9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9"/>
        <v>-1.1159722459582189E-2</v>
      </c>
      <c r="I277" s="88">
        <f t="shared" si="8"/>
        <v>0</v>
      </c>
    </row>
    <row r="278" spans="1:9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9"/>
        <v>1.9114775064378309E-2</v>
      </c>
      <c r="I278" s="88">
        <f t="shared" si="8"/>
        <v>0</v>
      </c>
    </row>
    <row r="279" spans="1:9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9"/>
        <v>-3.3866399850764006E-2</v>
      </c>
      <c r="I279" s="88">
        <f t="shared" si="8"/>
        <v>0</v>
      </c>
    </row>
    <row r="280" spans="1:9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9"/>
        <v>-2.7382833070036861E-2</v>
      </c>
      <c r="I280" s="88">
        <f t="shared" si="8"/>
        <v>0</v>
      </c>
    </row>
    <row r="281" spans="1:9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9"/>
        <v>2.0393430788667732E-3</v>
      </c>
      <c r="I281" s="88">
        <f t="shared" si="8"/>
        <v>0</v>
      </c>
    </row>
    <row r="282" spans="1:9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9"/>
        <v>4.7547863047745498E-3</v>
      </c>
      <c r="I282" s="88">
        <f t="shared" si="8"/>
        <v>0</v>
      </c>
    </row>
    <row r="283" spans="1:9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9"/>
        <v>-1.8964991843978041E-2</v>
      </c>
      <c r="I283" s="88">
        <f t="shared" si="8"/>
        <v>0</v>
      </c>
    </row>
    <row r="284" spans="1:9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9"/>
        <v>-9.3186427670877148E-4</v>
      </c>
      <c r="I284" s="88">
        <f t="shared" si="8"/>
        <v>0</v>
      </c>
    </row>
    <row r="285" spans="1:9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9"/>
        <v>1.0461245839277211E-2</v>
      </c>
      <c r="I285" s="88">
        <f t="shared" si="8"/>
        <v>1</v>
      </c>
    </row>
    <row r="286" spans="1:9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9"/>
        <v>8.3800904977375801E-3</v>
      </c>
      <c r="I286" s="88">
        <f t="shared" si="8"/>
        <v>0</v>
      </c>
    </row>
    <row r="287" spans="1:9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9"/>
        <v>-7.8976181501624332E-3</v>
      </c>
      <c r="I287" s="88">
        <f t="shared" si="8"/>
        <v>0</v>
      </c>
    </row>
    <row r="288" spans="1:9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9"/>
        <v>-3.2221880484142429E-2</v>
      </c>
      <c r="I288" s="88">
        <f t="shared" si="8"/>
        <v>0</v>
      </c>
    </row>
    <row r="289" spans="1:9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9"/>
        <v>-1.9516937112091459E-2</v>
      </c>
      <c r="I289" s="88">
        <f t="shared" si="8"/>
        <v>0</v>
      </c>
    </row>
    <row r="290" spans="1:9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9"/>
        <v>8.6943258084195563E-3</v>
      </c>
      <c r="I290" s="88">
        <f t="shared" si="8"/>
        <v>1</v>
      </c>
    </row>
    <row r="291" spans="1:9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9"/>
        <v>-2.589596249810977E-2</v>
      </c>
      <c r="I291" s="88">
        <f t="shared" si="8"/>
        <v>0</v>
      </c>
    </row>
    <row r="292" spans="1:9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9"/>
        <v>1.6862653781969383E-2</v>
      </c>
      <c r="I292" s="88">
        <f t="shared" si="8"/>
        <v>0</v>
      </c>
    </row>
    <row r="293" spans="1:9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9"/>
        <v>-1.79379043184551E-2</v>
      </c>
      <c r="I293" s="88">
        <f t="shared" si="8"/>
        <v>0</v>
      </c>
    </row>
    <row r="294" spans="1:9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9"/>
        <v>1.7216252453218672E-2</v>
      </c>
      <c r="I294" s="88">
        <f t="shared" si="8"/>
        <v>1</v>
      </c>
    </row>
    <row r="295" spans="1:9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9"/>
        <v>3.8892815526562208E-2</v>
      </c>
      <c r="I295" s="88">
        <f t="shared" si="8"/>
        <v>1</v>
      </c>
    </row>
    <row r="296" spans="1:9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9"/>
        <v>2.1329410683092798E-2</v>
      </c>
      <c r="I296" s="88">
        <f t="shared" si="8"/>
        <v>0</v>
      </c>
    </row>
    <row r="297" spans="1:9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9"/>
        <v>-7.1293545773697398E-3</v>
      </c>
      <c r="I297" s="88">
        <f t="shared" si="8"/>
        <v>0</v>
      </c>
    </row>
    <row r="298" spans="1:9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9"/>
        <v>1.3508857821538101E-2</v>
      </c>
      <c r="I298" s="88">
        <f t="shared" si="8"/>
        <v>0</v>
      </c>
    </row>
    <row r="299" spans="1:9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9"/>
        <v>4.4548609868682032E-3</v>
      </c>
      <c r="I299" s="88">
        <f t="shared" si="8"/>
        <v>0</v>
      </c>
    </row>
    <row r="300" spans="1:9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9"/>
        <v>-3.5623319024624678E-5</v>
      </c>
      <c r="I300" s="88">
        <f t="shared" si="8"/>
        <v>0</v>
      </c>
    </row>
    <row r="301" spans="1:9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9"/>
        <v>4.732726527849529E-2</v>
      </c>
      <c r="I301" s="88">
        <f t="shared" si="8"/>
        <v>1</v>
      </c>
    </row>
    <row r="302" spans="1:9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9"/>
        <v>-4.0817714888274903E-4</v>
      </c>
      <c r="I302" s="88">
        <f t="shared" si="8"/>
        <v>0</v>
      </c>
    </row>
    <row r="303" spans="1:9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9"/>
        <v>1.5534079695103342E-2</v>
      </c>
      <c r="I303" s="88">
        <f t="shared" si="8"/>
        <v>0</v>
      </c>
    </row>
    <row r="304" spans="1:9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9"/>
        <v>3.2804463283462093E-2</v>
      </c>
      <c r="I304" s="88">
        <f t="shared" si="8"/>
        <v>1</v>
      </c>
    </row>
    <row r="305" spans="1:9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9"/>
        <v>8.5651715467596201E-3</v>
      </c>
      <c r="I305" s="88">
        <f t="shared" si="8"/>
        <v>0</v>
      </c>
    </row>
    <row r="306" spans="1:9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9"/>
        <v>-4.1979637463207542E-2</v>
      </c>
      <c r="I306" s="88">
        <f t="shared" si="8"/>
        <v>0</v>
      </c>
    </row>
    <row r="307" spans="1:9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9"/>
        <v>1.437133791111922E-2</v>
      </c>
      <c r="I307" s="88">
        <f t="shared" si="8"/>
        <v>0</v>
      </c>
    </row>
    <row r="308" spans="1:9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9"/>
        <v>1.3042254919809926E-2</v>
      </c>
      <c r="I308" s="88">
        <f t="shared" si="8"/>
        <v>0</v>
      </c>
    </row>
    <row r="309" spans="1:9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9"/>
        <v>4.9242733674253136E-2</v>
      </c>
      <c r="I309" s="88">
        <f t="shared" si="8"/>
        <v>1</v>
      </c>
    </row>
    <row r="310" spans="1:9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9"/>
        <v>1.4185391071456221E-2</v>
      </c>
      <c r="I310" s="88">
        <f t="shared" si="8"/>
        <v>1</v>
      </c>
    </row>
    <row r="311" spans="1:9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9"/>
        <v>2.6515384142971277E-2</v>
      </c>
      <c r="I311" s="88">
        <f t="shared" si="8"/>
        <v>0</v>
      </c>
    </row>
    <row r="312" spans="1:9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9"/>
        <v>-2.6922329080592E-4</v>
      </c>
      <c r="I312" s="88">
        <f t="shared" si="8"/>
        <v>0</v>
      </c>
    </row>
    <row r="313" spans="1:9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9"/>
        <v>1.2133271495040399E-2</v>
      </c>
      <c r="I313" s="88">
        <f t="shared" si="8"/>
        <v>0</v>
      </c>
    </row>
    <row r="314" spans="1:9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9"/>
        <v>3.0021285401762077E-2</v>
      </c>
      <c r="I314" s="88">
        <f t="shared" si="8"/>
        <v>0</v>
      </c>
    </row>
    <row r="315" spans="1:9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9"/>
        <v>-3.2906160756569047E-2</v>
      </c>
      <c r="I315" s="88">
        <f t="shared" si="8"/>
        <v>0</v>
      </c>
    </row>
    <row r="316" spans="1:9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9"/>
        <v>4.4220210713756813E-3</v>
      </c>
      <c r="I316" s="88">
        <f t="shared" si="8"/>
        <v>0</v>
      </c>
    </row>
    <row r="317" spans="1:9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9"/>
        <v>-2.1569554426191795E-3</v>
      </c>
      <c r="I317" s="88">
        <f t="shared" si="8"/>
        <v>0</v>
      </c>
    </row>
    <row r="318" spans="1:9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9"/>
        <v>-3.4941221758312269E-3</v>
      </c>
      <c r="I318" s="88">
        <f t="shared" si="8"/>
        <v>0</v>
      </c>
    </row>
    <row r="319" spans="1:9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9"/>
        <v>-1.0400261492288898E-2</v>
      </c>
      <c r="I319" s="88">
        <f t="shared" si="8"/>
        <v>0</v>
      </c>
    </row>
    <row r="320" spans="1:9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9"/>
        <v>2.8045521424496123E-2</v>
      </c>
      <c r="I320" s="88">
        <f t="shared" si="8"/>
        <v>0</v>
      </c>
    </row>
    <row r="321" spans="1:9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9"/>
        <v>1.6663259047229761E-2</v>
      </c>
      <c r="I321" s="88">
        <f t="shared" si="8"/>
        <v>0</v>
      </c>
    </row>
    <row r="322" spans="1:9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9"/>
        <v>-3.0884148531207245E-3</v>
      </c>
      <c r="I322" s="88">
        <f t="shared" si="8"/>
        <v>0</v>
      </c>
    </row>
    <row r="323" spans="1:9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9"/>
        <v>-3.10230547550433E-2</v>
      </c>
      <c r="I323" s="88">
        <f t="shared" si="8"/>
        <v>0</v>
      </c>
    </row>
    <row r="324" spans="1:9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9"/>
        <v>3.3191071720671594E-2</v>
      </c>
      <c r="I324" s="88">
        <f t="shared" ref="I324:I387" si="10">IF(B324=D324,1,0)</f>
        <v>0</v>
      </c>
    </row>
    <row r="325" spans="1:9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11">(E325/E324)-1</f>
        <v>5.1828610083622495E-2</v>
      </c>
      <c r="I325" s="88">
        <f t="shared" si="10"/>
        <v>1</v>
      </c>
    </row>
    <row r="326" spans="1:9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11"/>
        <v>2.1620142309797252E-3</v>
      </c>
      <c r="I326" s="88">
        <f t="shared" si="10"/>
        <v>0</v>
      </c>
    </row>
    <row r="327" spans="1:9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11"/>
        <v>-1.0063082006608548E-2</v>
      </c>
      <c r="I327" s="88">
        <f t="shared" si="10"/>
        <v>0</v>
      </c>
    </row>
    <row r="328" spans="1:9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11"/>
        <v>1.6234258837809046E-2</v>
      </c>
      <c r="I328" s="88">
        <f t="shared" si="10"/>
        <v>1</v>
      </c>
    </row>
    <row r="329" spans="1:9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11"/>
        <v>-1.7155731697386045E-2</v>
      </c>
      <c r="I329" s="88">
        <f t="shared" si="10"/>
        <v>0</v>
      </c>
    </row>
    <row r="330" spans="1:9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11"/>
        <v>-1.8256138315795312E-2</v>
      </c>
      <c r="I330" s="88">
        <f t="shared" si="10"/>
        <v>0</v>
      </c>
    </row>
    <row r="331" spans="1:9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11"/>
        <v>3.5587689191470151E-2</v>
      </c>
      <c r="I331" s="88">
        <f t="shared" si="10"/>
        <v>0</v>
      </c>
    </row>
    <row r="332" spans="1:9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11"/>
        <v>-1.2455516014234891E-2</v>
      </c>
      <c r="I332" s="88">
        <f t="shared" si="10"/>
        <v>0</v>
      </c>
    </row>
    <row r="333" spans="1:9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11"/>
        <v>-1.1498521422185548E-2</v>
      </c>
      <c r="I333" s="88">
        <f t="shared" si="10"/>
        <v>0</v>
      </c>
    </row>
    <row r="334" spans="1:9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11"/>
        <v>2.1761816638606435E-2</v>
      </c>
      <c r="I334" s="88">
        <f t="shared" si="10"/>
        <v>1</v>
      </c>
    </row>
    <row r="335" spans="1:9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11"/>
        <v>0.17744066019364579</v>
      </c>
      <c r="I335" s="88">
        <f t="shared" si="10"/>
        <v>1</v>
      </c>
    </row>
    <row r="336" spans="1:9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11"/>
        <v>-1.0871702346667567E-3</v>
      </c>
      <c r="I336" s="88">
        <f t="shared" si="10"/>
        <v>0</v>
      </c>
    </row>
    <row r="337" spans="1:9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11"/>
        <v>-1.1149833852423852E-2</v>
      </c>
      <c r="I337" s="88">
        <f t="shared" si="10"/>
        <v>0</v>
      </c>
    </row>
    <row r="338" spans="1:9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11"/>
        <v>-1.3910029740299423E-2</v>
      </c>
      <c r="I338" s="88">
        <f t="shared" si="10"/>
        <v>0</v>
      </c>
    </row>
    <row r="339" spans="1:9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11"/>
        <v>6.5544182953762853E-3</v>
      </c>
      <c r="I339" s="88">
        <f t="shared" si="10"/>
        <v>0</v>
      </c>
    </row>
    <row r="340" spans="1:9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11"/>
        <v>-2.2413589713332627E-4</v>
      </c>
      <c r="I340" s="88">
        <f t="shared" si="10"/>
        <v>0</v>
      </c>
    </row>
    <row r="341" spans="1:9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11"/>
        <v>-2.8518837535840391E-2</v>
      </c>
      <c r="I341" s="88">
        <f t="shared" si="10"/>
        <v>0</v>
      </c>
    </row>
    <row r="342" spans="1:9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11"/>
        <v>3.8708188597663229E-2</v>
      </c>
      <c r="I342" s="88">
        <f t="shared" si="10"/>
        <v>0</v>
      </c>
    </row>
    <row r="343" spans="1:9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11"/>
        <v>1.4277195074893889E-2</v>
      </c>
      <c r="I343" s="88">
        <f t="shared" si="10"/>
        <v>0</v>
      </c>
    </row>
    <row r="344" spans="1:9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11"/>
        <v>2.5789121763390099E-2</v>
      </c>
      <c r="I344" s="88">
        <f t="shared" si="10"/>
        <v>1</v>
      </c>
    </row>
    <row r="345" spans="1:9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11"/>
        <v>1.8195304510052912E-2</v>
      </c>
      <c r="I345" s="88">
        <f t="shared" si="10"/>
        <v>1</v>
      </c>
    </row>
    <row r="346" spans="1:9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11"/>
        <v>-1.0265127265501883E-3</v>
      </c>
      <c r="I346" s="88">
        <f t="shared" si="10"/>
        <v>0</v>
      </c>
    </row>
    <row r="347" spans="1:9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11"/>
        <v>1.2043533506436166E-3</v>
      </c>
      <c r="I347" s="88">
        <f t="shared" si="10"/>
        <v>0</v>
      </c>
    </row>
    <row r="348" spans="1:9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11"/>
        <v>9.2590548921800409E-3</v>
      </c>
      <c r="I348" s="88">
        <f t="shared" si="10"/>
        <v>0</v>
      </c>
    </row>
    <row r="349" spans="1:9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11"/>
        <v>3.116354848938796E-3</v>
      </c>
      <c r="I349" s="88">
        <f t="shared" si="10"/>
        <v>0</v>
      </c>
    </row>
    <row r="350" spans="1:9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11"/>
        <v>-3.4227909917373345E-2</v>
      </c>
      <c r="I350" s="88">
        <f t="shared" si="10"/>
        <v>0</v>
      </c>
    </row>
    <row r="351" spans="1:9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11"/>
        <v>2.7325673265762296E-2</v>
      </c>
      <c r="I351" s="88">
        <f t="shared" si="10"/>
        <v>0</v>
      </c>
    </row>
    <row r="352" spans="1:9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11"/>
        <v>2.2918291785231748E-2</v>
      </c>
      <c r="I352" s="88">
        <f t="shared" si="10"/>
        <v>1</v>
      </c>
    </row>
    <row r="353" spans="1:9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11"/>
        <v>-3.7699371677138993E-3</v>
      </c>
      <c r="I353" s="88">
        <f t="shared" si="10"/>
        <v>0</v>
      </c>
    </row>
    <row r="354" spans="1:9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11"/>
        <v>-1.1708389934665941E-2</v>
      </c>
      <c r="I354" s="88">
        <f t="shared" si="10"/>
        <v>0</v>
      </c>
    </row>
    <row r="355" spans="1:9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11"/>
        <v>-2.1686957280621311E-2</v>
      </c>
      <c r="I355" s="88">
        <f t="shared" si="10"/>
        <v>0</v>
      </c>
    </row>
    <row r="356" spans="1:9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11"/>
        <v>7.5379125780552503E-3</v>
      </c>
      <c r="I356" s="88">
        <f t="shared" si="10"/>
        <v>0</v>
      </c>
    </row>
    <row r="357" spans="1:9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11"/>
        <v>-3.5780689716233716E-2</v>
      </c>
      <c r="I357" s="88">
        <f t="shared" si="10"/>
        <v>0</v>
      </c>
    </row>
    <row r="358" spans="1:9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11"/>
        <v>-2.404646304649749E-2</v>
      </c>
      <c r="I358" s="88">
        <f t="shared" si="10"/>
        <v>0</v>
      </c>
    </row>
    <row r="359" spans="1:9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11"/>
        <v>1.4630474667168603E-2</v>
      </c>
      <c r="I359" s="88">
        <f t="shared" si="10"/>
        <v>0</v>
      </c>
    </row>
    <row r="360" spans="1:9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11"/>
        <v>-1.8163482937685549E-2</v>
      </c>
      <c r="I360" s="88">
        <f t="shared" si="10"/>
        <v>0</v>
      </c>
    </row>
    <row r="361" spans="1:9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11"/>
        <v>2.77433445487274E-3</v>
      </c>
      <c r="I361" s="88">
        <f t="shared" si="10"/>
        <v>0</v>
      </c>
    </row>
    <row r="362" spans="1:9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11"/>
        <v>1.0819401930774575E-2</v>
      </c>
      <c r="I362" s="88">
        <f t="shared" si="10"/>
        <v>0</v>
      </c>
    </row>
    <row r="363" spans="1:9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11"/>
        <v>-1.1903236702034636E-2</v>
      </c>
      <c r="I363" s="88">
        <f t="shared" si="10"/>
        <v>0</v>
      </c>
    </row>
    <row r="364" spans="1:9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11"/>
        <v>3.150747904805673E-2</v>
      </c>
      <c r="I364" s="88">
        <f t="shared" si="10"/>
        <v>1</v>
      </c>
    </row>
    <row r="365" spans="1:9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11"/>
        <v>3.5310250257112319E-3</v>
      </c>
      <c r="I365" s="88">
        <f t="shared" si="10"/>
        <v>0</v>
      </c>
    </row>
    <row r="366" spans="1:9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11"/>
        <v>-2.2739953768546539E-2</v>
      </c>
      <c r="I366" s="88">
        <f t="shared" si="10"/>
        <v>0</v>
      </c>
    </row>
    <row r="367" spans="1:9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11"/>
        <v>1.1605415860734825E-2</v>
      </c>
      <c r="I367" s="88">
        <f t="shared" si="10"/>
        <v>0</v>
      </c>
    </row>
    <row r="368" spans="1:9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11"/>
        <v>1.8314174479947543E-3</v>
      </c>
      <c r="I368" s="88">
        <f t="shared" si="10"/>
        <v>0</v>
      </c>
    </row>
    <row r="369" spans="1:9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11"/>
        <v>1.7337916920565188E-2</v>
      </c>
      <c r="I369" s="88">
        <f t="shared" si="10"/>
        <v>0</v>
      </c>
    </row>
    <row r="370" spans="1:9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11"/>
        <v>-5.8439283494377658E-2</v>
      </c>
      <c r="I370" s="88">
        <f t="shared" si="10"/>
        <v>0</v>
      </c>
    </row>
    <row r="371" spans="1:9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11"/>
        <v>8.7500300069616177E-3</v>
      </c>
      <c r="I371" s="88">
        <f t="shared" si="10"/>
        <v>0</v>
      </c>
    </row>
    <row r="372" spans="1:9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11"/>
        <v>-2.9330223813999856E-2</v>
      </c>
      <c r="I372" s="88">
        <f t="shared" si="10"/>
        <v>0</v>
      </c>
    </row>
    <row r="373" spans="1:9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11"/>
        <v>5.0258648164946962E-4</v>
      </c>
      <c r="I373" s="88">
        <f t="shared" si="10"/>
        <v>0</v>
      </c>
    </row>
    <row r="374" spans="1:9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11"/>
        <v>-1.8880407748195771E-2</v>
      </c>
      <c r="I374" s="88">
        <f t="shared" si="10"/>
        <v>0</v>
      </c>
    </row>
    <row r="375" spans="1:9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11"/>
        <v>-7.4552311496290935E-3</v>
      </c>
      <c r="I375" s="88">
        <f t="shared" si="10"/>
        <v>0</v>
      </c>
    </row>
    <row r="376" spans="1:9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11"/>
        <v>3.4561719153004988E-2</v>
      </c>
      <c r="I376" s="88">
        <f t="shared" si="10"/>
        <v>1</v>
      </c>
    </row>
    <row r="377" spans="1:9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11"/>
        <v>2.9697913119618669E-2</v>
      </c>
      <c r="I377" s="88">
        <f t="shared" si="10"/>
        <v>0</v>
      </c>
    </row>
    <row r="378" spans="1:9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11"/>
        <v>-4.9604346285592182E-4</v>
      </c>
      <c r="I378" s="88">
        <f t="shared" si="10"/>
        <v>0</v>
      </c>
    </row>
    <row r="379" spans="1:9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11"/>
        <v>3.3924942099541555E-2</v>
      </c>
      <c r="I379" s="88">
        <f t="shared" si="10"/>
        <v>0</v>
      </c>
    </row>
    <row r="380" spans="1:9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11"/>
        <v>2.9097475399718853E-2</v>
      </c>
      <c r="I380" s="88">
        <f t="shared" si="10"/>
        <v>1</v>
      </c>
    </row>
    <row r="381" spans="1:9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11"/>
        <v>-7.3629851740795171E-3</v>
      </c>
      <c r="I381" s="88">
        <f t="shared" si="10"/>
        <v>0</v>
      </c>
    </row>
    <row r="382" spans="1:9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11"/>
        <v>-1.5707860643082716E-2</v>
      </c>
      <c r="I382" s="88">
        <f t="shared" si="10"/>
        <v>0</v>
      </c>
    </row>
    <row r="383" spans="1:9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11"/>
        <v>2.8382095523881157E-2</v>
      </c>
      <c r="I383" s="88">
        <f t="shared" si="10"/>
        <v>0</v>
      </c>
    </row>
    <row r="384" spans="1:9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11"/>
        <v>9.9032882011604872E-3</v>
      </c>
      <c r="I384" s="88">
        <f t="shared" si="10"/>
        <v>0</v>
      </c>
    </row>
    <row r="385" spans="1:9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11"/>
        <v>8.2082936599148226E-4</v>
      </c>
      <c r="I385" s="88">
        <f t="shared" si="10"/>
        <v>0</v>
      </c>
    </row>
    <row r="386" spans="1:9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11"/>
        <v>-1.793408131574914E-3</v>
      </c>
      <c r="I386" s="88">
        <f t="shared" si="10"/>
        <v>0</v>
      </c>
    </row>
    <row r="387" spans="1:9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11"/>
        <v>-1.1086523082316391E-2</v>
      </c>
      <c r="I387" s="88">
        <f t="shared" si="10"/>
        <v>0</v>
      </c>
    </row>
    <row r="388" spans="1:9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11"/>
        <v>1.2839259997784458E-2</v>
      </c>
      <c r="I388" s="88">
        <f t="shared" ref="I388:I451" si="12">IF(B388=D388,1,0)</f>
        <v>0</v>
      </c>
    </row>
    <row r="389" spans="1:9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13">(E389/E388)-1</f>
        <v>1.4218683349921823E-2</v>
      </c>
      <c r="I389" s="88">
        <f t="shared" si="12"/>
        <v>1</v>
      </c>
    </row>
    <row r="390" spans="1:9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13"/>
        <v>1.6165385154590206E-2</v>
      </c>
      <c r="I390" s="88">
        <f t="shared" si="12"/>
        <v>0</v>
      </c>
    </row>
    <row r="391" spans="1:9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13"/>
        <v>-6.5585600882963613E-3</v>
      </c>
      <c r="I391" s="88">
        <f t="shared" si="12"/>
        <v>0</v>
      </c>
    </row>
    <row r="392" spans="1:9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13"/>
        <v>2.9163550902679969E-3</v>
      </c>
      <c r="I392" s="88">
        <f t="shared" si="12"/>
        <v>0</v>
      </c>
    </row>
    <row r="393" spans="1:9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13"/>
        <v>-2.3145830448536908E-2</v>
      </c>
      <c r="I393" s="88">
        <f t="shared" si="12"/>
        <v>0</v>
      </c>
    </row>
    <row r="394" spans="1:9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13"/>
        <v>-2.2701995420346788E-2</v>
      </c>
      <c r="I394" s="88">
        <f t="shared" si="12"/>
        <v>0</v>
      </c>
    </row>
    <row r="395" spans="1:9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13"/>
        <v>-9.7625741955639223E-3</v>
      </c>
      <c r="I395" s="88">
        <f t="shared" si="12"/>
        <v>0</v>
      </c>
    </row>
    <row r="396" spans="1:9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13"/>
        <v>7.5941094948905885E-3</v>
      </c>
      <c r="I396" s="88">
        <f t="shared" si="12"/>
        <v>0</v>
      </c>
    </row>
    <row r="397" spans="1:9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13"/>
        <v>-3.0974985183446213E-3</v>
      </c>
      <c r="I397" s="88">
        <f t="shared" si="12"/>
        <v>0</v>
      </c>
    </row>
    <row r="398" spans="1:9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13"/>
        <v>3.3090297251822776E-2</v>
      </c>
      <c r="I398" s="88">
        <f t="shared" si="12"/>
        <v>1</v>
      </c>
    </row>
    <row r="399" spans="1:9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13"/>
        <v>-5.4180238870792374E-3</v>
      </c>
      <c r="I399" s="88">
        <f t="shared" si="12"/>
        <v>0</v>
      </c>
    </row>
    <row r="400" spans="1:9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13"/>
        <v>-4.1953690461894677E-2</v>
      </c>
      <c r="I400" s="88">
        <f t="shared" si="12"/>
        <v>0</v>
      </c>
    </row>
    <row r="401" spans="1:9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13"/>
        <v>1.6180861004124969E-2</v>
      </c>
      <c r="I401" s="88">
        <f t="shared" si="12"/>
        <v>0</v>
      </c>
    </row>
    <row r="402" spans="1:9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13"/>
        <v>-1.4532732288232375E-2</v>
      </c>
      <c r="I402" s="88">
        <f t="shared" si="12"/>
        <v>0</v>
      </c>
    </row>
    <row r="403" spans="1:9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13"/>
        <v>1.350674768439486E-2</v>
      </c>
      <c r="I403" s="88">
        <f t="shared" si="12"/>
        <v>1</v>
      </c>
    </row>
    <row r="404" spans="1:9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13"/>
        <v>1.6919466930132909E-2</v>
      </c>
      <c r="I404" s="88">
        <f t="shared" si="12"/>
        <v>0</v>
      </c>
    </row>
    <row r="405" spans="1:9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13"/>
        <v>2.5172231054584104E-2</v>
      </c>
      <c r="I405" s="88">
        <f t="shared" si="12"/>
        <v>1</v>
      </c>
    </row>
    <row r="406" spans="1:9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13"/>
        <v>3.5646592573448377E-3</v>
      </c>
      <c r="I406" s="88">
        <f t="shared" si="12"/>
        <v>0</v>
      </c>
    </row>
    <row r="407" spans="1:9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13"/>
        <v>4.6143775419318356E-3</v>
      </c>
      <c r="I407" s="88">
        <f t="shared" si="12"/>
        <v>0</v>
      </c>
    </row>
    <row r="408" spans="1:9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13"/>
        <v>1.5702276295970208E-3</v>
      </c>
      <c r="I408" s="88">
        <f t="shared" si="12"/>
        <v>0</v>
      </c>
    </row>
    <row r="409" spans="1:9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13"/>
        <v>9.4172603557869383E-3</v>
      </c>
      <c r="I409" s="88">
        <f t="shared" si="12"/>
        <v>0</v>
      </c>
    </row>
    <row r="410" spans="1:9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13"/>
        <v>-1.4844633216055447E-2</v>
      </c>
      <c r="I410" s="88">
        <f t="shared" si="12"/>
        <v>0</v>
      </c>
    </row>
    <row r="411" spans="1:9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13"/>
        <v>-7.8827137985028051E-3</v>
      </c>
      <c r="I411" s="88">
        <f t="shared" si="12"/>
        <v>0</v>
      </c>
    </row>
    <row r="412" spans="1:9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13"/>
        <v>-3.6753975374836934E-3</v>
      </c>
      <c r="I412" s="88">
        <f t="shared" si="12"/>
        <v>0</v>
      </c>
    </row>
    <row r="413" spans="1:9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13"/>
        <v>-3.2115616218386656E-3</v>
      </c>
      <c r="I413" s="88">
        <f t="shared" si="12"/>
        <v>0</v>
      </c>
    </row>
    <row r="414" spans="1:9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13"/>
        <v>1.8906945608516246E-2</v>
      </c>
      <c r="I414" s="88">
        <f t="shared" si="12"/>
        <v>0</v>
      </c>
    </row>
    <row r="415" spans="1:9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13"/>
        <v>2.1899837620716234E-2</v>
      </c>
      <c r="I415" s="88">
        <f t="shared" si="12"/>
        <v>0</v>
      </c>
    </row>
    <row r="416" spans="1:9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13"/>
        <v>4.6728971962617383E-3</v>
      </c>
      <c r="I416" s="88">
        <f t="shared" si="12"/>
        <v>0</v>
      </c>
    </row>
    <row r="417" spans="1:9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13"/>
        <v>1.8729514593414098E-3</v>
      </c>
      <c r="I417" s="88">
        <f t="shared" si="12"/>
        <v>0</v>
      </c>
    </row>
    <row r="418" spans="1:9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13"/>
        <v>1.0697408734485769E-3</v>
      </c>
      <c r="I418" s="88">
        <f t="shared" si="12"/>
        <v>0</v>
      </c>
    </row>
    <row r="419" spans="1:9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13"/>
        <v>2.1060712951821436E-3</v>
      </c>
      <c r="I419" s="88">
        <f t="shared" si="12"/>
        <v>0</v>
      </c>
    </row>
    <row r="420" spans="1:9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13"/>
        <v>-4.3378782702321317E-3</v>
      </c>
      <c r="I420" s="88">
        <f t="shared" si="12"/>
        <v>0</v>
      </c>
    </row>
    <row r="421" spans="1:9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13"/>
        <v>1.7364721540573225E-2</v>
      </c>
      <c r="I421" s="88">
        <f t="shared" si="12"/>
        <v>1</v>
      </c>
    </row>
    <row r="422" spans="1:9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13"/>
        <v>1.3552462132826237E-2</v>
      </c>
      <c r="I422" s="88">
        <f t="shared" si="12"/>
        <v>1</v>
      </c>
    </row>
    <row r="423" spans="1:9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13"/>
        <v>1.4419974185222451E-3</v>
      </c>
      <c r="I423" s="88">
        <f t="shared" si="12"/>
        <v>0</v>
      </c>
    </row>
    <row r="424" spans="1:9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13"/>
        <v>2.114569383049103E-3</v>
      </c>
      <c r="I424" s="88">
        <f t="shared" si="12"/>
        <v>0</v>
      </c>
    </row>
    <row r="425" spans="1:9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13"/>
        <v>8.8724992715105699E-3</v>
      </c>
      <c r="I425" s="88">
        <f t="shared" si="12"/>
        <v>1</v>
      </c>
    </row>
    <row r="426" spans="1:9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13"/>
        <v>-1.0009561372056885E-2</v>
      </c>
      <c r="I426" s="88">
        <f t="shared" si="12"/>
        <v>0</v>
      </c>
    </row>
    <row r="427" spans="1:9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13"/>
        <v>3.3400738438014166E-3</v>
      </c>
      <c r="I427" s="88">
        <f t="shared" si="12"/>
        <v>0</v>
      </c>
    </row>
    <row r="428" spans="1:9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13"/>
        <v>-5.5348888510092786E-3</v>
      </c>
      <c r="I428" s="88">
        <f t="shared" si="12"/>
        <v>0</v>
      </c>
    </row>
    <row r="429" spans="1:9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13"/>
        <v>9.659302876617204E-3</v>
      </c>
      <c r="I429" s="88">
        <f t="shared" si="12"/>
        <v>0</v>
      </c>
    </row>
    <row r="430" spans="1:9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13"/>
        <v>1.5398903502201966E-2</v>
      </c>
      <c r="I430" s="88">
        <f t="shared" si="12"/>
        <v>0</v>
      </c>
    </row>
    <row r="431" spans="1:9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13"/>
        <v>-1.0818359739972472E-4</v>
      </c>
      <c r="I431" s="88">
        <f t="shared" si="12"/>
        <v>0</v>
      </c>
    </row>
    <row r="432" spans="1:9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13"/>
        <v>-1.5776842270921021E-2</v>
      </c>
      <c r="I432" s="88">
        <f t="shared" si="12"/>
        <v>0</v>
      </c>
    </row>
    <row r="433" spans="1:9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13"/>
        <v>4.8369043811959944E-3</v>
      </c>
      <c r="I433" s="88">
        <f t="shared" si="12"/>
        <v>0</v>
      </c>
    </row>
    <row r="434" spans="1:9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13"/>
        <v>-8.2846003898634502E-3</v>
      </c>
      <c r="I434" s="88">
        <f t="shared" si="12"/>
        <v>0</v>
      </c>
    </row>
    <row r="435" spans="1:9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13"/>
        <v>3.309431880860414E-3</v>
      </c>
      <c r="I435" s="88">
        <f t="shared" si="12"/>
        <v>0</v>
      </c>
    </row>
    <row r="436" spans="1:9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13"/>
        <v>-1.1404867809485797E-2</v>
      </c>
      <c r="I436" s="88">
        <f t="shared" si="12"/>
        <v>0</v>
      </c>
    </row>
    <row r="437" spans="1:9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13"/>
        <v>2.2051686483863131E-2</v>
      </c>
      <c r="I437" s="88">
        <f t="shared" si="12"/>
        <v>1</v>
      </c>
    </row>
    <row r="438" spans="1:9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13"/>
        <v>1.2652718009595887E-2</v>
      </c>
      <c r="I438" s="88">
        <f t="shared" si="12"/>
        <v>1</v>
      </c>
    </row>
    <row r="439" spans="1:9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13"/>
        <v>-1.8268141143369387E-3</v>
      </c>
      <c r="I439" s="88">
        <f t="shared" si="12"/>
        <v>0</v>
      </c>
    </row>
    <row r="440" spans="1:9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13"/>
        <v>6.5181009424819525E-3</v>
      </c>
      <c r="I440" s="88">
        <f t="shared" si="12"/>
        <v>0</v>
      </c>
    </row>
    <row r="441" spans="1:9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13"/>
        <v>-6.8064914481191785E-5</v>
      </c>
      <c r="I441" s="88">
        <f t="shared" si="12"/>
        <v>0</v>
      </c>
    </row>
    <row r="442" spans="1:9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13"/>
        <v>-5.3191489361702482E-3</v>
      </c>
      <c r="I442" s="88">
        <f t="shared" si="12"/>
        <v>0</v>
      </c>
    </row>
    <row r="443" spans="1:9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13"/>
        <v>-9.9424180508167481E-3</v>
      </c>
      <c r="I443" s="88">
        <f t="shared" si="12"/>
        <v>0</v>
      </c>
    </row>
    <row r="444" spans="1:9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13"/>
        <v>-1.4811596492613988E-2</v>
      </c>
      <c r="I444" s="88">
        <f t="shared" si="12"/>
        <v>0</v>
      </c>
    </row>
    <row r="445" spans="1:9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13"/>
        <v>1.6938620053721376E-3</v>
      </c>
      <c r="I445" s="88">
        <f t="shared" si="12"/>
        <v>0</v>
      </c>
    </row>
    <row r="446" spans="1:9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13"/>
        <v>-5.2330875216378692E-3</v>
      </c>
      <c r="I446" s="88">
        <f t="shared" si="12"/>
        <v>0</v>
      </c>
    </row>
    <row r="447" spans="1:9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13"/>
        <v>-2.4985415115974963E-2</v>
      </c>
      <c r="I447" s="88">
        <f t="shared" si="12"/>
        <v>0</v>
      </c>
    </row>
    <row r="448" spans="1:9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13"/>
        <v>-4.239998349392371E-3</v>
      </c>
      <c r="I448" s="88">
        <f t="shared" si="12"/>
        <v>0</v>
      </c>
    </row>
    <row r="449" spans="1:9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13"/>
        <v>-1.5664660236420214E-2</v>
      </c>
      <c r="I449" s="88">
        <f t="shared" si="12"/>
        <v>0</v>
      </c>
    </row>
    <row r="450" spans="1:9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13"/>
        <v>-8.1780004420541896E-3</v>
      </c>
      <c r="I450" s="88">
        <f t="shared" si="12"/>
        <v>0</v>
      </c>
    </row>
    <row r="451" spans="1:9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13"/>
        <v>-3.1368720419381546E-2</v>
      </c>
      <c r="I451" s="88">
        <f t="shared" si="12"/>
        <v>0</v>
      </c>
    </row>
    <row r="452" spans="1:9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13"/>
        <v>3.2187383597362063E-2</v>
      </c>
      <c r="I452" s="88">
        <f t="shared" ref="I452:I515" si="14">IF(B452=D452,1,0)</f>
        <v>0</v>
      </c>
    </row>
    <row r="453" spans="1:9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15">(E453/E452)-1</f>
        <v>1.1622229769890469E-2</v>
      </c>
      <c r="I453" s="88">
        <f t="shared" si="14"/>
        <v>0</v>
      </c>
    </row>
    <row r="454" spans="1:9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15"/>
        <v>6.4210846596928217E-3</v>
      </c>
      <c r="I454" s="88">
        <f t="shared" si="14"/>
        <v>0</v>
      </c>
    </row>
    <row r="455" spans="1:9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15"/>
        <v>2.1319183094773875E-2</v>
      </c>
      <c r="I455" s="88">
        <f t="shared" si="14"/>
        <v>0</v>
      </c>
    </row>
    <row r="456" spans="1:9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15"/>
        <v>-3.4092764984484658E-3</v>
      </c>
      <c r="I456" s="88">
        <f t="shared" si="14"/>
        <v>0</v>
      </c>
    </row>
    <row r="457" spans="1:9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15"/>
        <v>2.5042505684495175E-2</v>
      </c>
      <c r="I457" s="88">
        <f t="shared" si="14"/>
        <v>0</v>
      </c>
    </row>
    <row r="458" spans="1:9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15"/>
        <v>-1.0251900998211494E-2</v>
      </c>
      <c r="I458" s="88">
        <f t="shared" si="14"/>
        <v>0</v>
      </c>
    </row>
    <row r="459" spans="1:9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15"/>
        <v>9.3485305846365829E-3</v>
      </c>
      <c r="I459" s="88">
        <f t="shared" si="14"/>
        <v>0</v>
      </c>
    </row>
    <row r="460" spans="1:9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15"/>
        <v>1.1822482721371541E-2</v>
      </c>
      <c r="I460" s="88">
        <f t="shared" si="14"/>
        <v>0</v>
      </c>
    </row>
    <row r="461" spans="1:9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15"/>
        <v>8.3035952590426731E-4</v>
      </c>
      <c r="I461" s="88">
        <f t="shared" si="14"/>
        <v>0</v>
      </c>
    </row>
    <row r="462" spans="1:9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15"/>
        <v>-1.4914316756383661E-3</v>
      </c>
      <c r="I462" s="88">
        <f t="shared" si="14"/>
        <v>0</v>
      </c>
    </row>
    <row r="463" spans="1:9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15"/>
        <v>-1.2997804023977655E-2</v>
      </c>
      <c r="I463" s="88">
        <f t="shared" si="14"/>
        <v>0</v>
      </c>
    </row>
    <row r="464" spans="1:9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15"/>
        <v>1.2717979555020964E-2</v>
      </c>
      <c r="I464" s="88">
        <f t="shared" si="14"/>
        <v>0</v>
      </c>
    </row>
    <row r="465" spans="1:9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15"/>
        <v>1.0113905135132439E-2</v>
      </c>
      <c r="I465" s="88">
        <f t="shared" si="14"/>
        <v>0</v>
      </c>
    </row>
    <row r="466" spans="1:9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15"/>
        <v>-2.5472465244780196E-3</v>
      </c>
      <c r="I466" s="88">
        <f t="shared" si="14"/>
        <v>0</v>
      </c>
    </row>
    <row r="467" spans="1:9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15"/>
        <v>3.4573867263849589E-3</v>
      </c>
      <c r="I467" s="88">
        <f t="shared" si="14"/>
        <v>0</v>
      </c>
    </row>
    <row r="468" spans="1:9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15"/>
        <v>-2.0085549562953164E-2</v>
      </c>
      <c r="I468" s="88">
        <f t="shared" si="14"/>
        <v>0</v>
      </c>
    </row>
    <row r="469" spans="1:9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15"/>
        <v>-1.2745852104164457E-2</v>
      </c>
      <c r="I469" s="88">
        <f t="shared" si="14"/>
        <v>0</v>
      </c>
    </row>
    <row r="470" spans="1:9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15"/>
        <v>1.8404411392725306E-2</v>
      </c>
      <c r="I470" s="88">
        <f t="shared" si="14"/>
        <v>1</v>
      </c>
    </row>
    <row r="471" spans="1:9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15"/>
        <v>1.7743954537325912E-2</v>
      </c>
      <c r="I471" s="88">
        <f t="shared" si="14"/>
        <v>0</v>
      </c>
    </row>
    <row r="472" spans="1:9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15"/>
        <v>2.4404529480670512E-4</v>
      </c>
      <c r="I472" s="88">
        <f t="shared" si="14"/>
        <v>0</v>
      </c>
    </row>
    <row r="473" spans="1:9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15"/>
        <v>1.6493436783291404E-3</v>
      </c>
      <c r="I473" s="88">
        <f t="shared" si="14"/>
        <v>0</v>
      </c>
    </row>
    <row r="474" spans="1:9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15"/>
        <v>-4.4429721145039514E-3</v>
      </c>
      <c r="I474" s="88">
        <f t="shared" si="14"/>
        <v>0</v>
      </c>
    </row>
    <row r="475" spans="1:9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15"/>
        <v>-8.2600951281097679E-3</v>
      </c>
      <c r="I475" s="88">
        <f t="shared" si="14"/>
        <v>0</v>
      </c>
    </row>
    <row r="476" spans="1:9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15"/>
        <v>1.603607871000845E-2</v>
      </c>
      <c r="I476" s="88">
        <f t="shared" si="14"/>
        <v>0</v>
      </c>
    </row>
    <row r="477" spans="1:9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15"/>
        <v>-6.9833623092686592E-3</v>
      </c>
      <c r="I477" s="88">
        <f t="shared" si="14"/>
        <v>0</v>
      </c>
    </row>
    <row r="478" spans="1:9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15"/>
        <v>4.4307511737089467E-3</v>
      </c>
      <c r="I478" s="88">
        <f t="shared" si="14"/>
        <v>0</v>
      </c>
    </row>
    <row r="479" spans="1:9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15"/>
        <v>-3.3790034374299172E-3</v>
      </c>
      <c r="I479" s="88">
        <f t="shared" si="14"/>
        <v>0</v>
      </c>
    </row>
    <row r="480" spans="1:9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15"/>
        <v>-2.2668203935669595E-3</v>
      </c>
      <c r="I480" s="88">
        <f t="shared" si="14"/>
        <v>0</v>
      </c>
    </row>
    <row r="481" spans="1:9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15"/>
        <v>-1.4229194821474E-2</v>
      </c>
      <c r="I481" s="88">
        <f t="shared" si="14"/>
        <v>0</v>
      </c>
    </row>
    <row r="482" spans="1:9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15"/>
        <v>1.7881801293451183E-3</v>
      </c>
      <c r="I482" s="88">
        <f t="shared" si="14"/>
        <v>0</v>
      </c>
    </row>
    <row r="483" spans="1:9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15"/>
        <v>-5.9499608294322215E-5</v>
      </c>
      <c r="I483" s="88">
        <f t="shared" si="14"/>
        <v>0</v>
      </c>
    </row>
    <row r="484" spans="1:9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15"/>
        <v>-1.0720483958942872E-2</v>
      </c>
      <c r="I484" s="88">
        <f t="shared" si="14"/>
        <v>0</v>
      </c>
    </row>
    <row r="485" spans="1:9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15"/>
        <v>-7.0373117869958479E-3</v>
      </c>
      <c r="I485" s="88">
        <f t="shared" si="14"/>
        <v>0</v>
      </c>
    </row>
    <row r="486" spans="1:9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15"/>
        <v>6.7136453579936806E-3</v>
      </c>
      <c r="I486" s="88">
        <f t="shared" si="14"/>
        <v>1</v>
      </c>
    </row>
    <row r="487" spans="1:9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15"/>
        <v>3.1840107504236936E-2</v>
      </c>
      <c r="I487" s="88">
        <f t="shared" si="14"/>
        <v>1</v>
      </c>
    </row>
    <row r="488" spans="1:9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15"/>
        <v>6.5699957236713402E-3</v>
      </c>
      <c r="I488" s="88">
        <f t="shared" si="14"/>
        <v>0</v>
      </c>
    </row>
    <row r="489" spans="1:9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15"/>
        <v>1.8441989803801295E-3</v>
      </c>
      <c r="I489" s="88">
        <f t="shared" si="14"/>
        <v>0</v>
      </c>
    </row>
    <row r="490" spans="1:9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15"/>
        <v>-3.5659557243227225E-3</v>
      </c>
      <c r="I490" s="88">
        <f t="shared" si="14"/>
        <v>0</v>
      </c>
    </row>
    <row r="491" spans="1:9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15"/>
        <v>6.112835988354659E-3</v>
      </c>
      <c r="I491" s="88">
        <f t="shared" si="14"/>
        <v>0</v>
      </c>
    </row>
    <row r="492" spans="1:9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15"/>
        <v>5.9891752626872741E-3</v>
      </c>
      <c r="I492" s="88">
        <f t="shared" si="14"/>
        <v>0</v>
      </c>
    </row>
    <row r="493" spans="1:9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15"/>
        <v>8.7343755972630888E-3</v>
      </c>
      <c r="I493" s="88">
        <f t="shared" si="14"/>
        <v>0</v>
      </c>
    </row>
    <row r="494" spans="1:9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15"/>
        <v>7.3893025635207721E-4</v>
      </c>
      <c r="I494" s="88">
        <f t="shared" si="14"/>
        <v>0</v>
      </c>
    </row>
    <row r="495" spans="1:9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15"/>
        <v>-3.5404596917717468E-3</v>
      </c>
      <c r="I495" s="88">
        <f t="shared" si="14"/>
        <v>0</v>
      </c>
    </row>
    <row r="496" spans="1:9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15"/>
        <v>-3.4865383519219195E-3</v>
      </c>
      <c r="I496" s="88">
        <f t="shared" si="14"/>
        <v>0</v>
      </c>
    </row>
    <row r="497" spans="1:9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15"/>
        <v>8.8660088660086345E-4</v>
      </c>
      <c r="I497" s="88">
        <f t="shared" si="14"/>
        <v>0</v>
      </c>
    </row>
    <row r="498" spans="1:9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15"/>
        <v>-7.429420505200568E-3</v>
      </c>
      <c r="I498" s="88">
        <f t="shared" si="14"/>
        <v>0</v>
      </c>
    </row>
    <row r="499" spans="1:9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15"/>
        <v>4.5198065407645593E-3</v>
      </c>
      <c r="I499" s="88">
        <f t="shared" si="14"/>
        <v>0</v>
      </c>
    </row>
    <row r="500" spans="1:9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15"/>
        <v>4.9580145014758159E-3</v>
      </c>
      <c r="I500" s="88">
        <f t="shared" si="14"/>
        <v>0</v>
      </c>
    </row>
    <row r="501" spans="1:9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15"/>
        <v>-1.4639061579116985E-3</v>
      </c>
      <c r="I501" s="88">
        <f t="shared" si="14"/>
        <v>0</v>
      </c>
    </row>
    <row r="502" spans="1:9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15"/>
        <v>4.3124785804045107E-3</v>
      </c>
      <c r="I502" s="88">
        <f t="shared" si="14"/>
        <v>0</v>
      </c>
    </row>
    <row r="503" spans="1:9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15"/>
        <v>-9.3272794487048172E-3</v>
      </c>
      <c r="I503" s="88">
        <f t="shared" si="14"/>
        <v>0</v>
      </c>
    </row>
    <row r="504" spans="1:9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15"/>
        <v>-7.5588682747596003E-4</v>
      </c>
      <c r="I504" s="88">
        <f t="shared" si="14"/>
        <v>0</v>
      </c>
    </row>
    <row r="505" spans="1:9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15"/>
        <v>-2.4426910776184085E-2</v>
      </c>
      <c r="I505" s="88">
        <f t="shared" si="14"/>
        <v>0</v>
      </c>
    </row>
    <row r="506" spans="1:9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15"/>
        <v>-1.1415054523325696E-2</v>
      </c>
      <c r="I506" s="88">
        <f t="shared" si="14"/>
        <v>0</v>
      </c>
    </row>
    <row r="507" spans="1:9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15"/>
        <v>-5.5798252581414909E-3</v>
      </c>
      <c r="I507" s="88">
        <f t="shared" si="14"/>
        <v>0</v>
      </c>
    </row>
    <row r="508" spans="1:9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15"/>
        <v>-3.091116036662056E-2</v>
      </c>
      <c r="I508" s="88">
        <f t="shared" si="14"/>
        <v>0</v>
      </c>
    </row>
    <row r="509" spans="1:9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15"/>
        <v>2.9156621540868954E-3</v>
      </c>
      <c r="I509" s="88">
        <f t="shared" si="14"/>
        <v>0</v>
      </c>
    </row>
    <row r="510" spans="1:9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15"/>
        <v>3.0407314191791546E-3</v>
      </c>
      <c r="I510" s="88">
        <f t="shared" si="14"/>
        <v>0</v>
      </c>
    </row>
    <row r="511" spans="1:9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15"/>
        <v>3.6152845628372177E-3</v>
      </c>
      <c r="I511" s="88">
        <f t="shared" si="14"/>
        <v>0</v>
      </c>
    </row>
    <row r="512" spans="1:9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15"/>
        <v>-1.4204951323550263E-2</v>
      </c>
      <c r="I512" s="88">
        <f t="shared" si="14"/>
        <v>0</v>
      </c>
    </row>
    <row r="513" spans="1:9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15"/>
        <v>2.1065816442723762E-2</v>
      </c>
      <c r="I513" s="88">
        <f t="shared" si="14"/>
        <v>1</v>
      </c>
    </row>
    <row r="514" spans="1:9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15"/>
        <v>-1.7539057351703691E-2</v>
      </c>
      <c r="I514" s="88">
        <f t="shared" si="14"/>
        <v>0</v>
      </c>
    </row>
    <row r="515" spans="1:9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15"/>
        <v>-2.6148781821746736E-2</v>
      </c>
      <c r="I515" s="88">
        <f t="shared" si="14"/>
        <v>0</v>
      </c>
    </row>
    <row r="516" spans="1:9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15"/>
        <v>8.180305807805377E-3</v>
      </c>
      <c r="I516" s="88">
        <f t="shared" ref="I516:I579" si="16">IF(B516=D516,1,0)</f>
        <v>1</v>
      </c>
    </row>
    <row r="517" spans="1:9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17">(E517/E516)-1</f>
        <v>6.6214724893565169E-4</v>
      </c>
      <c r="I517" s="88">
        <f t="shared" si="16"/>
        <v>0</v>
      </c>
    </row>
    <row r="518" spans="1:9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17"/>
        <v>6.7746407864885949E-3</v>
      </c>
      <c r="I518" s="88">
        <f t="shared" si="16"/>
        <v>0</v>
      </c>
    </row>
    <row r="519" spans="1:9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17"/>
        <v>-7.3967429292770559E-3</v>
      </c>
      <c r="I519" s="88">
        <f t="shared" si="16"/>
        <v>0</v>
      </c>
    </row>
    <row r="520" spans="1:9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17"/>
        <v>1.464096527369052E-2</v>
      </c>
      <c r="I520" s="88">
        <f t="shared" si="16"/>
        <v>1</v>
      </c>
    </row>
    <row r="521" spans="1:9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17"/>
        <v>-5.1586438360422537E-3</v>
      </c>
      <c r="I521" s="88">
        <f t="shared" si="16"/>
        <v>0</v>
      </c>
    </row>
    <row r="522" spans="1:9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17"/>
        <v>1.120378179697834E-2</v>
      </c>
      <c r="I522" s="88">
        <f t="shared" si="16"/>
        <v>0</v>
      </c>
    </row>
    <row r="523" spans="1:9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17"/>
        <v>1.1996087113216314E-2</v>
      </c>
      <c r="I523" s="88">
        <f t="shared" si="16"/>
        <v>0</v>
      </c>
    </row>
    <row r="524" spans="1:9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17"/>
        <v>-5.3418803418803229E-3</v>
      </c>
      <c r="I524" s="88">
        <f t="shared" si="16"/>
        <v>0</v>
      </c>
    </row>
    <row r="525" spans="1:9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17"/>
        <v>-8.7668149966754205E-3</v>
      </c>
      <c r="I525" s="88">
        <f t="shared" si="16"/>
        <v>0</v>
      </c>
    </row>
    <row r="526" spans="1:9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17"/>
        <v>2.3736300026833135E-3</v>
      </c>
      <c r="I526" s="88">
        <f t="shared" si="16"/>
        <v>0</v>
      </c>
    </row>
    <row r="527" spans="1:9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17"/>
        <v>2.8107239930814654E-3</v>
      </c>
      <c r="I527" s="88">
        <f t="shared" si="16"/>
        <v>0</v>
      </c>
    </row>
    <row r="528" spans="1:9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17"/>
        <v>-2.3511052247923159E-3</v>
      </c>
      <c r="I528" s="88">
        <f t="shared" si="16"/>
        <v>0</v>
      </c>
    </row>
    <row r="529" spans="1:9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17"/>
        <v>2.3669369777290505E-4</v>
      </c>
      <c r="I529" s="88">
        <f t="shared" si="16"/>
        <v>0</v>
      </c>
    </row>
    <row r="530" spans="1:9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17"/>
        <v>1.2871032460517462E-2</v>
      </c>
      <c r="I530" s="88">
        <f t="shared" si="16"/>
        <v>0</v>
      </c>
    </row>
    <row r="531" spans="1:9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17"/>
        <v>1.9238973650529179E-2</v>
      </c>
      <c r="I531" s="88">
        <f t="shared" si="16"/>
        <v>0</v>
      </c>
    </row>
    <row r="532" spans="1:9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17"/>
        <v>1.4171815826190981E-2</v>
      </c>
      <c r="I532" s="88">
        <f t="shared" si="16"/>
        <v>0</v>
      </c>
    </row>
    <row r="533" spans="1:9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17"/>
        <v>-1.5428155893163487E-3</v>
      </c>
      <c r="I533" s="88">
        <f t="shared" si="16"/>
        <v>0</v>
      </c>
    </row>
    <row r="534" spans="1:9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17"/>
        <v>1.663303971261243E-3</v>
      </c>
      <c r="I534" s="88">
        <f t="shared" si="16"/>
        <v>0</v>
      </c>
    </row>
    <row r="535" spans="1:9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17"/>
        <v>6.9369387073319189E-3</v>
      </c>
      <c r="I535" s="88">
        <f t="shared" si="16"/>
        <v>1</v>
      </c>
    </row>
    <row r="536" spans="1:9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17"/>
        <v>-4.3911007025760895E-3</v>
      </c>
      <c r="I536" s="88">
        <f t="shared" si="16"/>
        <v>0</v>
      </c>
    </row>
    <row r="537" spans="1:9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17"/>
        <v>2.8913064784867881E-3</v>
      </c>
      <c r="I537" s="88">
        <f t="shared" si="16"/>
        <v>0</v>
      </c>
    </row>
    <row r="538" spans="1:9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17"/>
        <v>3.3520645003664029E-3</v>
      </c>
      <c r="I538" s="88">
        <f t="shared" si="16"/>
        <v>0</v>
      </c>
    </row>
    <row r="539" spans="1:9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17"/>
        <v>7.0128959364179622E-4</v>
      </c>
      <c r="I539" s="88">
        <f t="shared" si="16"/>
        <v>0</v>
      </c>
    </row>
    <row r="540" spans="1:9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17"/>
        <v>-1.5767957952113054E-3</v>
      </c>
      <c r="I540" s="88">
        <f t="shared" si="16"/>
        <v>0</v>
      </c>
    </row>
    <row r="541" spans="1:9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17"/>
        <v>1.3492171810719711E-2</v>
      </c>
      <c r="I541" s="88">
        <f t="shared" si="16"/>
        <v>0</v>
      </c>
    </row>
    <row r="542" spans="1:9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17"/>
        <v>6.5023758681055366E-3</v>
      </c>
      <c r="I542" s="88">
        <f t="shared" si="16"/>
        <v>0</v>
      </c>
    </row>
    <row r="543" spans="1:9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17"/>
        <v>2.6758921233203115E-3</v>
      </c>
      <c r="I543" s="88">
        <f t="shared" si="16"/>
        <v>0</v>
      </c>
    </row>
    <row r="544" spans="1:9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17"/>
        <v>3.2215635067387449E-3</v>
      </c>
      <c r="I544" s="88">
        <f t="shared" si="16"/>
        <v>0</v>
      </c>
    </row>
    <row r="545" spans="1:9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17"/>
        <v>-1.0944744242608606E-2</v>
      </c>
      <c r="I545" s="88">
        <f t="shared" si="16"/>
        <v>0</v>
      </c>
    </row>
    <row r="546" spans="1:9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17"/>
        <v>3.8615230922924848E-3</v>
      </c>
      <c r="I546" s="88">
        <f t="shared" si="16"/>
        <v>0</v>
      </c>
    </row>
    <row r="547" spans="1:9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17"/>
        <v>6.7173176659711675E-3</v>
      </c>
      <c r="I547" s="88">
        <f t="shared" si="16"/>
        <v>0</v>
      </c>
    </row>
    <row r="548" spans="1:9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17"/>
        <v>4.1061516234508488E-3</v>
      </c>
      <c r="I548" s="88">
        <f t="shared" si="16"/>
        <v>1</v>
      </c>
    </row>
    <row r="549" spans="1:9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17"/>
        <v>3.9473684210526994E-3</v>
      </c>
      <c r="I549" s="88">
        <f t="shared" si="16"/>
        <v>0</v>
      </c>
    </row>
    <row r="550" spans="1:9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17"/>
        <v>-7.6185447448071653E-3</v>
      </c>
      <c r="I550" s="88">
        <f t="shared" si="16"/>
        <v>0</v>
      </c>
    </row>
    <row r="551" spans="1:9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17"/>
        <v>-2.5368412051419709E-3</v>
      </c>
      <c r="I551" s="88">
        <f t="shared" si="16"/>
        <v>0</v>
      </c>
    </row>
    <row r="552" spans="1:9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17"/>
        <v>7.8870663542320862E-3</v>
      </c>
      <c r="I552" s="88">
        <f t="shared" si="16"/>
        <v>1</v>
      </c>
    </row>
    <row r="553" spans="1:9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17"/>
        <v>1.4724506190341158E-2</v>
      </c>
      <c r="I553" s="88">
        <f t="shared" si="16"/>
        <v>1</v>
      </c>
    </row>
    <row r="554" spans="1:9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17"/>
        <v>-4.4706057670806931E-4</v>
      </c>
      <c r="I554" s="88">
        <f t="shared" si="16"/>
        <v>0</v>
      </c>
    </row>
    <row r="555" spans="1:9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17"/>
        <v>1.6120014908682645E-3</v>
      </c>
      <c r="I555" s="88">
        <f t="shared" si="16"/>
        <v>0</v>
      </c>
    </row>
    <row r="556" spans="1:9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17"/>
        <v>-1.3061315620552016E-2</v>
      </c>
      <c r="I556" s="88">
        <f t="shared" si="16"/>
        <v>0</v>
      </c>
    </row>
    <row r="557" spans="1:9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17"/>
        <v>1.0802250940248337E-2</v>
      </c>
      <c r="I557" s="88">
        <f t="shared" si="16"/>
        <v>0</v>
      </c>
    </row>
    <row r="558" spans="1:9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17"/>
        <v>-4.1124632815778828E-3</v>
      </c>
      <c r="I558" s="88">
        <f t="shared" si="16"/>
        <v>0</v>
      </c>
    </row>
    <row r="559" spans="1:9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17"/>
        <v>-3.1368803490833264E-3</v>
      </c>
      <c r="I559" s="88">
        <f t="shared" si="16"/>
        <v>0</v>
      </c>
    </row>
    <row r="560" spans="1:9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17"/>
        <v>-9.2711748184746146E-3</v>
      </c>
      <c r="I560" s="88">
        <f t="shared" si="16"/>
        <v>0</v>
      </c>
    </row>
    <row r="561" spans="1:9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17"/>
        <v>-2.0858616504854099E-3</v>
      </c>
      <c r="I561" s="88">
        <f t="shared" si="16"/>
        <v>0</v>
      </c>
    </row>
    <row r="562" spans="1:9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17"/>
        <v>-1.1201687378862291E-2</v>
      </c>
      <c r="I562" s="88">
        <f t="shared" si="16"/>
        <v>0</v>
      </c>
    </row>
    <row r="563" spans="1:9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17"/>
        <v>5.0829706071700009E-3</v>
      </c>
      <c r="I563" s="88">
        <f t="shared" si="16"/>
        <v>1</v>
      </c>
    </row>
    <row r="564" spans="1:9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17"/>
        <v>2.8297738092959435E-3</v>
      </c>
      <c r="I564" s="88">
        <f t="shared" si="16"/>
        <v>1</v>
      </c>
    </row>
    <row r="565" spans="1:9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17"/>
        <v>4.6616713378713204E-3</v>
      </c>
      <c r="I565" s="88">
        <f t="shared" si="16"/>
        <v>0</v>
      </c>
    </row>
    <row r="566" spans="1:9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17"/>
        <v>6.5947412868760935E-3</v>
      </c>
      <c r="I566" s="88">
        <f t="shared" si="16"/>
        <v>1</v>
      </c>
    </row>
    <row r="567" spans="1:9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17"/>
        <v>3.4595878659904322E-3</v>
      </c>
      <c r="I567" s="88">
        <f t="shared" si="16"/>
        <v>1</v>
      </c>
    </row>
    <row r="568" spans="1:9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17"/>
        <v>-2.6491559338274184E-3</v>
      </c>
      <c r="I568" s="88">
        <f t="shared" si="16"/>
        <v>0</v>
      </c>
    </row>
    <row r="569" spans="1:9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17"/>
        <v>-1.7500729982009577E-2</v>
      </c>
      <c r="I569" s="88">
        <f t="shared" si="16"/>
        <v>0</v>
      </c>
    </row>
    <row r="570" spans="1:9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17"/>
        <v>7.4202609554303578E-3</v>
      </c>
      <c r="I570" s="88">
        <f t="shared" si="16"/>
        <v>0</v>
      </c>
    </row>
    <row r="571" spans="1:9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17"/>
        <v>4.5392689588230617E-3</v>
      </c>
      <c r="I571" s="88">
        <f t="shared" si="16"/>
        <v>1</v>
      </c>
    </row>
    <row r="572" spans="1:9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17"/>
        <v>-1.0467980295566504E-2</v>
      </c>
      <c r="I572" s="88">
        <f t="shared" si="16"/>
        <v>0</v>
      </c>
    </row>
    <row r="573" spans="1:9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17"/>
        <v>-1.4216648317457281E-2</v>
      </c>
      <c r="I573" s="88">
        <f t="shared" si="16"/>
        <v>0</v>
      </c>
    </row>
    <row r="574" spans="1:9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17"/>
        <v>-4.5838593765175073E-3</v>
      </c>
      <c r="I574" s="88">
        <f t="shared" si="16"/>
        <v>0</v>
      </c>
    </row>
    <row r="575" spans="1:9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17"/>
        <v>-6.6440320786745888E-3</v>
      </c>
      <c r="I575" s="88">
        <f t="shared" si="16"/>
        <v>0</v>
      </c>
    </row>
    <row r="576" spans="1:9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17"/>
        <v>-1.4300165984069468E-2</v>
      </c>
      <c r="I576" s="88">
        <f t="shared" si="16"/>
        <v>0</v>
      </c>
    </row>
    <row r="577" spans="1:9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17"/>
        <v>3.4983708811191727E-2</v>
      </c>
      <c r="I577" s="88">
        <f t="shared" si="16"/>
        <v>1</v>
      </c>
    </row>
    <row r="578" spans="1:9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17"/>
        <v>-1.1061691312384658E-2</v>
      </c>
      <c r="I578" s="88">
        <f t="shared" si="16"/>
        <v>0</v>
      </c>
    </row>
    <row r="579" spans="1:9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17"/>
        <v>3.9913164529852274E-3</v>
      </c>
      <c r="I579" s="88">
        <f t="shared" si="16"/>
        <v>0</v>
      </c>
    </row>
    <row r="580" spans="1:9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17"/>
        <v>4.314816789970255E-3</v>
      </c>
      <c r="I580" s="88">
        <f t="shared" ref="I580:I643" si="18">IF(B580=D580,1,0)</f>
        <v>0</v>
      </c>
    </row>
    <row r="581" spans="1:9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19">(E581/E580)-1</f>
        <v>-1.648998822143688E-2</v>
      </c>
      <c r="I581" s="88">
        <f t="shared" si="18"/>
        <v>0</v>
      </c>
    </row>
    <row r="582" spans="1:9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19"/>
        <v>-6.5966427800138172E-3</v>
      </c>
      <c r="I582" s="88">
        <f t="shared" si="18"/>
        <v>0</v>
      </c>
    </row>
    <row r="583" spans="1:9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19"/>
        <v>1.2450838949387144E-3</v>
      </c>
      <c r="I583" s="88">
        <f t="shared" si="18"/>
        <v>0</v>
      </c>
    </row>
    <row r="584" spans="1:9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19"/>
        <v>-2.8927006434803282E-2</v>
      </c>
      <c r="I584" s="88">
        <f t="shared" si="18"/>
        <v>0</v>
      </c>
    </row>
    <row r="585" spans="1:9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19"/>
        <v>5.6812984663545674E-3</v>
      </c>
      <c r="I585" s="88">
        <f t="shared" si="18"/>
        <v>1</v>
      </c>
    </row>
    <row r="586" spans="1:9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19"/>
        <v>-3.3248443689871676E-3</v>
      </c>
      <c r="I586" s="88">
        <f t="shared" si="18"/>
        <v>0</v>
      </c>
    </row>
    <row r="587" spans="1:9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19"/>
        <v>2.5957433864312041E-3</v>
      </c>
      <c r="I587" s="88">
        <f t="shared" si="18"/>
        <v>0</v>
      </c>
    </row>
    <row r="588" spans="1:9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19"/>
        <v>-2.7751089715713162E-2</v>
      </c>
      <c r="I588" s="88">
        <f t="shared" si="18"/>
        <v>0</v>
      </c>
    </row>
    <row r="589" spans="1:9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19"/>
        <v>2.3019711863525139E-2</v>
      </c>
      <c r="I589" s="88">
        <f t="shared" si="18"/>
        <v>1</v>
      </c>
    </row>
    <row r="590" spans="1:9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19"/>
        <v>1.742790905763214E-2</v>
      </c>
      <c r="I590" s="88">
        <f t="shared" si="18"/>
        <v>0</v>
      </c>
    </row>
    <row r="591" spans="1:9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19"/>
        <v>1.2682137075013422E-2</v>
      </c>
      <c r="I591" s="88">
        <f t="shared" si="18"/>
        <v>1</v>
      </c>
    </row>
    <row r="592" spans="1:9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19"/>
        <v>3.8981160750410915E-3</v>
      </c>
      <c r="I592" s="88">
        <f t="shared" si="18"/>
        <v>0</v>
      </c>
    </row>
    <row r="593" spans="1:9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19"/>
        <v>-2.282602284568358E-2</v>
      </c>
      <c r="I593" s="88">
        <f t="shared" si="18"/>
        <v>0</v>
      </c>
    </row>
    <row r="594" spans="1:9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19"/>
        <v>9.9895376443603912E-3</v>
      </c>
      <c r="I594" s="88">
        <f t="shared" si="18"/>
        <v>0</v>
      </c>
    </row>
    <row r="595" spans="1:9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19"/>
        <v>1.8058308515194632E-2</v>
      </c>
      <c r="I595" s="88">
        <f t="shared" si="18"/>
        <v>1</v>
      </c>
    </row>
    <row r="596" spans="1:9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19"/>
        <v>4.8918892476275122E-3</v>
      </c>
      <c r="I596" s="88">
        <f t="shared" si="18"/>
        <v>0</v>
      </c>
    </row>
    <row r="597" spans="1:9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19"/>
        <v>-1.9764385162106879E-2</v>
      </c>
      <c r="I597" s="88">
        <f t="shared" si="18"/>
        <v>0</v>
      </c>
    </row>
    <row r="598" spans="1:9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19"/>
        <v>-9.3166468017480408E-3</v>
      </c>
      <c r="I598" s="88">
        <f t="shared" si="18"/>
        <v>0</v>
      </c>
    </row>
    <row r="599" spans="1:9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19"/>
        <v>2.6468288183512101E-3</v>
      </c>
      <c r="I599" s="88">
        <f t="shared" si="18"/>
        <v>0</v>
      </c>
    </row>
    <row r="600" spans="1:9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19"/>
        <v>1.5659060456372664E-2</v>
      </c>
      <c r="I600" s="88">
        <f t="shared" si="18"/>
        <v>0</v>
      </c>
    </row>
    <row r="601" spans="1:9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19"/>
        <v>8.0238648446422367E-3</v>
      </c>
      <c r="I601" s="88">
        <f t="shared" si="18"/>
        <v>1</v>
      </c>
    </row>
    <row r="602" spans="1:9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19"/>
        <v>1.530467735161678E-2</v>
      </c>
      <c r="I602" s="88">
        <f t="shared" si="18"/>
        <v>1</v>
      </c>
    </row>
    <row r="603" spans="1:9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19"/>
        <v>4.7424822517652121E-3</v>
      </c>
      <c r="I603" s="88">
        <f t="shared" si="18"/>
        <v>0</v>
      </c>
    </row>
    <row r="604" spans="1:9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19"/>
        <v>2.1063314408265033E-3</v>
      </c>
      <c r="I604" s="88">
        <f t="shared" si="18"/>
        <v>0</v>
      </c>
    </row>
    <row r="605" spans="1:9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19"/>
        <v>7.9299110512387472E-3</v>
      </c>
      <c r="I605" s="88">
        <f t="shared" si="18"/>
        <v>0</v>
      </c>
    </row>
    <row r="606" spans="1:9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19"/>
        <v>-2.3223409196470035E-3</v>
      </c>
      <c r="I606" s="88">
        <f t="shared" si="18"/>
        <v>0</v>
      </c>
    </row>
    <row r="607" spans="1:9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19"/>
        <v>1.7234826891650457E-2</v>
      </c>
      <c r="I607" s="88">
        <f t="shared" si="18"/>
        <v>1</v>
      </c>
    </row>
    <row r="608" spans="1:9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19"/>
        <v>-6.8649244391310038E-3</v>
      </c>
      <c r="I608" s="88">
        <f t="shared" si="18"/>
        <v>0</v>
      </c>
    </row>
    <row r="609" spans="1:9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19"/>
        <v>1.2414065512409422E-3</v>
      </c>
      <c r="I609" s="88">
        <f t="shared" si="18"/>
        <v>0</v>
      </c>
    </row>
    <row r="610" spans="1:9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19"/>
        <v>-4.7903966636286821E-4</v>
      </c>
      <c r="I610" s="88">
        <f t="shared" si="18"/>
        <v>0</v>
      </c>
    </row>
    <row r="611" spans="1:9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19"/>
        <v>-9.688756907115792E-3</v>
      </c>
      <c r="I611" s="88">
        <f t="shared" si="18"/>
        <v>0</v>
      </c>
    </row>
    <row r="612" spans="1:9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19"/>
        <v>1.2231806492631447E-2</v>
      </c>
      <c r="I612" s="88">
        <f t="shared" si="18"/>
        <v>0</v>
      </c>
    </row>
    <row r="613" spans="1:9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19"/>
        <v>-1.450267179150655E-2</v>
      </c>
      <c r="I613" s="88">
        <f t="shared" si="18"/>
        <v>0</v>
      </c>
    </row>
    <row r="614" spans="1:9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19"/>
        <v>1.0720774711528547E-2</v>
      </c>
      <c r="I614" s="88">
        <f t="shared" si="18"/>
        <v>0</v>
      </c>
    </row>
    <row r="615" spans="1:9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19"/>
        <v>-1.1501176470588348E-2</v>
      </c>
      <c r="I615" s="88">
        <f t="shared" si="18"/>
        <v>0</v>
      </c>
    </row>
    <row r="616" spans="1:9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19"/>
        <v>-2.723083368244561E-3</v>
      </c>
      <c r="I616" s="88">
        <f t="shared" si="18"/>
        <v>0</v>
      </c>
    </row>
    <row r="617" spans="1:9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19"/>
        <v>-2.2913444463557031E-4</v>
      </c>
      <c r="I617" s="88">
        <f t="shared" si="18"/>
        <v>0</v>
      </c>
    </row>
    <row r="618" spans="1:9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19"/>
        <v>1.0151072403980388E-2</v>
      </c>
      <c r="I618" s="88">
        <f t="shared" si="18"/>
        <v>0</v>
      </c>
    </row>
    <row r="619" spans="1:9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19"/>
        <v>-9.0659003034571084E-3</v>
      </c>
      <c r="I619" s="88">
        <f t="shared" si="18"/>
        <v>0</v>
      </c>
    </row>
    <row r="620" spans="1:9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19"/>
        <v>1.0637080002289689E-2</v>
      </c>
      <c r="I620" s="88">
        <f t="shared" si="18"/>
        <v>1</v>
      </c>
    </row>
    <row r="621" spans="1:9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19"/>
        <v>1.0496804704682949E-2</v>
      </c>
      <c r="I621" s="88">
        <f t="shared" si="18"/>
        <v>1</v>
      </c>
    </row>
    <row r="622" spans="1:9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19"/>
        <v>5.7076665825930295E-3</v>
      </c>
      <c r="I622" s="88">
        <f t="shared" si="18"/>
        <v>0</v>
      </c>
    </row>
    <row r="623" spans="1:9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19"/>
        <v>3.2788407950956611E-3</v>
      </c>
      <c r="I623" s="88">
        <f t="shared" si="18"/>
        <v>0</v>
      </c>
    </row>
    <row r="624" spans="1:9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19"/>
        <v>-2.6848620073509633E-3</v>
      </c>
      <c r="I624" s="88">
        <f t="shared" si="18"/>
        <v>0</v>
      </c>
    </row>
    <row r="625" spans="1:9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19"/>
        <v>-1.3738941544516603E-3</v>
      </c>
      <c r="I625" s="88">
        <f t="shared" si="18"/>
        <v>0</v>
      </c>
    </row>
    <row r="626" spans="1:9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19"/>
        <v>2.8166395537996269E-3</v>
      </c>
      <c r="I626" s="88">
        <f t="shared" si="18"/>
        <v>0</v>
      </c>
    </row>
    <row r="627" spans="1:9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19"/>
        <v>-1.3811898626225894E-3</v>
      </c>
      <c r="I627" s="88">
        <f t="shared" si="18"/>
        <v>0</v>
      </c>
    </row>
    <row r="628" spans="1:9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19"/>
        <v>-3.4252615358909555E-3</v>
      </c>
      <c r="I628" s="88">
        <f t="shared" si="18"/>
        <v>0</v>
      </c>
    </row>
    <row r="629" spans="1:9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19"/>
        <v>5.8401639344263234E-3</v>
      </c>
      <c r="I629" s="88">
        <f t="shared" si="18"/>
        <v>1</v>
      </c>
    </row>
    <row r="630" spans="1:9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19"/>
        <v>7.8898385916821301E-3</v>
      </c>
      <c r="I630" s="88">
        <f t="shared" si="18"/>
        <v>0</v>
      </c>
    </row>
    <row r="631" spans="1:9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19"/>
        <v>1.3138672718420175E-3</v>
      </c>
      <c r="I631" s="88">
        <f t="shared" si="18"/>
        <v>0</v>
      </c>
    </row>
    <row r="632" spans="1:9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19"/>
        <v>-5.5972545925014883E-3</v>
      </c>
      <c r="I632" s="88">
        <f t="shared" si="18"/>
        <v>0</v>
      </c>
    </row>
    <row r="633" spans="1:9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19"/>
        <v>2.2145941756173126E-3</v>
      </c>
      <c r="I633" s="88">
        <f t="shared" si="18"/>
        <v>0</v>
      </c>
    </row>
    <row r="634" spans="1:9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19"/>
        <v>-6.0858836960925311E-3</v>
      </c>
      <c r="I634" s="88">
        <f t="shared" si="18"/>
        <v>0</v>
      </c>
    </row>
    <row r="635" spans="1:9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19"/>
        <v>2.1028059026779733E-3</v>
      </c>
      <c r="I635" s="88">
        <f t="shared" si="18"/>
        <v>0</v>
      </c>
    </row>
    <row r="636" spans="1:9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19"/>
        <v>-7.6355636081272271E-3</v>
      </c>
      <c r="I636" s="88">
        <f t="shared" si="18"/>
        <v>0</v>
      </c>
    </row>
    <row r="637" spans="1:9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19"/>
        <v>1.1932707355242433E-2</v>
      </c>
      <c r="I637" s="88">
        <f t="shared" si="18"/>
        <v>0</v>
      </c>
    </row>
    <row r="638" spans="1:9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19"/>
        <v>1.4544383382582016E-3</v>
      </c>
      <c r="I638" s="88">
        <f t="shared" si="18"/>
        <v>0</v>
      </c>
    </row>
    <row r="639" spans="1:9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19"/>
        <v>5.2026362474837384E-3</v>
      </c>
      <c r="I639" s="88">
        <f t="shared" si="18"/>
        <v>0</v>
      </c>
    </row>
    <row r="640" spans="1:9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19"/>
        <v>-3.794910248086536E-3</v>
      </c>
      <c r="I640" s="88">
        <f t="shared" si="18"/>
        <v>0</v>
      </c>
    </row>
    <row r="641" spans="1:9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19"/>
        <v>-1.4411338143233143E-3</v>
      </c>
      <c r="I641" s="88">
        <f t="shared" si="18"/>
        <v>0</v>
      </c>
    </row>
    <row r="642" spans="1:9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19"/>
        <v>8.6225122948935251E-3</v>
      </c>
      <c r="I642" s="88">
        <f t="shared" si="18"/>
        <v>0</v>
      </c>
    </row>
    <row r="643" spans="1:9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19"/>
        <v>-4.6389544580442976E-3</v>
      </c>
      <c r="I643" s="88">
        <f t="shared" si="18"/>
        <v>0</v>
      </c>
    </row>
    <row r="644" spans="1:9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19"/>
        <v>-7.3433808852343407E-3</v>
      </c>
      <c r="I644" s="88">
        <f t="shared" ref="I644:I668" si="20">IF(B644=D644,1,0)</f>
        <v>0</v>
      </c>
    </row>
    <row r="645" spans="1:9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21">(E645/E644)-1</f>
        <v>-7.655979042910932E-4</v>
      </c>
      <c r="I645" s="88">
        <f t="shared" si="20"/>
        <v>0</v>
      </c>
    </row>
    <row r="646" spans="1:9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21"/>
        <v>6.5818017336078949E-3</v>
      </c>
      <c r="I646" s="88">
        <f t="shared" si="20"/>
        <v>0</v>
      </c>
    </row>
    <row r="647" spans="1:9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21"/>
        <v>-6.1994460849947863E-3</v>
      </c>
      <c r="I647" s="88">
        <f t="shared" si="20"/>
        <v>0</v>
      </c>
    </row>
    <row r="648" spans="1:9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21"/>
        <v>-7.6592289094379318E-4</v>
      </c>
      <c r="I648" s="88">
        <f t="shared" si="20"/>
        <v>0</v>
      </c>
    </row>
    <row r="649" spans="1:9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21"/>
        <v>1.2005577976228921E-2</v>
      </c>
      <c r="I649" s="88">
        <f t="shared" si="20"/>
        <v>1</v>
      </c>
    </row>
    <row r="650" spans="1:9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21"/>
        <v>1.1142239215936822E-2</v>
      </c>
      <c r="I650" s="88">
        <f t="shared" si="20"/>
        <v>0</v>
      </c>
    </row>
    <row r="651" spans="1:9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21"/>
        <v>-1.7237644850366385E-3</v>
      </c>
      <c r="I651" s="88">
        <f t="shared" si="20"/>
        <v>0</v>
      </c>
    </row>
    <row r="652" spans="1:9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21"/>
        <v>2.3234158733602683E-3</v>
      </c>
      <c r="I652" s="88">
        <f t="shared" si="20"/>
        <v>0</v>
      </c>
    </row>
    <row r="653" spans="1:9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21"/>
        <v>-6.9270316586993452E-3</v>
      </c>
      <c r="I653" s="88">
        <f t="shared" si="20"/>
        <v>0</v>
      </c>
    </row>
    <row r="654" spans="1:9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21"/>
        <v>-7.7655265117799743E-3</v>
      </c>
      <c r="I654" s="88">
        <f t="shared" si="20"/>
        <v>0</v>
      </c>
    </row>
    <row r="655" spans="1:9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21"/>
        <v>2.846760094098455E-3</v>
      </c>
      <c r="I655" s="88">
        <f t="shared" si="20"/>
        <v>0</v>
      </c>
    </row>
    <row r="656" spans="1:9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21"/>
        <v>-1.2632578177768861E-2</v>
      </c>
      <c r="I656" s="88">
        <f t="shared" si="20"/>
        <v>0</v>
      </c>
    </row>
    <row r="657" spans="1:9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21"/>
        <v>1.2479893504908635E-3</v>
      </c>
      <c r="I657" s="88">
        <f t="shared" si="20"/>
        <v>0</v>
      </c>
    </row>
    <row r="658" spans="1:9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21"/>
        <v>-2.4097720411045964E-3</v>
      </c>
      <c r="I658" s="88">
        <f t="shared" si="20"/>
        <v>0</v>
      </c>
    </row>
    <row r="659" spans="1:9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21"/>
        <v>1.2855397601066354E-2</v>
      </c>
      <c r="I659" s="88">
        <f t="shared" si="20"/>
        <v>1</v>
      </c>
    </row>
    <row r="660" spans="1:9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21"/>
        <v>2.6133757321562534E-3</v>
      </c>
      <c r="I660" s="88">
        <f t="shared" si="20"/>
        <v>0</v>
      </c>
    </row>
    <row r="661" spans="1:9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21"/>
        <v>-1.2303710252180577E-3</v>
      </c>
      <c r="I661" s="88">
        <f t="shared" si="20"/>
        <v>0</v>
      </c>
    </row>
    <row r="662" spans="1:9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21"/>
        <v>1.7803044128919199E-2</v>
      </c>
      <c r="I662" s="88">
        <f t="shared" si="20"/>
        <v>1</v>
      </c>
    </row>
    <row r="663" spans="1:9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21"/>
        <v>4.8503214122415095E-3</v>
      </c>
      <c r="I663" s="88">
        <f t="shared" si="20"/>
        <v>0</v>
      </c>
    </row>
    <row r="664" spans="1:9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21"/>
        <v>6.8700927908649234E-4</v>
      </c>
      <c r="I664" s="88">
        <f t="shared" si="20"/>
        <v>0</v>
      </c>
    </row>
    <row r="665" spans="1:9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21"/>
        <v>5.7419510150948927E-3</v>
      </c>
      <c r="I665" s="88">
        <f t="shared" si="20"/>
        <v>0</v>
      </c>
    </row>
    <row r="666" spans="1:9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21"/>
        <v>2.126754195441527E-2</v>
      </c>
      <c r="I666" s="88">
        <f t="shared" si="20"/>
        <v>1</v>
      </c>
    </row>
    <row r="667" spans="1:9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21"/>
        <v>6.1718749999999378E-3</v>
      </c>
      <c r="I667" s="88">
        <f t="shared" si="20"/>
        <v>1</v>
      </c>
    </row>
    <row r="668" spans="1:9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21"/>
        <v>1.1284520019670286E-2</v>
      </c>
      <c r="I668" s="88">
        <f t="shared" si="20"/>
        <v>0</v>
      </c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N4" sqref="N4:N8"/>
    </sheetView>
  </sheetViews>
  <sheetFormatPr baseColWidth="10" defaultColWidth="8.83203125" defaultRowHeight="14" x14ac:dyDescent="0"/>
  <cols>
    <col min="4" max="4" width="10.5" customWidth="1"/>
    <col min="6" max="6" width="8.83203125" customWidth="1"/>
    <col min="7" max="7" width="23" customWidth="1"/>
    <col min="8" max="8" width="12.5" customWidth="1"/>
    <col min="260" max="260" width="10.5" customWidth="1"/>
    <col min="262" max="262" width="8.83203125" customWidth="1"/>
    <col min="263" max="263" width="10.6640625" customWidth="1"/>
    <col min="264" max="264" width="12.5" customWidth="1"/>
    <col min="516" max="516" width="10.5" customWidth="1"/>
    <col min="518" max="518" width="8.83203125" customWidth="1"/>
    <col min="519" max="519" width="10.6640625" customWidth="1"/>
    <col min="520" max="520" width="12.5" customWidth="1"/>
    <col min="772" max="772" width="10.5" customWidth="1"/>
    <col min="774" max="774" width="8.83203125" customWidth="1"/>
    <col min="775" max="775" width="10.6640625" customWidth="1"/>
    <col min="776" max="776" width="12.5" customWidth="1"/>
    <col min="1028" max="1028" width="10.5" customWidth="1"/>
    <col min="1030" max="1030" width="8.83203125" customWidth="1"/>
    <col min="1031" max="1031" width="10.6640625" customWidth="1"/>
    <col min="1032" max="1032" width="12.5" customWidth="1"/>
    <col min="1284" max="1284" width="10.5" customWidth="1"/>
    <col min="1286" max="1286" width="8.83203125" customWidth="1"/>
    <col min="1287" max="1287" width="10.6640625" customWidth="1"/>
    <col min="1288" max="1288" width="12.5" customWidth="1"/>
    <col min="1540" max="1540" width="10.5" customWidth="1"/>
    <col min="1542" max="1542" width="8.83203125" customWidth="1"/>
    <col min="1543" max="1543" width="10.6640625" customWidth="1"/>
    <col min="1544" max="1544" width="12.5" customWidth="1"/>
    <col min="1796" max="1796" width="10.5" customWidth="1"/>
    <col min="1798" max="1798" width="8.83203125" customWidth="1"/>
    <col min="1799" max="1799" width="10.6640625" customWidth="1"/>
    <col min="1800" max="1800" width="12.5" customWidth="1"/>
    <col min="2052" max="2052" width="10.5" customWidth="1"/>
    <col min="2054" max="2054" width="8.83203125" customWidth="1"/>
    <col min="2055" max="2055" width="10.6640625" customWidth="1"/>
    <col min="2056" max="2056" width="12.5" customWidth="1"/>
    <col min="2308" max="2308" width="10.5" customWidth="1"/>
    <col min="2310" max="2310" width="8.83203125" customWidth="1"/>
    <col min="2311" max="2311" width="10.6640625" customWidth="1"/>
    <col min="2312" max="2312" width="12.5" customWidth="1"/>
    <col min="2564" max="2564" width="10.5" customWidth="1"/>
    <col min="2566" max="2566" width="8.83203125" customWidth="1"/>
    <col min="2567" max="2567" width="10.6640625" customWidth="1"/>
    <col min="2568" max="2568" width="12.5" customWidth="1"/>
    <col min="2820" max="2820" width="10.5" customWidth="1"/>
    <col min="2822" max="2822" width="8.83203125" customWidth="1"/>
    <col min="2823" max="2823" width="10.6640625" customWidth="1"/>
    <col min="2824" max="2824" width="12.5" customWidth="1"/>
    <col min="3076" max="3076" width="10.5" customWidth="1"/>
    <col min="3078" max="3078" width="8.83203125" customWidth="1"/>
    <col min="3079" max="3079" width="10.6640625" customWidth="1"/>
    <col min="3080" max="3080" width="12.5" customWidth="1"/>
    <col min="3332" max="3332" width="10.5" customWidth="1"/>
    <col min="3334" max="3334" width="8.83203125" customWidth="1"/>
    <col min="3335" max="3335" width="10.6640625" customWidth="1"/>
    <col min="3336" max="3336" width="12.5" customWidth="1"/>
    <col min="3588" max="3588" width="10.5" customWidth="1"/>
    <col min="3590" max="3590" width="8.83203125" customWidth="1"/>
    <col min="3591" max="3591" width="10.6640625" customWidth="1"/>
    <col min="3592" max="3592" width="12.5" customWidth="1"/>
    <col min="3844" max="3844" width="10.5" customWidth="1"/>
    <col min="3846" max="3846" width="8.83203125" customWidth="1"/>
    <col min="3847" max="3847" width="10.6640625" customWidth="1"/>
    <col min="3848" max="3848" width="12.5" customWidth="1"/>
    <col min="4100" max="4100" width="10.5" customWidth="1"/>
    <col min="4102" max="4102" width="8.83203125" customWidth="1"/>
    <col min="4103" max="4103" width="10.6640625" customWidth="1"/>
    <col min="4104" max="4104" width="12.5" customWidth="1"/>
    <col min="4356" max="4356" width="10.5" customWidth="1"/>
    <col min="4358" max="4358" width="8.83203125" customWidth="1"/>
    <col min="4359" max="4359" width="10.6640625" customWidth="1"/>
    <col min="4360" max="4360" width="12.5" customWidth="1"/>
    <col min="4612" max="4612" width="10.5" customWidth="1"/>
    <col min="4614" max="4614" width="8.83203125" customWidth="1"/>
    <col min="4615" max="4615" width="10.6640625" customWidth="1"/>
    <col min="4616" max="4616" width="12.5" customWidth="1"/>
    <col min="4868" max="4868" width="10.5" customWidth="1"/>
    <col min="4870" max="4870" width="8.83203125" customWidth="1"/>
    <col min="4871" max="4871" width="10.6640625" customWidth="1"/>
    <col min="4872" max="4872" width="12.5" customWidth="1"/>
    <col min="5124" max="5124" width="10.5" customWidth="1"/>
    <col min="5126" max="5126" width="8.83203125" customWidth="1"/>
    <col min="5127" max="5127" width="10.6640625" customWidth="1"/>
    <col min="5128" max="5128" width="12.5" customWidth="1"/>
    <col min="5380" max="5380" width="10.5" customWidth="1"/>
    <col min="5382" max="5382" width="8.83203125" customWidth="1"/>
    <col min="5383" max="5383" width="10.6640625" customWidth="1"/>
    <col min="5384" max="5384" width="12.5" customWidth="1"/>
    <col min="5636" max="5636" width="10.5" customWidth="1"/>
    <col min="5638" max="5638" width="8.83203125" customWidth="1"/>
    <col min="5639" max="5639" width="10.6640625" customWidth="1"/>
    <col min="5640" max="5640" width="12.5" customWidth="1"/>
    <col min="5892" max="5892" width="10.5" customWidth="1"/>
    <col min="5894" max="5894" width="8.83203125" customWidth="1"/>
    <col min="5895" max="5895" width="10.6640625" customWidth="1"/>
    <col min="5896" max="5896" width="12.5" customWidth="1"/>
    <col min="6148" max="6148" width="10.5" customWidth="1"/>
    <col min="6150" max="6150" width="8.83203125" customWidth="1"/>
    <col min="6151" max="6151" width="10.6640625" customWidth="1"/>
    <col min="6152" max="6152" width="12.5" customWidth="1"/>
    <col min="6404" max="6404" width="10.5" customWidth="1"/>
    <col min="6406" max="6406" width="8.83203125" customWidth="1"/>
    <col min="6407" max="6407" width="10.6640625" customWidth="1"/>
    <col min="6408" max="6408" width="12.5" customWidth="1"/>
    <col min="6660" max="6660" width="10.5" customWidth="1"/>
    <col min="6662" max="6662" width="8.83203125" customWidth="1"/>
    <col min="6663" max="6663" width="10.6640625" customWidth="1"/>
    <col min="6664" max="6664" width="12.5" customWidth="1"/>
    <col min="6916" max="6916" width="10.5" customWidth="1"/>
    <col min="6918" max="6918" width="8.83203125" customWidth="1"/>
    <col min="6919" max="6919" width="10.6640625" customWidth="1"/>
    <col min="6920" max="6920" width="12.5" customWidth="1"/>
    <col min="7172" max="7172" width="10.5" customWidth="1"/>
    <col min="7174" max="7174" width="8.83203125" customWidth="1"/>
    <col min="7175" max="7175" width="10.6640625" customWidth="1"/>
    <col min="7176" max="7176" width="12.5" customWidth="1"/>
    <col min="7428" max="7428" width="10.5" customWidth="1"/>
    <col min="7430" max="7430" width="8.83203125" customWidth="1"/>
    <col min="7431" max="7431" width="10.6640625" customWidth="1"/>
    <col min="7432" max="7432" width="12.5" customWidth="1"/>
    <col min="7684" max="7684" width="10.5" customWidth="1"/>
    <col min="7686" max="7686" width="8.83203125" customWidth="1"/>
    <col min="7687" max="7687" width="10.6640625" customWidth="1"/>
    <col min="7688" max="7688" width="12.5" customWidth="1"/>
    <col min="7940" max="7940" width="10.5" customWidth="1"/>
    <col min="7942" max="7942" width="8.83203125" customWidth="1"/>
    <col min="7943" max="7943" width="10.6640625" customWidth="1"/>
    <col min="7944" max="7944" width="12.5" customWidth="1"/>
    <col min="8196" max="8196" width="10.5" customWidth="1"/>
    <col min="8198" max="8198" width="8.83203125" customWidth="1"/>
    <col min="8199" max="8199" width="10.6640625" customWidth="1"/>
    <col min="8200" max="8200" width="12.5" customWidth="1"/>
    <col min="8452" max="8452" width="10.5" customWidth="1"/>
    <col min="8454" max="8454" width="8.83203125" customWidth="1"/>
    <col min="8455" max="8455" width="10.6640625" customWidth="1"/>
    <col min="8456" max="8456" width="12.5" customWidth="1"/>
    <col min="8708" max="8708" width="10.5" customWidth="1"/>
    <col min="8710" max="8710" width="8.83203125" customWidth="1"/>
    <col min="8711" max="8711" width="10.6640625" customWidth="1"/>
    <col min="8712" max="8712" width="12.5" customWidth="1"/>
    <col min="8964" max="8964" width="10.5" customWidth="1"/>
    <col min="8966" max="8966" width="8.83203125" customWidth="1"/>
    <col min="8967" max="8967" width="10.6640625" customWidth="1"/>
    <col min="8968" max="8968" width="12.5" customWidth="1"/>
    <col min="9220" max="9220" width="10.5" customWidth="1"/>
    <col min="9222" max="9222" width="8.83203125" customWidth="1"/>
    <col min="9223" max="9223" width="10.6640625" customWidth="1"/>
    <col min="9224" max="9224" width="12.5" customWidth="1"/>
    <col min="9476" max="9476" width="10.5" customWidth="1"/>
    <col min="9478" max="9478" width="8.83203125" customWidth="1"/>
    <col min="9479" max="9479" width="10.6640625" customWidth="1"/>
    <col min="9480" max="9480" width="12.5" customWidth="1"/>
    <col min="9732" max="9732" width="10.5" customWidth="1"/>
    <col min="9734" max="9734" width="8.83203125" customWidth="1"/>
    <col min="9735" max="9735" width="10.6640625" customWidth="1"/>
    <col min="9736" max="9736" width="12.5" customWidth="1"/>
    <col min="9988" max="9988" width="10.5" customWidth="1"/>
    <col min="9990" max="9990" width="8.83203125" customWidth="1"/>
    <col min="9991" max="9991" width="10.6640625" customWidth="1"/>
    <col min="9992" max="9992" width="12.5" customWidth="1"/>
    <col min="10244" max="10244" width="10.5" customWidth="1"/>
    <col min="10246" max="10246" width="8.83203125" customWidth="1"/>
    <col min="10247" max="10247" width="10.6640625" customWidth="1"/>
    <col min="10248" max="10248" width="12.5" customWidth="1"/>
    <col min="10500" max="10500" width="10.5" customWidth="1"/>
    <col min="10502" max="10502" width="8.83203125" customWidth="1"/>
    <col min="10503" max="10503" width="10.6640625" customWidth="1"/>
    <col min="10504" max="10504" width="12.5" customWidth="1"/>
    <col min="10756" max="10756" width="10.5" customWidth="1"/>
    <col min="10758" max="10758" width="8.83203125" customWidth="1"/>
    <col min="10759" max="10759" width="10.6640625" customWidth="1"/>
    <col min="10760" max="10760" width="12.5" customWidth="1"/>
    <col min="11012" max="11012" width="10.5" customWidth="1"/>
    <col min="11014" max="11014" width="8.83203125" customWidth="1"/>
    <col min="11015" max="11015" width="10.6640625" customWidth="1"/>
    <col min="11016" max="11016" width="12.5" customWidth="1"/>
    <col min="11268" max="11268" width="10.5" customWidth="1"/>
    <col min="11270" max="11270" width="8.83203125" customWidth="1"/>
    <col min="11271" max="11271" width="10.6640625" customWidth="1"/>
    <col min="11272" max="11272" width="12.5" customWidth="1"/>
    <col min="11524" max="11524" width="10.5" customWidth="1"/>
    <col min="11526" max="11526" width="8.83203125" customWidth="1"/>
    <col min="11527" max="11527" width="10.6640625" customWidth="1"/>
    <col min="11528" max="11528" width="12.5" customWidth="1"/>
    <col min="11780" max="11780" width="10.5" customWidth="1"/>
    <col min="11782" max="11782" width="8.83203125" customWidth="1"/>
    <col min="11783" max="11783" width="10.6640625" customWidth="1"/>
    <col min="11784" max="11784" width="12.5" customWidth="1"/>
    <col min="12036" max="12036" width="10.5" customWidth="1"/>
    <col min="12038" max="12038" width="8.83203125" customWidth="1"/>
    <col min="12039" max="12039" width="10.6640625" customWidth="1"/>
    <col min="12040" max="12040" width="12.5" customWidth="1"/>
    <col min="12292" max="12292" width="10.5" customWidth="1"/>
    <col min="12294" max="12294" width="8.83203125" customWidth="1"/>
    <col min="12295" max="12295" width="10.6640625" customWidth="1"/>
    <col min="12296" max="12296" width="12.5" customWidth="1"/>
    <col min="12548" max="12548" width="10.5" customWidth="1"/>
    <col min="12550" max="12550" width="8.83203125" customWidth="1"/>
    <col min="12551" max="12551" width="10.6640625" customWidth="1"/>
    <col min="12552" max="12552" width="12.5" customWidth="1"/>
    <col min="12804" max="12804" width="10.5" customWidth="1"/>
    <col min="12806" max="12806" width="8.83203125" customWidth="1"/>
    <col min="12807" max="12807" width="10.6640625" customWidth="1"/>
    <col min="12808" max="12808" width="12.5" customWidth="1"/>
    <col min="13060" max="13060" width="10.5" customWidth="1"/>
    <col min="13062" max="13062" width="8.83203125" customWidth="1"/>
    <col min="13063" max="13063" width="10.6640625" customWidth="1"/>
    <col min="13064" max="13064" width="12.5" customWidth="1"/>
    <col min="13316" max="13316" width="10.5" customWidth="1"/>
    <col min="13318" max="13318" width="8.83203125" customWidth="1"/>
    <col min="13319" max="13319" width="10.6640625" customWidth="1"/>
    <col min="13320" max="13320" width="12.5" customWidth="1"/>
    <col min="13572" max="13572" width="10.5" customWidth="1"/>
    <col min="13574" max="13574" width="8.83203125" customWidth="1"/>
    <col min="13575" max="13575" width="10.6640625" customWidth="1"/>
    <col min="13576" max="13576" width="12.5" customWidth="1"/>
    <col min="13828" max="13828" width="10.5" customWidth="1"/>
    <col min="13830" max="13830" width="8.83203125" customWidth="1"/>
    <col min="13831" max="13831" width="10.6640625" customWidth="1"/>
    <col min="13832" max="13832" width="12.5" customWidth="1"/>
    <col min="14084" max="14084" width="10.5" customWidth="1"/>
    <col min="14086" max="14086" width="8.83203125" customWidth="1"/>
    <col min="14087" max="14087" width="10.6640625" customWidth="1"/>
    <col min="14088" max="14088" width="12.5" customWidth="1"/>
    <col min="14340" max="14340" width="10.5" customWidth="1"/>
    <col min="14342" max="14342" width="8.83203125" customWidth="1"/>
    <col min="14343" max="14343" width="10.6640625" customWidth="1"/>
    <col min="14344" max="14344" width="12.5" customWidth="1"/>
    <col min="14596" max="14596" width="10.5" customWidth="1"/>
    <col min="14598" max="14598" width="8.83203125" customWidth="1"/>
    <col min="14599" max="14599" width="10.6640625" customWidth="1"/>
    <col min="14600" max="14600" width="12.5" customWidth="1"/>
    <col min="14852" max="14852" width="10.5" customWidth="1"/>
    <col min="14854" max="14854" width="8.83203125" customWidth="1"/>
    <col min="14855" max="14855" width="10.6640625" customWidth="1"/>
    <col min="14856" max="14856" width="12.5" customWidth="1"/>
    <col min="15108" max="15108" width="10.5" customWidth="1"/>
    <col min="15110" max="15110" width="8.83203125" customWidth="1"/>
    <col min="15111" max="15111" width="10.6640625" customWidth="1"/>
    <col min="15112" max="15112" width="12.5" customWidth="1"/>
    <col min="15364" max="15364" width="10.5" customWidth="1"/>
    <col min="15366" max="15366" width="8.83203125" customWidth="1"/>
    <col min="15367" max="15367" width="10.6640625" customWidth="1"/>
    <col min="15368" max="15368" width="12.5" customWidth="1"/>
    <col min="15620" max="15620" width="10.5" customWidth="1"/>
    <col min="15622" max="15622" width="8.83203125" customWidth="1"/>
    <col min="15623" max="15623" width="10.6640625" customWidth="1"/>
    <col min="15624" max="15624" width="12.5" customWidth="1"/>
    <col min="15876" max="15876" width="10.5" customWidth="1"/>
    <col min="15878" max="15878" width="8.83203125" customWidth="1"/>
    <col min="15879" max="15879" width="10.6640625" customWidth="1"/>
    <col min="15880" max="15880" width="12.5" customWidth="1"/>
    <col min="16132" max="16132" width="10.5" customWidth="1"/>
    <col min="16134" max="16134" width="8.83203125" customWidth="1"/>
    <col min="16135" max="16135" width="10.6640625" customWidth="1"/>
    <col min="16136" max="16136" width="12.5" customWidth="1"/>
  </cols>
  <sheetData>
    <row r="1" spans="1:14" ht="16">
      <c r="A1" s="96" t="s">
        <v>31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>
        <f>WEEKNUM(A4)</f>
        <v>2</v>
      </c>
      <c r="F4" s="69" t="str">
        <f>IF(D4&gt;30,"Yes","No")</f>
        <v>No</v>
      </c>
      <c r="G4" s="69" t="str">
        <f>IF(AND(A4&gt;DATE(2011,1,1),A4&lt;DATE(2011,3,31)),"Yes","No")</f>
        <v>Yes</v>
      </c>
      <c r="H4" s="70" t="str">
        <f>IF(AND(F4="Yes",G4="Yes "),"Yes","No")</f>
        <v>No</v>
      </c>
      <c r="I4" s="27"/>
      <c r="J4" s="32">
        <v>1</v>
      </c>
      <c r="K4" s="32">
        <f>SUMIF($E$4:$E$40,J4,$D$4:$D$40)</f>
        <v>0</v>
      </c>
      <c r="L4" s="33"/>
      <c r="M4" s="32">
        <v>1</v>
      </c>
      <c r="N4" s="32">
        <f>SUMIF($B$4:$B$40,M4,$D$4:$D$40)</f>
        <v>138</v>
      </c>
    </row>
    <row r="5" spans="1:14">
      <c r="A5" s="29">
        <v>40551</v>
      </c>
      <c r="B5" s="30">
        <v>2</v>
      </c>
      <c r="C5" s="30">
        <v>16</v>
      </c>
      <c r="D5" s="30">
        <v>36</v>
      </c>
      <c r="E5" s="31">
        <f t="shared" ref="E5:E40" si="0">WEEKNUM(A5)</f>
        <v>2</v>
      </c>
      <c r="F5" s="69" t="str">
        <f t="shared" ref="F5:F40" si="1">IF(D5&gt;30,"Yes","No")</f>
        <v>Yes</v>
      </c>
      <c r="G5" s="69" t="str">
        <f t="shared" ref="G5:G40" si="2">IF(AND(A5&gt;DATE(2011,1,1),A5&lt;DATE(2011,3,31)),"Yes","No")</f>
        <v>Yes</v>
      </c>
      <c r="H5" s="70" t="str">
        <f t="shared" ref="H5:H40" si="3">IF(AND(F5="Yes",G5="Yes "),"Yes","No")</f>
        <v>No</v>
      </c>
      <c r="I5" s="27"/>
      <c r="J5" s="32">
        <v>2</v>
      </c>
      <c r="K5" s="32">
        <f t="shared" ref="K5:K30" si="4">SUMIF($E$4:$E$40,J5,$D$4:$D$40)</f>
        <v>47</v>
      </c>
      <c r="L5" s="33"/>
      <c r="M5" s="32">
        <v>2</v>
      </c>
      <c r="N5" s="32">
        <f t="shared" ref="N5:N8" si="5">SUMIF($B$4:$B$40,M5,$D$4:$D$40)</f>
        <v>106</v>
      </c>
    </row>
    <row r="6" spans="1:14">
      <c r="A6" s="29">
        <v>40554</v>
      </c>
      <c r="B6" s="30">
        <v>4</v>
      </c>
      <c r="C6" s="30">
        <v>11</v>
      </c>
      <c r="D6" s="30">
        <v>26</v>
      </c>
      <c r="E6" s="31">
        <f t="shared" si="0"/>
        <v>3</v>
      </c>
      <c r="F6" s="69" t="str">
        <f t="shared" si="1"/>
        <v>No</v>
      </c>
      <c r="G6" s="69" t="str">
        <f t="shared" si="2"/>
        <v>Yes</v>
      </c>
      <c r="H6" s="70" t="str">
        <f t="shared" si="3"/>
        <v>No</v>
      </c>
      <c r="I6" s="27"/>
      <c r="J6" s="32">
        <v>3</v>
      </c>
      <c r="K6" s="32">
        <f t="shared" si="4"/>
        <v>26</v>
      </c>
      <c r="L6" s="33"/>
      <c r="M6" s="32">
        <v>3</v>
      </c>
      <c r="N6" s="32">
        <f t="shared" si="5"/>
        <v>262</v>
      </c>
    </row>
    <row r="7" spans="1:14">
      <c r="A7" s="29">
        <v>40559</v>
      </c>
      <c r="B7" s="30">
        <v>4</v>
      </c>
      <c r="C7" s="30">
        <v>16</v>
      </c>
      <c r="D7" s="30">
        <v>37</v>
      </c>
      <c r="E7" s="31">
        <f t="shared" si="0"/>
        <v>4</v>
      </c>
      <c r="F7" s="69" t="str">
        <f t="shared" si="1"/>
        <v>Yes</v>
      </c>
      <c r="G7" s="69" t="str">
        <f t="shared" si="2"/>
        <v>Yes</v>
      </c>
      <c r="H7" s="70" t="str">
        <f t="shared" si="3"/>
        <v>No</v>
      </c>
      <c r="I7" s="27"/>
      <c r="J7" s="32">
        <v>4</v>
      </c>
      <c r="K7" s="32">
        <f t="shared" si="4"/>
        <v>37</v>
      </c>
      <c r="L7" s="33"/>
      <c r="M7" s="32">
        <v>4</v>
      </c>
      <c r="N7" s="32">
        <f t="shared" si="5"/>
        <v>182</v>
      </c>
    </row>
    <row r="8" spans="1:14">
      <c r="A8" s="29">
        <v>40566</v>
      </c>
      <c r="B8" s="30">
        <v>3</v>
      </c>
      <c r="C8" s="30">
        <v>12</v>
      </c>
      <c r="D8" s="30">
        <v>19</v>
      </c>
      <c r="E8" s="31">
        <f t="shared" si="0"/>
        <v>5</v>
      </c>
      <c r="F8" s="69" t="str">
        <f t="shared" si="1"/>
        <v>No</v>
      </c>
      <c r="G8" s="69" t="str">
        <f t="shared" si="2"/>
        <v>Yes</v>
      </c>
      <c r="H8" s="70" t="str">
        <f t="shared" si="3"/>
        <v>No</v>
      </c>
      <c r="I8" s="27"/>
      <c r="J8" s="32">
        <v>5</v>
      </c>
      <c r="K8" s="32">
        <f t="shared" si="4"/>
        <v>52</v>
      </c>
      <c r="L8" s="33"/>
      <c r="M8" s="32">
        <v>5</v>
      </c>
      <c r="N8" s="32">
        <f t="shared" si="5"/>
        <v>299</v>
      </c>
    </row>
    <row r="9" spans="1:14">
      <c r="A9" s="29">
        <v>40569</v>
      </c>
      <c r="B9" s="30">
        <v>3</v>
      </c>
      <c r="C9" s="30">
        <v>15</v>
      </c>
      <c r="D9" s="30">
        <v>33</v>
      </c>
      <c r="E9" s="31">
        <f t="shared" si="0"/>
        <v>5</v>
      </c>
      <c r="F9" s="69" t="str">
        <f t="shared" si="1"/>
        <v>Yes</v>
      </c>
      <c r="G9" s="69" t="str">
        <f t="shared" si="2"/>
        <v>Yes</v>
      </c>
      <c r="H9" s="70" t="str">
        <f t="shared" si="3"/>
        <v>No</v>
      </c>
      <c r="I9" s="27"/>
      <c r="J9" s="32">
        <v>6</v>
      </c>
      <c r="K9" s="32">
        <f t="shared" si="4"/>
        <v>19</v>
      </c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>
        <f t="shared" si="0"/>
        <v>6</v>
      </c>
      <c r="F10" s="69" t="str">
        <f t="shared" si="1"/>
        <v>No</v>
      </c>
      <c r="G10" s="69" t="str">
        <f t="shared" si="2"/>
        <v>Yes</v>
      </c>
      <c r="H10" s="70" t="str">
        <f t="shared" si="3"/>
        <v>No</v>
      </c>
      <c r="I10" s="27"/>
      <c r="J10" s="32">
        <v>7</v>
      </c>
      <c r="K10" s="32">
        <f t="shared" si="4"/>
        <v>42</v>
      </c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>
        <f t="shared" si="0"/>
        <v>7</v>
      </c>
      <c r="F11" s="69" t="str">
        <f t="shared" si="1"/>
        <v>Yes</v>
      </c>
      <c r="G11" s="69" t="str">
        <f t="shared" si="2"/>
        <v>Yes</v>
      </c>
      <c r="H11" s="70" t="str">
        <f t="shared" si="3"/>
        <v>No</v>
      </c>
      <c r="I11" s="27"/>
      <c r="J11" s="32">
        <v>8</v>
      </c>
      <c r="K11" s="32">
        <f t="shared" si="4"/>
        <v>37</v>
      </c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>
        <f t="shared" si="0"/>
        <v>8</v>
      </c>
      <c r="F12" s="69" t="str">
        <f t="shared" si="1"/>
        <v>Yes</v>
      </c>
      <c r="G12" s="69" t="str">
        <f t="shared" si="2"/>
        <v>Yes</v>
      </c>
      <c r="H12" s="70" t="str">
        <f t="shared" si="3"/>
        <v>No</v>
      </c>
      <c r="I12" s="27"/>
      <c r="J12" s="32">
        <v>9</v>
      </c>
      <c r="K12" s="32">
        <f t="shared" si="4"/>
        <v>84</v>
      </c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>
        <f t="shared" si="0"/>
        <v>9</v>
      </c>
      <c r="F13" s="69" t="str">
        <f t="shared" si="1"/>
        <v>No</v>
      </c>
      <c r="G13" s="69" t="str">
        <f t="shared" si="2"/>
        <v>Yes</v>
      </c>
      <c r="H13" s="70" t="str">
        <f t="shared" si="3"/>
        <v>No</v>
      </c>
      <c r="I13" s="27"/>
      <c r="J13" s="32">
        <v>10</v>
      </c>
      <c r="K13" s="32">
        <f t="shared" si="4"/>
        <v>35</v>
      </c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>
        <f t="shared" si="0"/>
        <v>9</v>
      </c>
      <c r="F14" s="69" t="str">
        <f t="shared" si="1"/>
        <v>Yes</v>
      </c>
      <c r="G14" s="69" t="str">
        <f t="shared" si="2"/>
        <v>Yes</v>
      </c>
      <c r="H14" s="70" t="str">
        <f t="shared" si="3"/>
        <v>No</v>
      </c>
      <c r="I14" s="27"/>
      <c r="J14" s="32">
        <v>11</v>
      </c>
      <c r="K14" s="32">
        <f t="shared" si="4"/>
        <v>0</v>
      </c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>
        <f t="shared" si="0"/>
        <v>9</v>
      </c>
      <c r="F15" s="69" t="str">
        <f t="shared" si="1"/>
        <v>No</v>
      </c>
      <c r="G15" s="69" t="str">
        <f t="shared" si="2"/>
        <v>Yes</v>
      </c>
      <c r="H15" s="70" t="str">
        <f t="shared" si="3"/>
        <v>No</v>
      </c>
      <c r="I15" s="27"/>
      <c r="J15" s="32">
        <v>12</v>
      </c>
      <c r="K15" s="32">
        <f t="shared" si="4"/>
        <v>59</v>
      </c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>
        <f t="shared" si="0"/>
        <v>10</v>
      </c>
      <c r="F16" s="69" t="str">
        <f t="shared" si="1"/>
        <v>No</v>
      </c>
      <c r="G16" s="69" t="str">
        <f t="shared" si="2"/>
        <v>Yes</v>
      </c>
      <c r="H16" s="70" t="str">
        <f t="shared" si="3"/>
        <v>No</v>
      </c>
      <c r="I16" s="27"/>
      <c r="J16" s="32">
        <v>13</v>
      </c>
      <c r="K16" s="32">
        <f t="shared" si="4"/>
        <v>0</v>
      </c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>
        <f t="shared" si="0"/>
        <v>10</v>
      </c>
      <c r="F17" s="69" t="str">
        <f t="shared" si="1"/>
        <v>No</v>
      </c>
      <c r="G17" s="69" t="str">
        <f t="shared" si="2"/>
        <v>Yes</v>
      </c>
      <c r="H17" s="70" t="str">
        <f t="shared" si="3"/>
        <v>No</v>
      </c>
      <c r="I17" s="27"/>
      <c r="J17" s="32">
        <v>14</v>
      </c>
      <c r="K17" s="32">
        <f t="shared" si="4"/>
        <v>74</v>
      </c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>
        <f t="shared" si="0"/>
        <v>12</v>
      </c>
      <c r="F18" s="69" t="str">
        <f t="shared" si="1"/>
        <v>Yes</v>
      </c>
      <c r="G18" s="69" t="str">
        <f t="shared" si="2"/>
        <v>Yes</v>
      </c>
      <c r="H18" s="70" t="str">
        <f t="shared" si="3"/>
        <v>No</v>
      </c>
      <c r="I18" s="27"/>
      <c r="J18" s="32">
        <v>15</v>
      </c>
      <c r="K18" s="32">
        <f t="shared" si="4"/>
        <v>0</v>
      </c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>
        <f t="shared" si="0"/>
        <v>12</v>
      </c>
      <c r="F19" s="69" t="str">
        <f t="shared" si="1"/>
        <v>No</v>
      </c>
      <c r="G19" s="69" t="str">
        <f t="shared" si="2"/>
        <v>Yes</v>
      </c>
      <c r="H19" s="70" t="str">
        <f t="shared" si="3"/>
        <v>No</v>
      </c>
      <c r="I19" s="27"/>
      <c r="J19" s="32">
        <v>16</v>
      </c>
      <c r="K19" s="32">
        <f t="shared" si="4"/>
        <v>12</v>
      </c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>
        <f t="shared" si="0"/>
        <v>14</v>
      </c>
      <c r="F20" s="69" t="str">
        <f t="shared" si="1"/>
        <v>Yes</v>
      </c>
      <c r="G20" s="69" t="str">
        <f t="shared" si="2"/>
        <v>Yes</v>
      </c>
      <c r="H20" s="70" t="str">
        <f t="shared" si="3"/>
        <v>No</v>
      </c>
      <c r="I20" s="27"/>
      <c r="J20" s="32">
        <v>17</v>
      </c>
      <c r="K20" s="32">
        <f t="shared" si="4"/>
        <v>76</v>
      </c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>
        <f t="shared" si="0"/>
        <v>14</v>
      </c>
      <c r="F21" s="69" t="str">
        <f t="shared" si="1"/>
        <v>Yes</v>
      </c>
      <c r="G21" s="69" t="str">
        <f t="shared" si="2"/>
        <v>No</v>
      </c>
      <c r="H21" s="70" t="str">
        <f t="shared" si="3"/>
        <v>No</v>
      </c>
      <c r="I21" s="27"/>
      <c r="J21" s="32">
        <v>18</v>
      </c>
      <c r="K21" s="32">
        <f t="shared" si="4"/>
        <v>11</v>
      </c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>
        <f t="shared" si="0"/>
        <v>16</v>
      </c>
      <c r="F22" s="69" t="str">
        <f t="shared" si="1"/>
        <v>No</v>
      </c>
      <c r="G22" s="69" t="str">
        <f t="shared" si="2"/>
        <v>No</v>
      </c>
      <c r="H22" s="70" t="str">
        <f t="shared" si="3"/>
        <v>No</v>
      </c>
      <c r="I22" s="27"/>
      <c r="J22" s="32">
        <v>19</v>
      </c>
      <c r="K22" s="32">
        <f t="shared" si="4"/>
        <v>42</v>
      </c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>
        <f t="shared" si="0"/>
        <v>17</v>
      </c>
      <c r="F23" s="69" t="str">
        <f t="shared" si="1"/>
        <v>Yes</v>
      </c>
      <c r="G23" s="69" t="str">
        <f t="shared" si="2"/>
        <v>No</v>
      </c>
      <c r="H23" s="70" t="str">
        <f t="shared" si="3"/>
        <v>No</v>
      </c>
      <c r="I23" s="27"/>
      <c r="J23" s="32">
        <v>20</v>
      </c>
      <c r="K23" s="32">
        <f t="shared" si="4"/>
        <v>83</v>
      </c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>
        <f t="shared" si="0"/>
        <v>17</v>
      </c>
      <c r="F24" s="69" t="str">
        <f t="shared" si="1"/>
        <v>Yes</v>
      </c>
      <c r="G24" s="69" t="str">
        <f t="shared" si="2"/>
        <v>No</v>
      </c>
      <c r="H24" s="70" t="str">
        <f t="shared" si="3"/>
        <v>No</v>
      </c>
      <c r="I24" s="27"/>
      <c r="J24" s="32">
        <v>21</v>
      </c>
      <c r="K24" s="32">
        <f t="shared" si="4"/>
        <v>36</v>
      </c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>
        <f t="shared" si="0"/>
        <v>18</v>
      </c>
      <c r="F25" s="69" t="str">
        <f t="shared" si="1"/>
        <v>No</v>
      </c>
      <c r="G25" s="69" t="str">
        <f t="shared" si="2"/>
        <v>No</v>
      </c>
      <c r="H25" s="70" t="str">
        <f t="shared" si="3"/>
        <v>No</v>
      </c>
      <c r="I25" s="27"/>
      <c r="J25" s="32">
        <v>22</v>
      </c>
      <c r="K25" s="32">
        <f t="shared" si="4"/>
        <v>39</v>
      </c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>
        <f t="shared" si="0"/>
        <v>19</v>
      </c>
      <c r="F26" s="69" t="str">
        <f t="shared" si="1"/>
        <v>No</v>
      </c>
      <c r="G26" s="69" t="str">
        <f t="shared" si="2"/>
        <v>No</v>
      </c>
      <c r="H26" s="70" t="str">
        <f t="shared" si="3"/>
        <v>No</v>
      </c>
      <c r="I26" s="27"/>
      <c r="J26" s="32">
        <v>23</v>
      </c>
      <c r="K26" s="32">
        <f t="shared" si="4"/>
        <v>57</v>
      </c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>
        <f t="shared" si="0"/>
        <v>19</v>
      </c>
      <c r="F27" s="69" t="str">
        <f t="shared" si="1"/>
        <v>No</v>
      </c>
      <c r="G27" s="69" t="str">
        <f t="shared" si="2"/>
        <v>No</v>
      </c>
      <c r="H27" s="70" t="str">
        <f t="shared" si="3"/>
        <v>No</v>
      </c>
      <c r="I27" s="27"/>
      <c r="J27" s="32">
        <v>24</v>
      </c>
      <c r="K27" s="32">
        <f t="shared" si="4"/>
        <v>18</v>
      </c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>
        <f t="shared" si="0"/>
        <v>20</v>
      </c>
      <c r="F28" s="69" t="str">
        <f t="shared" si="1"/>
        <v>Yes</v>
      </c>
      <c r="G28" s="69" t="str">
        <f t="shared" si="2"/>
        <v>No</v>
      </c>
      <c r="H28" s="70" t="str">
        <f t="shared" si="3"/>
        <v>No</v>
      </c>
      <c r="I28" s="27"/>
      <c r="J28" s="32">
        <v>25</v>
      </c>
      <c r="K28" s="32">
        <f t="shared" si="4"/>
        <v>25</v>
      </c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>
        <f t="shared" si="0"/>
        <v>20</v>
      </c>
      <c r="F29" s="69" t="str">
        <f t="shared" si="1"/>
        <v>No</v>
      </c>
      <c r="G29" s="69" t="str">
        <f t="shared" si="2"/>
        <v>No</v>
      </c>
      <c r="H29" s="70" t="str">
        <f t="shared" si="3"/>
        <v>No</v>
      </c>
      <c r="I29" s="27"/>
      <c r="J29" s="32">
        <v>26</v>
      </c>
      <c r="K29" s="32">
        <f t="shared" si="4"/>
        <v>62</v>
      </c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>
        <f t="shared" si="0"/>
        <v>20</v>
      </c>
      <c r="F30" s="69" t="str">
        <f t="shared" si="1"/>
        <v>No</v>
      </c>
      <c r="G30" s="69" t="str">
        <f t="shared" si="2"/>
        <v>No</v>
      </c>
      <c r="H30" s="70" t="str">
        <f t="shared" si="3"/>
        <v>No</v>
      </c>
      <c r="I30" s="27"/>
      <c r="J30" s="32">
        <v>27</v>
      </c>
      <c r="K30" s="32">
        <f t="shared" si="4"/>
        <v>0</v>
      </c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>
        <f t="shared" si="0"/>
        <v>21</v>
      </c>
      <c r="F31" s="69" t="str">
        <f t="shared" si="1"/>
        <v>Yes</v>
      </c>
      <c r="G31" s="69" t="str">
        <f t="shared" si="2"/>
        <v>No</v>
      </c>
      <c r="H31" s="70" t="str">
        <f t="shared" si="3"/>
        <v>No</v>
      </c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>
        <f t="shared" si="0"/>
        <v>22</v>
      </c>
      <c r="F32" s="69" t="str">
        <f t="shared" si="1"/>
        <v>Yes</v>
      </c>
      <c r="G32" s="69" t="str">
        <f t="shared" si="2"/>
        <v>No</v>
      </c>
      <c r="H32" s="70" t="str">
        <f t="shared" si="3"/>
        <v>No</v>
      </c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>
        <f t="shared" si="0"/>
        <v>23</v>
      </c>
      <c r="F33" s="69" t="str">
        <f t="shared" si="1"/>
        <v>No</v>
      </c>
      <c r="G33" s="69" t="str">
        <f t="shared" si="2"/>
        <v>No</v>
      </c>
      <c r="H33" s="70" t="str">
        <f t="shared" si="3"/>
        <v>No</v>
      </c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>
        <f t="shared" si="0"/>
        <v>23</v>
      </c>
      <c r="F34" s="69" t="str">
        <f t="shared" si="1"/>
        <v>Yes</v>
      </c>
      <c r="G34" s="69" t="str">
        <f t="shared" si="2"/>
        <v>No</v>
      </c>
      <c r="H34" s="70" t="str">
        <f t="shared" si="3"/>
        <v>No</v>
      </c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>
        <f t="shared" si="0"/>
        <v>24</v>
      </c>
      <c r="F35" s="69" t="str">
        <f t="shared" si="1"/>
        <v>No</v>
      </c>
      <c r="G35" s="69" t="str">
        <f t="shared" si="2"/>
        <v>No</v>
      </c>
      <c r="H35" s="70" t="str">
        <f t="shared" si="3"/>
        <v>No</v>
      </c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>
        <f t="shared" si="0"/>
        <v>25</v>
      </c>
      <c r="F36" s="69" t="str">
        <f t="shared" si="1"/>
        <v>No</v>
      </c>
      <c r="G36" s="69" t="str">
        <f t="shared" si="2"/>
        <v>No</v>
      </c>
      <c r="H36" s="70" t="str">
        <f t="shared" si="3"/>
        <v>No</v>
      </c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>
        <f t="shared" si="0"/>
        <v>26</v>
      </c>
      <c r="F37" s="69" t="str">
        <f t="shared" si="1"/>
        <v>No</v>
      </c>
      <c r="G37" s="69" t="str">
        <f t="shared" si="2"/>
        <v>No</v>
      </c>
      <c r="H37" s="70" t="str">
        <f t="shared" si="3"/>
        <v>No</v>
      </c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>
        <f t="shared" si="0"/>
        <v>26</v>
      </c>
      <c r="F38" s="69" t="str">
        <f t="shared" si="1"/>
        <v>No</v>
      </c>
      <c r="G38" s="69" t="str">
        <f t="shared" si="2"/>
        <v>No</v>
      </c>
      <c r="H38" s="70" t="str">
        <f t="shared" si="3"/>
        <v>No</v>
      </c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>
        <f t="shared" si="0"/>
        <v>26</v>
      </c>
      <c r="F39" s="69" t="str">
        <f t="shared" si="1"/>
        <v>No</v>
      </c>
      <c r="G39" s="69" t="str">
        <f t="shared" si="2"/>
        <v>No</v>
      </c>
      <c r="H39" s="70" t="str">
        <f t="shared" si="3"/>
        <v>No</v>
      </c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>
        <f t="shared" si="0"/>
        <v>28</v>
      </c>
      <c r="F40" s="69" t="str">
        <f t="shared" si="1"/>
        <v>No</v>
      </c>
      <c r="G40" s="69" t="str">
        <f t="shared" si="2"/>
        <v>No</v>
      </c>
      <c r="H40" s="70" t="str">
        <f t="shared" si="3"/>
        <v>No</v>
      </c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J5" sqref="J5:J10"/>
    </sheetView>
  </sheetViews>
  <sheetFormatPr baseColWidth="10" defaultColWidth="8.83203125" defaultRowHeight="14" x14ac:dyDescent="0"/>
  <cols>
    <col min="1" max="1" width="14.6640625" customWidth="1"/>
    <col min="2" max="2" width="10.1640625" customWidth="1"/>
    <col min="3" max="7" width="16.5" customWidth="1"/>
    <col min="8" max="8" width="16.6640625" customWidth="1"/>
    <col min="9" max="9" width="12.6640625" bestFit="1" customWidth="1"/>
    <col min="10" max="10" width="16.5" customWidth="1"/>
    <col min="11" max="12" width="12.6640625" customWidth="1"/>
    <col min="13" max="13" width="8.83203125" style="27"/>
    <col min="261" max="261" width="14.6640625" customWidth="1"/>
    <col min="262" max="262" width="10.1640625" customWidth="1"/>
    <col min="263" max="263" width="16.5" customWidth="1"/>
    <col min="264" max="264" width="16.6640625" customWidth="1"/>
    <col min="265" max="265" width="1.5" customWidth="1"/>
    <col min="266" max="266" width="16.5" customWidth="1"/>
    <col min="267" max="268" width="12.6640625" customWidth="1"/>
    <col min="517" max="517" width="14.6640625" customWidth="1"/>
    <col min="518" max="518" width="10.1640625" customWidth="1"/>
    <col min="519" max="519" width="16.5" customWidth="1"/>
    <col min="520" max="520" width="16.6640625" customWidth="1"/>
    <col min="521" max="521" width="1.5" customWidth="1"/>
    <col min="522" max="522" width="16.5" customWidth="1"/>
    <col min="523" max="524" width="12.6640625" customWidth="1"/>
    <col min="773" max="773" width="14.6640625" customWidth="1"/>
    <col min="774" max="774" width="10.1640625" customWidth="1"/>
    <col min="775" max="775" width="16.5" customWidth="1"/>
    <col min="776" max="776" width="16.6640625" customWidth="1"/>
    <col min="777" max="777" width="1.5" customWidth="1"/>
    <col min="778" max="778" width="16.5" customWidth="1"/>
    <col min="779" max="780" width="12.6640625" customWidth="1"/>
    <col min="1029" max="1029" width="14.6640625" customWidth="1"/>
    <col min="1030" max="1030" width="10.1640625" customWidth="1"/>
    <col min="1031" max="1031" width="16.5" customWidth="1"/>
    <col min="1032" max="1032" width="16.6640625" customWidth="1"/>
    <col min="1033" max="1033" width="1.5" customWidth="1"/>
    <col min="1034" max="1034" width="16.5" customWidth="1"/>
    <col min="1035" max="1036" width="12.6640625" customWidth="1"/>
    <col min="1285" max="1285" width="14.6640625" customWidth="1"/>
    <col min="1286" max="1286" width="10.1640625" customWidth="1"/>
    <col min="1287" max="1287" width="16.5" customWidth="1"/>
    <col min="1288" max="1288" width="16.6640625" customWidth="1"/>
    <col min="1289" max="1289" width="1.5" customWidth="1"/>
    <col min="1290" max="1290" width="16.5" customWidth="1"/>
    <col min="1291" max="1292" width="12.6640625" customWidth="1"/>
    <col min="1541" max="1541" width="14.6640625" customWidth="1"/>
    <col min="1542" max="1542" width="10.1640625" customWidth="1"/>
    <col min="1543" max="1543" width="16.5" customWidth="1"/>
    <col min="1544" max="1544" width="16.6640625" customWidth="1"/>
    <col min="1545" max="1545" width="1.5" customWidth="1"/>
    <col min="1546" max="1546" width="16.5" customWidth="1"/>
    <col min="1547" max="1548" width="12.6640625" customWidth="1"/>
    <col min="1797" max="1797" width="14.6640625" customWidth="1"/>
    <col min="1798" max="1798" width="10.1640625" customWidth="1"/>
    <col min="1799" max="1799" width="16.5" customWidth="1"/>
    <col min="1800" max="1800" width="16.6640625" customWidth="1"/>
    <col min="1801" max="1801" width="1.5" customWidth="1"/>
    <col min="1802" max="1802" width="16.5" customWidth="1"/>
    <col min="1803" max="1804" width="12.6640625" customWidth="1"/>
    <col min="2053" max="2053" width="14.6640625" customWidth="1"/>
    <col min="2054" max="2054" width="10.1640625" customWidth="1"/>
    <col min="2055" max="2055" width="16.5" customWidth="1"/>
    <col min="2056" max="2056" width="16.6640625" customWidth="1"/>
    <col min="2057" max="2057" width="1.5" customWidth="1"/>
    <col min="2058" max="2058" width="16.5" customWidth="1"/>
    <col min="2059" max="2060" width="12.6640625" customWidth="1"/>
    <col min="2309" max="2309" width="14.6640625" customWidth="1"/>
    <col min="2310" max="2310" width="10.1640625" customWidth="1"/>
    <col min="2311" max="2311" width="16.5" customWidth="1"/>
    <col min="2312" max="2312" width="16.6640625" customWidth="1"/>
    <col min="2313" max="2313" width="1.5" customWidth="1"/>
    <col min="2314" max="2314" width="16.5" customWidth="1"/>
    <col min="2315" max="2316" width="12.6640625" customWidth="1"/>
    <col min="2565" max="2565" width="14.6640625" customWidth="1"/>
    <col min="2566" max="2566" width="10.1640625" customWidth="1"/>
    <col min="2567" max="2567" width="16.5" customWidth="1"/>
    <col min="2568" max="2568" width="16.6640625" customWidth="1"/>
    <col min="2569" max="2569" width="1.5" customWidth="1"/>
    <col min="2570" max="2570" width="16.5" customWidth="1"/>
    <col min="2571" max="2572" width="12.6640625" customWidth="1"/>
    <col min="2821" max="2821" width="14.6640625" customWidth="1"/>
    <col min="2822" max="2822" width="10.1640625" customWidth="1"/>
    <col min="2823" max="2823" width="16.5" customWidth="1"/>
    <col min="2824" max="2824" width="16.6640625" customWidth="1"/>
    <col min="2825" max="2825" width="1.5" customWidth="1"/>
    <col min="2826" max="2826" width="16.5" customWidth="1"/>
    <col min="2827" max="2828" width="12.6640625" customWidth="1"/>
    <col min="3077" max="3077" width="14.6640625" customWidth="1"/>
    <col min="3078" max="3078" width="10.1640625" customWidth="1"/>
    <col min="3079" max="3079" width="16.5" customWidth="1"/>
    <col min="3080" max="3080" width="16.6640625" customWidth="1"/>
    <col min="3081" max="3081" width="1.5" customWidth="1"/>
    <col min="3082" max="3082" width="16.5" customWidth="1"/>
    <col min="3083" max="3084" width="12.6640625" customWidth="1"/>
    <col min="3333" max="3333" width="14.6640625" customWidth="1"/>
    <col min="3334" max="3334" width="10.1640625" customWidth="1"/>
    <col min="3335" max="3335" width="16.5" customWidth="1"/>
    <col min="3336" max="3336" width="16.6640625" customWidth="1"/>
    <col min="3337" max="3337" width="1.5" customWidth="1"/>
    <col min="3338" max="3338" width="16.5" customWidth="1"/>
    <col min="3339" max="3340" width="12.6640625" customWidth="1"/>
    <col min="3589" max="3589" width="14.6640625" customWidth="1"/>
    <col min="3590" max="3590" width="10.1640625" customWidth="1"/>
    <col min="3591" max="3591" width="16.5" customWidth="1"/>
    <col min="3592" max="3592" width="16.6640625" customWidth="1"/>
    <col min="3593" max="3593" width="1.5" customWidth="1"/>
    <col min="3594" max="3594" width="16.5" customWidth="1"/>
    <col min="3595" max="3596" width="12.6640625" customWidth="1"/>
    <col min="3845" max="3845" width="14.6640625" customWidth="1"/>
    <col min="3846" max="3846" width="10.1640625" customWidth="1"/>
    <col min="3847" max="3847" width="16.5" customWidth="1"/>
    <col min="3848" max="3848" width="16.6640625" customWidth="1"/>
    <col min="3849" max="3849" width="1.5" customWidth="1"/>
    <col min="3850" max="3850" width="16.5" customWidth="1"/>
    <col min="3851" max="3852" width="12.6640625" customWidth="1"/>
    <col min="4101" max="4101" width="14.6640625" customWidth="1"/>
    <col min="4102" max="4102" width="10.1640625" customWidth="1"/>
    <col min="4103" max="4103" width="16.5" customWidth="1"/>
    <col min="4104" max="4104" width="16.6640625" customWidth="1"/>
    <col min="4105" max="4105" width="1.5" customWidth="1"/>
    <col min="4106" max="4106" width="16.5" customWidth="1"/>
    <col min="4107" max="4108" width="12.6640625" customWidth="1"/>
    <col min="4357" max="4357" width="14.6640625" customWidth="1"/>
    <col min="4358" max="4358" width="10.1640625" customWidth="1"/>
    <col min="4359" max="4359" width="16.5" customWidth="1"/>
    <col min="4360" max="4360" width="16.6640625" customWidth="1"/>
    <col min="4361" max="4361" width="1.5" customWidth="1"/>
    <col min="4362" max="4362" width="16.5" customWidth="1"/>
    <col min="4363" max="4364" width="12.6640625" customWidth="1"/>
    <col min="4613" max="4613" width="14.6640625" customWidth="1"/>
    <col min="4614" max="4614" width="10.1640625" customWidth="1"/>
    <col min="4615" max="4615" width="16.5" customWidth="1"/>
    <col min="4616" max="4616" width="16.6640625" customWidth="1"/>
    <col min="4617" max="4617" width="1.5" customWidth="1"/>
    <col min="4618" max="4618" width="16.5" customWidth="1"/>
    <col min="4619" max="4620" width="12.6640625" customWidth="1"/>
    <col min="4869" max="4869" width="14.6640625" customWidth="1"/>
    <col min="4870" max="4870" width="10.1640625" customWidth="1"/>
    <col min="4871" max="4871" width="16.5" customWidth="1"/>
    <col min="4872" max="4872" width="16.6640625" customWidth="1"/>
    <col min="4873" max="4873" width="1.5" customWidth="1"/>
    <col min="4874" max="4874" width="16.5" customWidth="1"/>
    <col min="4875" max="4876" width="12.6640625" customWidth="1"/>
    <col min="5125" max="5125" width="14.6640625" customWidth="1"/>
    <col min="5126" max="5126" width="10.1640625" customWidth="1"/>
    <col min="5127" max="5127" width="16.5" customWidth="1"/>
    <col min="5128" max="5128" width="16.6640625" customWidth="1"/>
    <col min="5129" max="5129" width="1.5" customWidth="1"/>
    <col min="5130" max="5130" width="16.5" customWidth="1"/>
    <col min="5131" max="5132" width="12.6640625" customWidth="1"/>
    <col min="5381" max="5381" width="14.6640625" customWidth="1"/>
    <col min="5382" max="5382" width="10.1640625" customWidth="1"/>
    <col min="5383" max="5383" width="16.5" customWidth="1"/>
    <col min="5384" max="5384" width="16.6640625" customWidth="1"/>
    <col min="5385" max="5385" width="1.5" customWidth="1"/>
    <col min="5386" max="5386" width="16.5" customWidth="1"/>
    <col min="5387" max="5388" width="12.6640625" customWidth="1"/>
    <col min="5637" max="5637" width="14.6640625" customWidth="1"/>
    <col min="5638" max="5638" width="10.1640625" customWidth="1"/>
    <col min="5639" max="5639" width="16.5" customWidth="1"/>
    <col min="5640" max="5640" width="16.6640625" customWidth="1"/>
    <col min="5641" max="5641" width="1.5" customWidth="1"/>
    <col min="5642" max="5642" width="16.5" customWidth="1"/>
    <col min="5643" max="5644" width="12.6640625" customWidth="1"/>
    <col min="5893" max="5893" width="14.6640625" customWidth="1"/>
    <col min="5894" max="5894" width="10.1640625" customWidth="1"/>
    <col min="5895" max="5895" width="16.5" customWidth="1"/>
    <col min="5896" max="5896" width="16.6640625" customWidth="1"/>
    <col min="5897" max="5897" width="1.5" customWidth="1"/>
    <col min="5898" max="5898" width="16.5" customWidth="1"/>
    <col min="5899" max="5900" width="12.6640625" customWidth="1"/>
    <col min="6149" max="6149" width="14.6640625" customWidth="1"/>
    <col min="6150" max="6150" width="10.1640625" customWidth="1"/>
    <col min="6151" max="6151" width="16.5" customWidth="1"/>
    <col min="6152" max="6152" width="16.6640625" customWidth="1"/>
    <col min="6153" max="6153" width="1.5" customWidth="1"/>
    <col min="6154" max="6154" width="16.5" customWidth="1"/>
    <col min="6155" max="6156" width="12.6640625" customWidth="1"/>
    <col min="6405" max="6405" width="14.6640625" customWidth="1"/>
    <col min="6406" max="6406" width="10.1640625" customWidth="1"/>
    <col min="6407" max="6407" width="16.5" customWidth="1"/>
    <col min="6408" max="6408" width="16.6640625" customWidth="1"/>
    <col min="6409" max="6409" width="1.5" customWidth="1"/>
    <col min="6410" max="6410" width="16.5" customWidth="1"/>
    <col min="6411" max="6412" width="12.6640625" customWidth="1"/>
    <col min="6661" max="6661" width="14.6640625" customWidth="1"/>
    <col min="6662" max="6662" width="10.1640625" customWidth="1"/>
    <col min="6663" max="6663" width="16.5" customWidth="1"/>
    <col min="6664" max="6664" width="16.6640625" customWidth="1"/>
    <col min="6665" max="6665" width="1.5" customWidth="1"/>
    <col min="6666" max="6666" width="16.5" customWidth="1"/>
    <col min="6667" max="6668" width="12.6640625" customWidth="1"/>
    <col min="6917" max="6917" width="14.6640625" customWidth="1"/>
    <col min="6918" max="6918" width="10.1640625" customWidth="1"/>
    <col min="6919" max="6919" width="16.5" customWidth="1"/>
    <col min="6920" max="6920" width="16.6640625" customWidth="1"/>
    <col min="6921" max="6921" width="1.5" customWidth="1"/>
    <col min="6922" max="6922" width="16.5" customWidth="1"/>
    <col min="6923" max="6924" width="12.6640625" customWidth="1"/>
    <col min="7173" max="7173" width="14.6640625" customWidth="1"/>
    <col min="7174" max="7174" width="10.1640625" customWidth="1"/>
    <col min="7175" max="7175" width="16.5" customWidth="1"/>
    <col min="7176" max="7176" width="16.6640625" customWidth="1"/>
    <col min="7177" max="7177" width="1.5" customWidth="1"/>
    <col min="7178" max="7178" width="16.5" customWidth="1"/>
    <col min="7179" max="7180" width="12.6640625" customWidth="1"/>
    <col min="7429" max="7429" width="14.6640625" customWidth="1"/>
    <col min="7430" max="7430" width="10.1640625" customWidth="1"/>
    <col min="7431" max="7431" width="16.5" customWidth="1"/>
    <col min="7432" max="7432" width="16.6640625" customWidth="1"/>
    <col min="7433" max="7433" width="1.5" customWidth="1"/>
    <col min="7434" max="7434" width="16.5" customWidth="1"/>
    <col min="7435" max="7436" width="12.6640625" customWidth="1"/>
    <col min="7685" max="7685" width="14.6640625" customWidth="1"/>
    <col min="7686" max="7686" width="10.1640625" customWidth="1"/>
    <col min="7687" max="7687" width="16.5" customWidth="1"/>
    <col min="7688" max="7688" width="16.6640625" customWidth="1"/>
    <col min="7689" max="7689" width="1.5" customWidth="1"/>
    <col min="7690" max="7690" width="16.5" customWidth="1"/>
    <col min="7691" max="7692" width="12.6640625" customWidth="1"/>
    <col min="7941" max="7941" width="14.6640625" customWidth="1"/>
    <col min="7942" max="7942" width="10.1640625" customWidth="1"/>
    <col min="7943" max="7943" width="16.5" customWidth="1"/>
    <col min="7944" max="7944" width="16.6640625" customWidth="1"/>
    <col min="7945" max="7945" width="1.5" customWidth="1"/>
    <col min="7946" max="7946" width="16.5" customWidth="1"/>
    <col min="7947" max="7948" width="12.6640625" customWidth="1"/>
    <col min="8197" max="8197" width="14.6640625" customWidth="1"/>
    <col min="8198" max="8198" width="10.1640625" customWidth="1"/>
    <col min="8199" max="8199" width="16.5" customWidth="1"/>
    <col min="8200" max="8200" width="16.6640625" customWidth="1"/>
    <col min="8201" max="8201" width="1.5" customWidth="1"/>
    <col min="8202" max="8202" width="16.5" customWidth="1"/>
    <col min="8203" max="8204" width="12.6640625" customWidth="1"/>
    <col min="8453" max="8453" width="14.6640625" customWidth="1"/>
    <col min="8454" max="8454" width="10.1640625" customWidth="1"/>
    <col min="8455" max="8455" width="16.5" customWidth="1"/>
    <col min="8456" max="8456" width="16.6640625" customWidth="1"/>
    <col min="8457" max="8457" width="1.5" customWidth="1"/>
    <col min="8458" max="8458" width="16.5" customWidth="1"/>
    <col min="8459" max="8460" width="12.6640625" customWidth="1"/>
    <col min="8709" max="8709" width="14.6640625" customWidth="1"/>
    <col min="8710" max="8710" width="10.1640625" customWidth="1"/>
    <col min="8711" max="8711" width="16.5" customWidth="1"/>
    <col min="8712" max="8712" width="16.6640625" customWidth="1"/>
    <col min="8713" max="8713" width="1.5" customWidth="1"/>
    <col min="8714" max="8714" width="16.5" customWidth="1"/>
    <col min="8715" max="8716" width="12.6640625" customWidth="1"/>
    <col min="8965" max="8965" width="14.6640625" customWidth="1"/>
    <col min="8966" max="8966" width="10.1640625" customWidth="1"/>
    <col min="8967" max="8967" width="16.5" customWidth="1"/>
    <col min="8968" max="8968" width="16.6640625" customWidth="1"/>
    <col min="8969" max="8969" width="1.5" customWidth="1"/>
    <col min="8970" max="8970" width="16.5" customWidth="1"/>
    <col min="8971" max="8972" width="12.6640625" customWidth="1"/>
    <col min="9221" max="9221" width="14.6640625" customWidth="1"/>
    <col min="9222" max="9222" width="10.1640625" customWidth="1"/>
    <col min="9223" max="9223" width="16.5" customWidth="1"/>
    <col min="9224" max="9224" width="16.6640625" customWidth="1"/>
    <col min="9225" max="9225" width="1.5" customWidth="1"/>
    <col min="9226" max="9226" width="16.5" customWidth="1"/>
    <col min="9227" max="9228" width="12.6640625" customWidth="1"/>
    <col min="9477" max="9477" width="14.6640625" customWidth="1"/>
    <col min="9478" max="9478" width="10.1640625" customWidth="1"/>
    <col min="9479" max="9479" width="16.5" customWidth="1"/>
    <col min="9480" max="9480" width="16.6640625" customWidth="1"/>
    <col min="9481" max="9481" width="1.5" customWidth="1"/>
    <col min="9482" max="9482" width="16.5" customWidth="1"/>
    <col min="9483" max="9484" width="12.6640625" customWidth="1"/>
    <col min="9733" max="9733" width="14.6640625" customWidth="1"/>
    <col min="9734" max="9734" width="10.1640625" customWidth="1"/>
    <col min="9735" max="9735" width="16.5" customWidth="1"/>
    <col min="9736" max="9736" width="16.6640625" customWidth="1"/>
    <col min="9737" max="9737" width="1.5" customWidth="1"/>
    <col min="9738" max="9738" width="16.5" customWidth="1"/>
    <col min="9739" max="9740" width="12.6640625" customWidth="1"/>
    <col min="9989" max="9989" width="14.6640625" customWidth="1"/>
    <col min="9990" max="9990" width="10.1640625" customWidth="1"/>
    <col min="9991" max="9991" width="16.5" customWidth="1"/>
    <col min="9992" max="9992" width="16.6640625" customWidth="1"/>
    <col min="9993" max="9993" width="1.5" customWidth="1"/>
    <col min="9994" max="9994" width="16.5" customWidth="1"/>
    <col min="9995" max="9996" width="12.6640625" customWidth="1"/>
    <col min="10245" max="10245" width="14.6640625" customWidth="1"/>
    <col min="10246" max="10246" width="10.1640625" customWidth="1"/>
    <col min="10247" max="10247" width="16.5" customWidth="1"/>
    <col min="10248" max="10248" width="16.6640625" customWidth="1"/>
    <col min="10249" max="10249" width="1.5" customWidth="1"/>
    <col min="10250" max="10250" width="16.5" customWidth="1"/>
    <col min="10251" max="10252" width="12.6640625" customWidth="1"/>
    <col min="10501" max="10501" width="14.6640625" customWidth="1"/>
    <col min="10502" max="10502" width="10.1640625" customWidth="1"/>
    <col min="10503" max="10503" width="16.5" customWidth="1"/>
    <col min="10504" max="10504" width="16.6640625" customWidth="1"/>
    <col min="10505" max="10505" width="1.5" customWidth="1"/>
    <col min="10506" max="10506" width="16.5" customWidth="1"/>
    <col min="10507" max="10508" width="12.6640625" customWidth="1"/>
    <col min="10757" max="10757" width="14.6640625" customWidth="1"/>
    <col min="10758" max="10758" width="10.1640625" customWidth="1"/>
    <col min="10759" max="10759" width="16.5" customWidth="1"/>
    <col min="10760" max="10760" width="16.6640625" customWidth="1"/>
    <col min="10761" max="10761" width="1.5" customWidth="1"/>
    <col min="10762" max="10762" width="16.5" customWidth="1"/>
    <col min="10763" max="10764" width="12.6640625" customWidth="1"/>
    <col min="11013" max="11013" width="14.6640625" customWidth="1"/>
    <col min="11014" max="11014" width="10.1640625" customWidth="1"/>
    <col min="11015" max="11015" width="16.5" customWidth="1"/>
    <col min="11016" max="11016" width="16.6640625" customWidth="1"/>
    <col min="11017" max="11017" width="1.5" customWidth="1"/>
    <col min="11018" max="11018" width="16.5" customWidth="1"/>
    <col min="11019" max="11020" width="12.6640625" customWidth="1"/>
    <col min="11269" max="11269" width="14.6640625" customWidth="1"/>
    <col min="11270" max="11270" width="10.1640625" customWidth="1"/>
    <col min="11271" max="11271" width="16.5" customWidth="1"/>
    <col min="11272" max="11272" width="16.6640625" customWidth="1"/>
    <col min="11273" max="11273" width="1.5" customWidth="1"/>
    <col min="11274" max="11274" width="16.5" customWidth="1"/>
    <col min="11275" max="11276" width="12.6640625" customWidth="1"/>
    <col min="11525" max="11525" width="14.6640625" customWidth="1"/>
    <col min="11526" max="11526" width="10.1640625" customWidth="1"/>
    <col min="11527" max="11527" width="16.5" customWidth="1"/>
    <col min="11528" max="11528" width="16.6640625" customWidth="1"/>
    <col min="11529" max="11529" width="1.5" customWidth="1"/>
    <col min="11530" max="11530" width="16.5" customWidth="1"/>
    <col min="11531" max="11532" width="12.6640625" customWidth="1"/>
    <col min="11781" max="11781" width="14.6640625" customWidth="1"/>
    <col min="11782" max="11782" width="10.1640625" customWidth="1"/>
    <col min="11783" max="11783" width="16.5" customWidth="1"/>
    <col min="11784" max="11784" width="16.6640625" customWidth="1"/>
    <col min="11785" max="11785" width="1.5" customWidth="1"/>
    <col min="11786" max="11786" width="16.5" customWidth="1"/>
    <col min="11787" max="11788" width="12.6640625" customWidth="1"/>
    <col min="12037" max="12037" width="14.6640625" customWidth="1"/>
    <col min="12038" max="12038" width="10.1640625" customWidth="1"/>
    <col min="12039" max="12039" width="16.5" customWidth="1"/>
    <col min="12040" max="12040" width="16.6640625" customWidth="1"/>
    <col min="12041" max="12041" width="1.5" customWidth="1"/>
    <col min="12042" max="12042" width="16.5" customWidth="1"/>
    <col min="12043" max="12044" width="12.6640625" customWidth="1"/>
    <col min="12293" max="12293" width="14.6640625" customWidth="1"/>
    <col min="12294" max="12294" width="10.1640625" customWidth="1"/>
    <col min="12295" max="12295" width="16.5" customWidth="1"/>
    <col min="12296" max="12296" width="16.6640625" customWidth="1"/>
    <col min="12297" max="12297" width="1.5" customWidth="1"/>
    <col min="12298" max="12298" width="16.5" customWidth="1"/>
    <col min="12299" max="12300" width="12.6640625" customWidth="1"/>
    <col min="12549" max="12549" width="14.6640625" customWidth="1"/>
    <col min="12550" max="12550" width="10.1640625" customWidth="1"/>
    <col min="12551" max="12551" width="16.5" customWidth="1"/>
    <col min="12552" max="12552" width="16.6640625" customWidth="1"/>
    <col min="12553" max="12553" width="1.5" customWidth="1"/>
    <col min="12554" max="12554" width="16.5" customWidth="1"/>
    <col min="12555" max="12556" width="12.6640625" customWidth="1"/>
    <col min="12805" max="12805" width="14.6640625" customWidth="1"/>
    <col min="12806" max="12806" width="10.1640625" customWidth="1"/>
    <col min="12807" max="12807" width="16.5" customWidth="1"/>
    <col min="12808" max="12808" width="16.6640625" customWidth="1"/>
    <col min="12809" max="12809" width="1.5" customWidth="1"/>
    <col min="12810" max="12810" width="16.5" customWidth="1"/>
    <col min="12811" max="12812" width="12.6640625" customWidth="1"/>
    <col min="13061" max="13061" width="14.6640625" customWidth="1"/>
    <col min="13062" max="13062" width="10.1640625" customWidth="1"/>
    <col min="13063" max="13063" width="16.5" customWidth="1"/>
    <col min="13064" max="13064" width="16.6640625" customWidth="1"/>
    <col min="13065" max="13065" width="1.5" customWidth="1"/>
    <col min="13066" max="13066" width="16.5" customWidth="1"/>
    <col min="13067" max="13068" width="12.6640625" customWidth="1"/>
    <col min="13317" max="13317" width="14.6640625" customWidth="1"/>
    <col min="13318" max="13318" width="10.1640625" customWidth="1"/>
    <col min="13319" max="13319" width="16.5" customWidth="1"/>
    <col min="13320" max="13320" width="16.6640625" customWidth="1"/>
    <col min="13321" max="13321" width="1.5" customWidth="1"/>
    <col min="13322" max="13322" width="16.5" customWidth="1"/>
    <col min="13323" max="13324" width="12.6640625" customWidth="1"/>
    <col min="13573" max="13573" width="14.6640625" customWidth="1"/>
    <col min="13574" max="13574" width="10.1640625" customWidth="1"/>
    <col min="13575" max="13575" width="16.5" customWidth="1"/>
    <col min="13576" max="13576" width="16.6640625" customWidth="1"/>
    <col min="13577" max="13577" width="1.5" customWidth="1"/>
    <col min="13578" max="13578" width="16.5" customWidth="1"/>
    <col min="13579" max="13580" width="12.6640625" customWidth="1"/>
    <col min="13829" max="13829" width="14.6640625" customWidth="1"/>
    <col min="13830" max="13830" width="10.1640625" customWidth="1"/>
    <col min="13831" max="13831" width="16.5" customWidth="1"/>
    <col min="13832" max="13832" width="16.6640625" customWidth="1"/>
    <col min="13833" max="13833" width="1.5" customWidth="1"/>
    <col min="13834" max="13834" width="16.5" customWidth="1"/>
    <col min="13835" max="13836" width="12.6640625" customWidth="1"/>
    <col min="14085" max="14085" width="14.6640625" customWidth="1"/>
    <col min="14086" max="14086" width="10.1640625" customWidth="1"/>
    <col min="14087" max="14087" width="16.5" customWidth="1"/>
    <col min="14088" max="14088" width="16.6640625" customWidth="1"/>
    <col min="14089" max="14089" width="1.5" customWidth="1"/>
    <col min="14090" max="14090" width="16.5" customWidth="1"/>
    <col min="14091" max="14092" width="12.6640625" customWidth="1"/>
    <col min="14341" max="14341" width="14.6640625" customWidth="1"/>
    <col min="14342" max="14342" width="10.1640625" customWidth="1"/>
    <col min="14343" max="14343" width="16.5" customWidth="1"/>
    <col min="14344" max="14344" width="16.6640625" customWidth="1"/>
    <col min="14345" max="14345" width="1.5" customWidth="1"/>
    <col min="14346" max="14346" width="16.5" customWidth="1"/>
    <col min="14347" max="14348" width="12.6640625" customWidth="1"/>
    <col min="14597" max="14597" width="14.6640625" customWidth="1"/>
    <col min="14598" max="14598" width="10.1640625" customWidth="1"/>
    <col min="14599" max="14599" width="16.5" customWidth="1"/>
    <col min="14600" max="14600" width="16.6640625" customWidth="1"/>
    <col min="14601" max="14601" width="1.5" customWidth="1"/>
    <col min="14602" max="14602" width="16.5" customWidth="1"/>
    <col min="14603" max="14604" width="12.6640625" customWidth="1"/>
    <col min="14853" max="14853" width="14.6640625" customWidth="1"/>
    <col min="14854" max="14854" width="10.1640625" customWidth="1"/>
    <col min="14855" max="14855" width="16.5" customWidth="1"/>
    <col min="14856" max="14856" width="16.6640625" customWidth="1"/>
    <col min="14857" max="14857" width="1.5" customWidth="1"/>
    <col min="14858" max="14858" width="16.5" customWidth="1"/>
    <col min="14859" max="14860" width="12.6640625" customWidth="1"/>
    <col min="15109" max="15109" width="14.6640625" customWidth="1"/>
    <col min="15110" max="15110" width="10.1640625" customWidth="1"/>
    <col min="15111" max="15111" width="16.5" customWidth="1"/>
    <col min="15112" max="15112" width="16.6640625" customWidth="1"/>
    <col min="15113" max="15113" width="1.5" customWidth="1"/>
    <col min="15114" max="15114" width="16.5" customWidth="1"/>
    <col min="15115" max="15116" width="12.6640625" customWidth="1"/>
    <col min="15365" max="15365" width="14.6640625" customWidth="1"/>
    <col min="15366" max="15366" width="10.1640625" customWidth="1"/>
    <col min="15367" max="15367" width="16.5" customWidth="1"/>
    <col min="15368" max="15368" width="16.6640625" customWidth="1"/>
    <col min="15369" max="15369" width="1.5" customWidth="1"/>
    <col min="15370" max="15370" width="16.5" customWidth="1"/>
    <col min="15371" max="15372" width="12.6640625" customWidth="1"/>
    <col min="15621" max="15621" width="14.6640625" customWidth="1"/>
    <col min="15622" max="15622" width="10.1640625" customWidth="1"/>
    <col min="15623" max="15623" width="16.5" customWidth="1"/>
    <col min="15624" max="15624" width="16.6640625" customWidth="1"/>
    <col min="15625" max="15625" width="1.5" customWidth="1"/>
    <col min="15626" max="15626" width="16.5" customWidth="1"/>
    <col min="15627" max="15628" width="12.6640625" customWidth="1"/>
    <col min="15877" max="15877" width="14.6640625" customWidth="1"/>
    <col min="15878" max="15878" width="10.1640625" customWidth="1"/>
    <col min="15879" max="15879" width="16.5" customWidth="1"/>
    <col min="15880" max="15880" width="16.6640625" customWidth="1"/>
    <col min="15881" max="15881" width="1.5" customWidth="1"/>
    <col min="15882" max="15882" width="16.5" customWidth="1"/>
    <col min="15883" max="15884" width="12.6640625" customWidth="1"/>
    <col min="16133" max="16133" width="14.6640625" customWidth="1"/>
    <col min="16134" max="16134" width="10.1640625" customWidth="1"/>
    <col min="16135" max="16135" width="16.5" customWidth="1"/>
    <col min="16136" max="16136" width="16.6640625" customWidth="1"/>
    <col min="16137" max="16137" width="1.5" customWidth="1"/>
    <col min="16138" max="16138" width="16.5" customWidth="1"/>
    <col min="16139" max="16140" width="12.6640625" customWidth="1"/>
  </cols>
  <sheetData>
    <row r="1" spans="1:17" ht="16">
      <c r="A1" s="96" t="s">
        <v>40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7" t="s">
        <v>41</v>
      </c>
      <c r="B3" s="97" t="s">
        <v>42</v>
      </c>
      <c r="C3" s="97" t="s">
        <v>43</v>
      </c>
      <c r="D3" s="97" t="s">
        <v>695</v>
      </c>
      <c r="E3" s="97" t="s">
        <v>696</v>
      </c>
      <c r="F3" s="97" t="s">
        <v>697</v>
      </c>
      <c r="G3" s="27"/>
      <c r="H3" s="98" t="s">
        <v>42</v>
      </c>
      <c r="I3" s="98" t="s">
        <v>44</v>
      </c>
      <c r="J3" s="98" t="s">
        <v>43</v>
      </c>
      <c r="K3" s="27"/>
      <c r="M3"/>
    </row>
    <row r="4" spans="1:17" ht="17.25" customHeight="1">
      <c r="A4" s="97"/>
      <c r="B4" s="97"/>
      <c r="C4" s="97"/>
      <c r="D4" s="97"/>
      <c r="E4" s="97"/>
      <c r="F4" s="97"/>
      <c r="G4" s="27"/>
      <c r="H4" s="98"/>
      <c r="I4" s="98"/>
      <c r="J4" s="98"/>
      <c r="K4" s="27"/>
      <c r="M4"/>
    </row>
    <row r="5" spans="1:17">
      <c r="A5" s="37">
        <v>1</v>
      </c>
      <c r="B5" s="38">
        <v>1</v>
      </c>
      <c r="C5" s="38" t="s">
        <v>45</v>
      </c>
      <c r="D5" s="38" t="str">
        <f>LEFT(C5,LEN(C5)-3)</f>
        <v>6.90</v>
      </c>
      <c r="E5" s="38" t="str">
        <f>RIGHT(C5,3)</f>
        <v>crs</v>
      </c>
      <c r="F5" s="71">
        <f>IF(E5="crs", D5*100,D5)</f>
        <v>690</v>
      </c>
      <c r="G5" s="38"/>
      <c r="H5" s="40">
        <v>1</v>
      </c>
      <c r="I5" s="40" t="s">
        <v>46</v>
      </c>
      <c r="J5" s="72">
        <f>AVERAGEIF($B$5:$B$104,H5,$F$5:$F$104)</f>
        <v>616</v>
      </c>
      <c r="K5" s="39"/>
      <c r="M5"/>
    </row>
    <row r="6" spans="1:17">
      <c r="A6" s="37">
        <v>2</v>
      </c>
      <c r="B6" s="38">
        <v>7</v>
      </c>
      <c r="C6" s="38" t="s">
        <v>47</v>
      </c>
      <c r="D6" s="38" t="str">
        <f t="shared" ref="D6:D69" si="0">LEFT(C6,LEN(C6)-3)</f>
        <v>8.83</v>
      </c>
      <c r="E6" s="38" t="str">
        <f t="shared" ref="E6:E69" si="1">RIGHT(C6,3)</f>
        <v>crs</v>
      </c>
      <c r="F6" s="71">
        <f t="shared" ref="F6:F69" si="2">IF(E6="crs", D6*100,D6)</f>
        <v>883</v>
      </c>
      <c r="G6" s="38"/>
      <c r="H6" s="40">
        <v>2</v>
      </c>
      <c r="I6" s="40" t="s">
        <v>48</v>
      </c>
      <c r="J6" s="72">
        <f t="shared" ref="J6:J10" si="3">AVERAGEIF($B$5:$B$104,H6,$F$5:$F$104)</f>
        <v>558.23076923076928</v>
      </c>
      <c r="K6" s="27"/>
      <c r="M6"/>
    </row>
    <row r="7" spans="1:17">
      <c r="A7" s="37">
        <v>3</v>
      </c>
      <c r="B7" s="38">
        <v>5</v>
      </c>
      <c r="C7" s="38" t="s">
        <v>49</v>
      </c>
      <c r="D7" s="38" t="str">
        <f t="shared" si="0"/>
        <v>801.93</v>
      </c>
      <c r="E7" s="38" t="str">
        <f t="shared" si="1"/>
        <v>lks</v>
      </c>
      <c r="F7" s="71" t="str">
        <f t="shared" si="2"/>
        <v>801.93</v>
      </c>
      <c r="G7" s="38"/>
      <c r="H7" s="40">
        <v>3</v>
      </c>
      <c r="I7" s="40" t="s">
        <v>50</v>
      </c>
      <c r="J7" s="72">
        <f t="shared" si="3"/>
        <v>612</v>
      </c>
      <c r="K7" s="27"/>
      <c r="M7"/>
    </row>
    <row r="8" spans="1:17">
      <c r="A8" s="37">
        <v>4</v>
      </c>
      <c r="B8" s="38">
        <v>5</v>
      </c>
      <c r="C8" s="38" t="s">
        <v>51</v>
      </c>
      <c r="D8" s="38" t="str">
        <f t="shared" si="0"/>
        <v>6.1</v>
      </c>
      <c r="E8" s="38" t="str">
        <f t="shared" si="1"/>
        <v>crs</v>
      </c>
      <c r="F8" s="71">
        <f t="shared" si="2"/>
        <v>610</v>
      </c>
      <c r="G8" s="38"/>
      <c r="H8" s="40">
        <v>4</v>
      </c>
      <c r="I8" s="40" t="s">
        <v>52</v>
      </c>
      <c r="J8" s="72">
        <f t="shared" si="3"/>
        <v>627.85714285714289</v>
      </c>
      <c r="K8" s="27"/>
      <c r="M8"/>
    </row>
    <row r="9" spans="1:17">
      <c r="A9" s="37">
        <v>5</v>
      </c>
      <c r="B9" s="38">
        <v>3</v>
      </c>
      <c r="C9" s="38" t="s">
        <v>53</v>
      </c>
      <c r="D9" s="38" t="str">
        <f t="shared" si="0"/>
        <v>788.86</v>
      </c>
      <c r="E9" s="38" t="str">
        <f t="shared" si="1"/>
        <v>lks</v>
      </c>
      <c r="F9" s="71" t="str">
        <f t="shared" si="2"/>
        <v>788.86</v>
      </c>
      <c r="G9" s="38"/>
      <c r="H9" s="40">
        <v>5</v>
      </c>
      <c r="I9" s="40" t="s">
        <v>54</v>
      </c>
      <c r="J9" s="72">
        <f t="shared" si="3"/>
        <v>714.16666666666663</v>
      </c>
      <c r="K9" s="27"/>
      <c r="M9"/>
    </row>
    <row r="10" spans="1:17">
      <c r="A10" s="37">
        <v>6</v>
      </c>
      <c r="B10" s="38">
        <v>1</v>
      </c>
      <c r="C10" s="38" t="s">
        <v>55</v>
      </c>
      <c r="D10" s="38" t="str">
        <f t="shared" si="0"/>
        <v>566.1</v>
      </c>
      <c r="E10" s="38" t="str">
        <f t="shared" si="1"/>
        <v>lks</v>
      </c>
      <c r="F10" s="71" t="str">
        <f t="shared" si="2"/>
        <v>566.1</v>
      </c>
      <c r="G10" s="38"/>
      <c r="H10" s="40">
        <v>6</v>
      </c>
      <c r="I10" s="40" t="s">
        <v>56</v>
      </c>
      <c r="J10" s="72">
        <f t="shared" si="3"/>
        <v>631.83333333333337</v>
      </c>
      <c r="K10" s="27"/>
      <c r="M10"/>
    </row>
    <row r="11" spans="1:17">
      <c r="A11" s="37">
        <v>7</v>
      </c>
      <c r="B11" s="38">
        <v>1</v>
      </c>
      <c r="C11" s="38" t="s">
        <v>57</v>
      </c>
      <c r="D11" s="38" t="str">
        <f t="shared" si="0"/>
        <v>6.4</v>
      </c>
      <c r="E11" s="38" t="str">
        <f t="shared" si="1"/>
        <v>crs</v>
      </c>
      <c r="F11" s="71">
        <f t="shared" si="2"/>
        <v>640</v>
      </c>
      <c r="G11" s="38"/>
      <c r="H11" s="40">
        <v>7</v>
      </c>
      <c r="I11" s="40" t="s">
        <v>58</v>
      </c>
      <c r="J11" s="72">
        <f>AVERAGEIF($B$5:$B$104,H11,$F$5:$F$104)</f>
        <v>569.14285714285711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 t="str">
        <f t="shared" si="0"/>
        <v>598.29</v>
      </c>
      <c r="E12" s="38" t="str">
        <f t="shared" si="1"/>
        <v>lks</v>
      </c>
      <c r="F12" s="71" t="str">
        <f t="shared" si="2"/>
        <v>598.29</v>
      </c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 t="str">
        <f t="shared" si="0"/>
        <v>736.47</v>
      </c>
      <c r="E13" s="38" t="str">
        <f t="shared" si="1"/>
        <v>lks</v>
      </c>
      <c r="F13" s="71" t="str">
        <f t="shared" si="2"/>
        <v>736.47</v>
      </c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 t="str">
        <f t="shared" si="0"/>
        <v>7.03</v>
      </c>
      <c r="E14" s="38" t="str">
        <f t="shared" si="1"/>
        <v>crs</v>
      </c>
      <c r="F14" s="71">
        <f t="shared" si="2"/>
        <v>703</v>
      </c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 t="str">
        <f t="shared" si="0"/>
        <v>6.72</v>
      </c>
      <c r="E15" s="38" t="str">
        <f t="shared" si="1"/>
        <v>crs</v>
      </c>
      <c r="F15" s="71">
        <f t="shared" si="2"/>
        <v>672</v>
      </c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 t="str">
        <f t="shared" si="0"/>
        <v>6.49</v>
      </c>
      <c r="E16" s="38" t="str">
        <f t="shared" si="1"/>
        <v>crs</v>
      </c>
      <c r="F16" s="71">
        <f t="shared" si="2"/>
        <v>649</v>
      </c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 t="str">
        <f t="shared" si="0"/>
        <v>731.06</v>
      </c>
      <c r="E17" s="38" t="str">
        <f t="shared" si="1"/>
        <v>lks</v>
      </c>
      <c r="F17" s="71" t="str">
        <f t="shared" si="2"/>
        <v>731.06</v>
      </c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 t="str">
        <f t="shared" si="0"/>
        <v>865.21</v>
      </c>
      <c r="E18" s="38" t="str">
        <f t="shared" si="1"/>
        <v>lks</v>
      </c>
      <c r="F18" s="71" t="str">
        <f t="shared" si="2"/>
        <v>865.21</v>
      </c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 t="str">
        <f t="shared" si="0"/>
        <v>722.16</v>
      </c>
      <c r="E19" s="38" t="str">
        <f t="shared" si="1"/>
        <v>lks</v>
      </c>
      <c r="F19" s="71" t="str">
        <f t="shared" si="2"/>
        <v>722.16</v>
      </c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 t="str">
        <f t="shared" si="0"/>
        <v>874.15</v>
      </c>
      <c r="E20" s="38" t="str">
        <f t="shared" si="1"/>
        <v>lks</v>
      </c>
      <c r="F20" s="71" t="str">
        <f t="shared" si="2"/>
        <v>874.15</v>
      </c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 t="str">
        <f t="shared" si="0"/>
        <v>9.46</v>
      </c>
      <c r="E21" s="38" t="str">
        <f t="shared" si="1"/>
        <v>crs</v>
      </c>
      <c r="F21" s="71">
        <f t="shared" si="2"/>
        <v>946.00000000000011</v>
      </c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 t="str">
        <f t="shared" si="0"/>
        <v>9.84</v>
      </c>
      <c r="E22" s="38" t="str">
        <f t="shared" si="1"/>
        <v>crs</v>
      </c>
      <c r="F22" s="71">
        <f t="shared" si="2"/>
        <v>984</v>
      </c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 t="str">
        <f t="shared" si="0"/>
        <v>6.82</v>
      </c>
      <c r="E23" s="38" t="str">
        <f t="shared" si="1"/>
        <v>crs</v>
      </c>
      <c r="F23" s="71">
        <f t="shared" si="2"/>
        <v>682</v>
      </c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 t="str">
        <f t="shared" si="0"/>
        <v>786.32</v>
      </c>
      <c r="E24" s="38" t="str">
        <f t="shared" si="1"/>
        <v>lks</v>
      </c>
      <c r="F24" s="71" t="str">
        <f t="shared" si="2"/>
        <v>786.32</v>
      </c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 t="str">
        <f t="shared" si="0"/>
        <v>8.6</v>
      </c>
      <c r="E25" s="38" t="str">
        <f t="shared" si="1"/>
        <v>crs</v>
      </c>
      <c r="F25" s="71">
        <f t="shared" si="2"/>
        <v>860</v>
      </c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 t="str">
        <f t="shared" si="0"/>
        <v>6.94</v>
      </c>
      <c r="E26" s="38" t="str">
        <f t="shared" si="1"/>
        <v>crs</v>
      </c>
      <c r="F26" s="71">
        <f t="shared" si="2"/>
        <v>694</v>
      </c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 t="str">
        <f t="shared" si="0"/>
        <v>587.96</v>
      </c>
      <c r="E27" s="38" t="str">
        <f t="shared" si="1"/>
        <v>lks</v>
      </c>
      <c r="F27" s="71" t="str">
        <f t="shared" si="2"/>
        <v>587.96</v>
      </c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 t="str">
        <f t="shared" si="0"/>
        <v>5.68</v>
      </c>
      <c r="E28" s="38" t="str">
        <f t="shared" si="1"/>
        <v>crs</v>
      </c>
      <c r="F28" s="71">
        <f t="shared" si="2"/>
        <v>568</v>
      </c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 t="str">
        <f t="shared" si="0"/>
        <v>7.79</v>
      </c>
      <c r="E29" s="38" t="str">
        <f t="shared" si="1"/>
        <v>crs</v>
      </c>
      <c r="F29" s="71">
        <f t="shared" si="2"/>
        <v>779</v>
      </c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 t="str">
        <f t="shared" si="0"/>
        <v>667.62</v>
      </c>
      <c r="E30" s="38" t="str">
        <f t="shared" si="1"/>
        <v>lks</v>
      </c>
      <c r="F30" s="71" t="str">
        <f t="shared" si="2"/>
        <v>667.62</v>
      </c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 t="str">
        <f t="shared" si="0"/>
        <v>5.89</v>
      </c>
      <c r="E31" s="38" t="str">
        <f t="shared" si="1"/>
        <v>crs</v>
      </c>
      <c r="F31" s="71">
        <f t="shared" si="2"/>
        <v>589</v>
      </c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 t="str">
        <f t="shared" si="0"/>
        <v>532.41</v>
      </c>
      <c r="E32" s="38" t="str">
        <f t="shared" si="1"/>
        <v>lks</v>
      </c>
      <c r="F32" s="71" t="str">
        <f t="shared" si="2"/>
        <v>532.41</v>
      </c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 t="str">
        <f t="shared" si="0"/>
        <v>6.44</v>
      </c>
      <c r="E33" s="38" t="str">
        <f t="shared" si="1"/>
        <v>crs</v>
      </c>
      <c r="F33" s="71">
        <f t="shared" si="2"/>
        <v>644</v>
      </c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 t="str">
        <f t="shared" si="0"/>
        <v>4.87</v>
      </c>
      <c r="E34" s="38" t="str">
        <f t="shared" si="1"/>
        <v>crs</v>
      </c>
      <c r="F34" s="71">
        <f t="shared" si="2"/>
        <v>487</v>
      </c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 t="str">
        <f t="shared" si="0"/>
        <v>541.29</v>
      </c>
      <c r="E35" s="38" t="str">
        <f t="shared" si="1"/>
        <v>lks</v>
      </c>
      <c r="F35" s="71" t="str">
        <f t="shared" si="2"/>
        <v>541.29</v>
      </c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 t="str">
        <f t="shared" si="0"/>
        <v>4.5</v>
      </c>
      <c r="E36" s="38" t="str">
        <f t="shared" si="1"/>
        <v>crs</v>
      </c>
      <c r="F36" s="71">
        <f t="shared" si="2"/>
        <v>450</v>
      </c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 t="str">
        <f t="shared" si="0"/>
        <v>4.76</v>
      </c>
      <c r="E37" s="38" t="str">
        <f t="shared" si="1"/>
        <v>crs</v>
      </c>
      <c r="F37" s="71">
        <f t="shared" si="2"/>
        <v>476</v>
      </c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 t="str">
        <f t="shared" si="0"/>
        <v>4.49</v>
      </c>
      <c r="E38" s="38" t="str">
        <f t="shared" si="1"/>
        <v>crs</v>
      </c>
      <c r="F38" s="71">
        <f t="shared" si="2"/>
        <v>449</v>
      </c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 t="str">
        <f t="shared" si="0"/>
        <v>3.27</v>
      </c>
      <c r="E39" s="38" t="str">
        <f t="shared" si="1"/>
        <v>crs</v>
      </c>
      <c r="F39" s="71">
        <f t="shared" si="2"/>
        <v>327</v>
      </c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 t="str">
        <f t="shared" si="0"/>
        <v>3.91</v>
      </c>
      <c r="E40" s="38" t="str">
        <f t="shared" si="1"/>
        <v>crs</v>
      </c>
      <c r="F40" s="71">
        <f t="shared" si="2"/>
        <v>391</v>
      </c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 t="str">
        <f t="shared" si="0"/>
        <v>3.95</v>
      </c>
      <c r="E41" s="38" t="str">
        <f t="shared" si="1"/>
        <v>crs</v>
      </c>
      <c r="F41" s="71">
        <f t="shared" si="2"/>
        <v>395</v>
      </c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 t="str">
        <f t="shared" si="0"/>
        <v>3.64</v>
      </c>
      <c r="E42" s="38" t="str">
        <f t="shared" si="1"/>
        <v>crs</v>
      </c>
      <c r="F42" s="71">
        <f t="shared" si="2"/>
        <v>364</v>
      </c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 t="str">
        <f t="shared" si="0"/>
        <v>87.41</v>
      </c>
      <c r="E43" s="38" t="str">
        <f t="shared" si="1"/>
        <v>lks</v>
      </c>
      <c r="F43" s="71" t="str">
        <f t="shared" si="2"/>
        <v>87.41</v>
      </c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 t="str">
        <f t="shared" si="0"/>
        <v>5.11</v>
      </c>
      <c r="E44" s="38" t="str">
        <f t="shared" si="1"/>
        <v>crs</v>
      </c>
      <c r="F44" s="71">
        <f t="shared" si="2"/>
        <v>511.00000000000006</v>
      </c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 t="str">
        <f t="shared" si="0"/>
        <v>4.93</v>
      </c>
      <c r="E45" s="38" t="str">
        <f t="shared" si="1"/>
        <v>crs</v>
      </c>
      <c r="F45" s="71">
        <f t="shared" si="2"/>
        <v>493</v>
      </c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 t="str">
        <f t="shared" si="0"/>
        <v>606.38</v>
      </c>
      <c r="E46" s="38" t="str">
        <f t="shared" si="1"/>
        <v>lks</v>
      </c>
      <c r="F46" s="71" t="str">
        <f t="shared" si="2"/>
        <v>606.38</v>
      </c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 t="str">
        <f t="shared" si="0"/>
        <v>6.47</v>
      </c>
      <c r="E47" s="38" t="str">
        <f t="shared" si="1"/>
        <v>crs</v>
      </c>
      <c r="F47" s="71">
        <f t="shared" si="2"/>
        <v>647</v>
      </c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 t="str">
        <f t="shared" si="0"/>
        <v>9.01</v>
      </c>
      <c r="E48" s="38" t="str">
        <f t="shared" si="1"/>
        <v>crs</v>
      </c>
      <c r="F48" s="71">
        <f t="shared" si="2"/>
        <v>901</v>
      </c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 t="str">
        <f t="shared" si="0"/>
        <v>571.71</v>
      </c>
      <c r="E49" s="38" t="str">
        <f t="shared" si="1"/>
        <v>lks</v>
      </c>
      <c r="F49" s="71" t="str">
        <f t="shared" si="2"/>
        <v>571.71</v>
      </c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 t="str">
        <f t="shared" si="0"/>
        <v>5.62</v>
      </c>
      <c r="E50" s="38" t="str">
        <f t="shared" si="1"/>
        <v>crs</v>
      </c>
      <c r="F50" s="71">
        <f t="shared" si="2"/>
        <v>562</v>
      </c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 t="str">
        <f t="shared" si="0"/>
        <v>647.9</v>
      </c>
      <c r="E51" s="38" t="str">
        <f t="shared" si="1"/>
        <v>lks</v>
      </c>
      <c r="F51" s="71" t="str">
        <f t="shared" si="2"/>
        <v>647.9</v>
      </c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 t="str">
        <f t="shared" si="0"/>
        <v>619.04</v>
      </c>
      <c r="E52" s="38" t="str">
        <f t="shared" si="1"/>
        <v>lks</v>
      </c>
      <c r="F52" s="71" t="str">
        <f t="shared" si="2"/>
        <v>619.04</v>
      </c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 t="str">
        <f t="shared" si="0"/>
        <v>6.92</v>
      </c>
      <c r="E53" s="38" t="str">
        <f t="shared" si="1"/>
        <v>crs</v>
      </c>
      <c r="F53" s="71">
        <f t="shared" si="2"/>
        <v>692</v>
      </c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 t="str">
        <f t="shared" si="0"/>
        <v>634.2</v>
      </c>
      <c r="E54" s="38" t="str">
        <f t="shared" si="1"/>
        <v>lks</v>
      </c>
      <c r="F54" s="71" t="str">
        <f t="shared" si="2"/>
        <v>634.2</v>
      </c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 t="str">
        <f t="shared" si="0"/>
        <v>5.21</v>
      </c>
      <c r="E55" s="38" t="str">
        <f t="shared" si="1"/>
        <v>crs</v>
      </c>
      <c r="F55" s="71">
        <f t="shared" si="2"/>
        <v>521</v>
      </c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 t="str">
        <f t="shared" si="0"/>
        <v>495.34</v>
      </c>
      <c r="E56" s="38" t="str">
        <f t="shared" si="1"/>
        <v>lks</v>
      </c>
      <c r="F56" s="71" t="str">
        <f t="shared" si="2"/>
        <v>495.34</v>
      </c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 t="str">
        <f t="shared" si="0"/>
        <v>4.87</v>
      </c>
      <c r="E57" s="38" t="str">
        <f t="shared" si="1"/>
        <v>crs</v>
      </c>
      <c r="F57" s="71">
        <f t="shared" si="2"/>
        <v>487</v>
      </c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 t="str">
        <f t="shared" si="0"/>
        <v>4.07</v>
      </c>
      <c r="E58" s="38" t="str">
        <f t="shared" si="1"/>
        <v>crs</v>
      </c>
      <c r="F58" s="71">
        <f t="shared" si="2"/>
        <v>407</v>
      </c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 t="str">
        <f t="shared" si="0"/>
        <v>4.74</v>
      </c>
      <c r="E59" s="38" t="str">
        <f t="shared" si="1"/>
        <v>crs</v>
      </c>
      <c r="F59" s="71">
        <f t="shared" si="2"/>
        <v>474</v>
      </c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 t="str">
        <f t="shared" si="0"/>
        <v>3.88</v>
      </c>
      <c r="E60" s="38" t="str">
        <f t="shared" si="1"/>
        <v>crs</v>
      </c>
      <c r="F60" s="71">
        <f t="shared" si="2"/>
        <v>388</v>
      </c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 t="str">
        <f t="shared" si="0"/>
        <v>3.92</v>
      </c>
      <c r="E61" s="38" t="str">
        <f t="shared" si="1"/>
        <v>crs</v>
      </c>
      <c r="F61" s="71">
        <f t="shared" si="2"/>
        <v>392</v>
      </c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 t="str">
        <f t="shared" si="0"/>
        <v>404.21</v>
      </c>
      <c r="E62" s="38" t="str">
        <f t="shared" si="1"/>
        <v>lks</v>
      </c>
      <c r="F62" s="71" t="str">
        <f t="shared" si="2"/>
        <v>404.21</v>
      </c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 t="str">
        <f t="shared" si="0"/>
        <v>482.36</v>
      </c>
      <c r="E63" s="38" t="str">
        <f t="shared" si="1"/>
        <v>lks</v>
      </c>
      <c r="F63" s="71" t="str">
        <f t="shared" si="2"/>
        <v>482.36</v>
      </c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 t="str">
        <f t="shared" si="0"/>
        <v>3.17</v>
      </c>
      <c r="E64" s="38" t="str">
        <f t="shared" si="1"/>
        <v>crs</v>
      </c>
      <c r="F64" s="71">
        <f t="shared" si="2"/>
        <v>317</v>
      </c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 t="str">
        <f t="shared" si="0"/>
        <v>279.37</v>
      </c>
      <c r="E65" s="38" t="str">
        <f t="shared" si="1"/>
        <v>lks</v>
      </c>
      <c r="F65" s="71" t="str">
        <f t="shared" si="2"/>
        <v>279.37</v>
      </c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 t="str">
        <f t="shared" si="0"/>
        <v>3.44</v>
      </c>
      <c r="E66" s="38" t="str">
        <f t="shared" si="1"/>
        <v>crs</v>
      </c>
      <c r="F66" s="71">
        <f t="shared" si="2"/>
        <v>344</v>
      </c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 t="str">
        <f t="shared" si="0"/>
        <v>4.93</v>
      </c>
      <c r="E67" s="38" t="str">
        <f t="shared" si="1"/>
        <v>crs</v>
      </c>
      <c r="F67" s="71">
        <f t="shared" si="2"/>
        <v>493</v>
      </c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 t="str">
        <f t="shared" si="0"/>
        <v>4.16</v>
      </c>
      <c r="E68" s="38" t="str">
        <f t="shared" si="1"/>
        <v>crs</v>
      </c>
      <c r="F68" s="71">
        <f t="shared" si="2"/>
        <v>416</v>
      </c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 t="str">
        <f t="shared" si="0"/>
        <v>369.74</v>
      </c>
      <c r="E69" s="38" t="str">
        <f t="shared" si="1"/>
        <v>lks</v>
      </c>
      <c r="F69" s="71" t="str">
        <f t="shared" si="2"/>
        <v>369.74</v>
      </c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 t="str">
        <f t="shared" ref="D70:D104" si="4">LEFT(C70,LEN(C70)-3)</f>
        <v>4.89</v>
      </c>
      <c r="E70" s="38" t="str">
        <f t="shared" ref="E70:E104" si="5">RIGHT(C70,3)</f>
        <v>crs</v>
      </c>
      <c r="F70" s="71">
        <f t="shared" ref="F70:F104" si="6">IF(E70="crs", D70*100,D70)</f>
        <v>488.99999999999994</v>
      </c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 t="str">
        <f t="shared" si="4"/>
        <v>8.23</v>
      </c>
      <c r="E71" s="38" t="str">
        <f t="shared" si="5"/>
        <v>crs</v>
      </c>
      <c r="F71" s="71">
        <f t="shared" si="6"/>
        <v>823</v>
      </c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 t="str">
        <f t="shared" si="4"/>
        <v>10.04</v>
      </c>
      <c r="E72" s="38" t="str">
        <f t="shared" si="5"/>
        <v>crs</v>
      </c>
      <c r="F72" s="71">
        <f t="shared" si="6"/>
        <v>1003.9999999999999</v>
      </c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 t="str">
        <f t="shared" si="4"/>
        <v>1003.46</v>
      </c>
      <c r="E73" s="38" t="str">
        <f t="shared" si="5"/>
        <v>lks</v>
      </c>
      <c r="F73" s="71" t="str">
        <f t="shared" si="6"/>
        <v>1003.46</v>
      </c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 t="str">
        <f t="shared" si="4"/>
        <v>9.04</v>
      </c>
      <c r="E74" s="38" t="str">
        <f t="shared" si="5"/>
        <v>crs</v>
      </c>
      <c r="F74" s="71">
        <f t="shared" si="6"/>
        <v>903.99999999999989</v>
      </c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 t="str">
        <f t="shared" si="4"/>
        <v>8.05</v>
      </c>
      <c r="E75" s="38" t="str">
        <f t="shared" si="5"/>
        <v>crs</v>
      </c>
      <c r="F75" s="71">
        <f t="shared" si="6"/>
        <v>805.00000000000011</v>
      </c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 t="str">
        <f t="shared" si="4"/>
        <v>8.64</v>
      </c>
      <c r="E76" s="38" t="str">
        <f t="shared" si="5"/>
        <v>crs</v>
      </c>
      <c r="F76" s="71">
        <f t="shared" si="6"/>
        <v>864</v>
      </c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 t="str">
        <f t="shared" si="4"/>
        <v>8.57</v>
      </c>
      <c r="E77" s="38" t="str">
        <f t="shared" si="5"/>
        <v>crs</v>
      </c>
      <c r="F77" s="71">
        <f t="shared" si="6"/>
        <v>857</v>
      </c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 t="str">
        <f t="shared" si="4"/>
        <v>7.42</v>
      </c>
      <c r="E78" s="38" t="str">
        <f t="shared" si="5"/>
        <v>crs</v>
      </c>
      <c r="F78" s="71">
        <f t="shared" si="6"/>
        <v>742</v>
      </c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 t="str">
        <f t="shared" si="4"/>
        <v>5.12</v>
      </c>
      <c r="E79" s="38" t="str">
        <f t="shared" si="5"/>
        <v>crs</v>
      </c>
      <c r="F79" s="71">
        <f t="shared" si="6"/>
        <v>512</v>
      </c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 t="str">
        <f t="shared" si="4"/>
        <v>442.18</v>
      </c>
      <c r="E80" s="38" t="str">
        <f t="shared" si="5"/>
        <v>lks</v>
      </c>
      <c r="F80" s="71" t="str">
        <f t="shared" si="6"/>
        <v>442.18</v>
      </c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 t="str">
        <f t="shared" si="4"/>
        <v>5.13</v>
      </c>
      <c r="E81" s="38" t="str">
        <f t="shared" si="5"/>
        <v>crs</v>
      </c>
      <c r="F81" s="71">
        <f t="shared" si="6"/>
        <v>513</v>
      </c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 t="str">
        <f t="shared" si="4"/>
        <v>4.17</v>
      </c>
      <c r="E82" s="38" t="str">
        <f t="shared" si="5"/>
        <v>crs</v>
      </c>
      <c r="F82" s="71">
        <f t="shared" si="6"/>
        <v>417</v>
      </c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 t="str">
        <f t="shared" si="4"/>
        <v>6.1</v>
      </c>
      <c r="E83" s="38" t="str">
        <f t="shared" si="5"/>
        <v>crs</v>
      </c>
      <c r="F83" s="71">
        <f t="shared" si="6"/>
        <v>610</v>
      </c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 t="str">
        <f t="shared" si="4"/>
        <v>7.46</v>
      </c>
      <c r="E84" s="38" t="str">
        <f t="shared" si="5"/>
        <v>crs</v>
      </c>
      <c r="F84" s="71">
        <f t="shared" si="6"/>
        <v>746</v>
      </c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 t="str">
        <f t="shared" si="4"/>
        <v>5.03</v>
      </c>
      <c r="E85" s="38" t="str">
        <f t="shared" si="5"/>
        <v>crs</v>
      </c>
      <c r="F85" s="71">
        <f t="shared" si="6"/>
        <v>503</v>
      </c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 t="str">
        <f t="shared" si="4"/>
        <v>8.32</v>
      </c>
      <c r="E86" s="38" t="str">
        <f t="shared" si="5"/>
        <v>crs</v>
      </c>
      <c r="F86" s="71">
        <f t="shared" si="6"/>
        <v>832</v>
      </c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 t="str">
        <f t="shared" si="4"/>
        <v>8.04</v>
      </c>
      <c r="E87" s="38" t="str">
        <f t="shared" si="5"/>
        <v>crs</v>
      </c>
      <c r="F87" s="71">
        <f t="shared" si="6"/>
        <v>803.99999999999989</v>
      </c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 t="str">
        <f t="shared" si="4"/>
        <v>1026.68</v>
      </c>
      <c r="E88" s="38" t="str">
        <f t="shared" si="5"/>
        <v>lks</v>
      </c>
      <c r="F88" s="71" t="str">
        <f t="shared" si="6"/>
        <v>1026.68</v>
      </c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 t="str">
        <f t="shared" si="4"/>
        <v>9.08</v>
      </c>
      <c r="E89" s="38" t="str">
        <f t="shared" si="5"/>
        <v>crs</v>
      </c>
      <c r="F89" s="71">
        <f t="shared" si="6"/>
        <v>908</v>
      </c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 t="str">
        <f t="shared" si="4"/>
        <v>870.84</v>
      </c>
      <c r="E90" s="38" t="str">
        <f t="shared" si="5"/>
        <v>lks</v>
      </c>
      <c r="F90" s="71" t="str">
        <f t="shared" si="6"/>
        <v>870.84</v>
      </c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 t="str">
        <f t="shared" si="4"/>
        <v>5.11</v>
      </c>
      <c r="E91" s="38" t="str">
        <f t="shared" si="5"/>
        <v>crs</v>
      </c>
      <c r="F91" s="71">
        <f t="shared" si="6"/>
        <v>511.00000000000006</v>
      </c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 t="str">
        <f t="shared" si="4"/>
        <v>9.52</v>
      </c>
      <c r="E92" s="38" t="str">
        <f t="shared" si="5"/>
        <v>crs</v>
      </c>
      <c r="F92" s="71">
        <f t="shared" si="6"/>
        <v>952</v>
      </c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 t="str">
        <f t="shared" si="4"/>
        <v>692.15</v>
      </c>
      <c r="E93" s="38" t="str">
        <f t="shared" si="5"/>
        <v>lks</v>
      </c>
      <c r="F93" s="71" t="str">
        <f t="shared" si="6"/>
        <v>692.15</v>
      </c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 t="str">
        <f t="shared" si="4"/>
        <v>622.63</v>
      </c>
      <c r="E94" s="38" t="str">
        <f t="shared" si="5"/>
        <v>lks</v>
      </c>
      <c r="F94" s="71" t="str">
        <f t="shared" si="6"/>
        <v>622.63</v>
      </c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 t="str">
        <f t="shared" si="4"/>
        <v>532.8</v>
      </c>
      <c r="E95" s="38" t="str">
        <f t="shared" si="5"/>
        <v>lks</v>
      </c>
      <c r="F95" s="71" t="str">
        <f t="shared" si="6"/>
        <v>532.8</v>
      </c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 t="str">
        <f t="shared" si="4"/>
        <v>4.26</v>
      </c>
      <c r="E96" s="38" t="str">
        <f t="shared" si="5"/>
        <v>crs</v>
      </c>
      <c r="F96" s="71">
        <f t="shared" si="6"/>
        <v>426</v>
      </c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 t="str">
        <f t="shared" si="4"/>
        <v>3.67</v>
      </c>
      <c r="E97" s="38" t="str">
        <f t="shared" si="5"/>
        <v>crs</v>
      </c>
      <c r="F97" s="71">
        <f t="shared" si="6"/>
        <v>367</v>
      </c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 t="str">
        <f t="shared" si="4"/>
        <v>3.82</v>
      </c>
      <c r="E98" s="38" t="str">
        <f t="shared" si="5"/>
        <v>crs</v>
      </c>
      <c r="F98" s="71">
        <f t="shared" si="6"/>
        <v>382</v>
      </c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 t="str">
        <f t="shared" si="4"/>
        <v>5.51</v>
      </c>
      <c r="E99" s="38" t="str">
        <f t="shared" si="5"/>
        <v>crs</v>
      </c>
      <c r="F99" s="71">
        <f t="shared" si="6"/>
        <v>551</v>
      </c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 t="str">
        <f t="shared" si="4"/>
        <v>4.48</v>
      </c>
      <c r="E100" s="38" t="str">
        <f t="shared" si="5"/>
        <v>crs</v>
      </c>
      <c r="F100" s="71">
        <f t="shared" si="6"/>
        <v>448.00000000000006</v>
      </c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 t="str">
        <f t="shared" si="4"/>
        <v>4.17</v>
      </c>
      <c r="E101" s="38" t="str">
        <f t="shared" si="5"/>
        <v>crs</v>
      </c>
      <c r="F101" s="71">
        <f t="shared" si="6"/>
        <v>417</v>
      </c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 t="str">
        <f t="shared" si="4"/>
        <v>547.42</v>
      </c>
      <c r="E102" s="38" t="str">
        <f t="shared" si="5"/>
        <v>lks</v>
      </c>
      <c r="F102" s="71" t="str">
        <f t="shared" si="6"/>
        <v>547.42</v>
      </c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 t="str">
        <f t="shared" si="4"/>
        <v>539.6</v>
      </c>
      <c r="E103" s="38" t="str">
        <f t="shared" si="5"/>
        <v>lks</v>
      </c>
      <c r="F103" s="71" t="str">
        <f t="shared" si="6"/>
        <v>539.6</v>
      </c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 t="str">
        <f t="shared" si="4"/>
        <v>499.94</v>
      </c>
      <c r="E104" s="38" t="str">
        <f t="shared" si="5"/>
        <v>lks</v>
      </c>
      <c r="F104" s="71" t="str">
        <f t="shared" si="6"/>
        <v>499.94</v>
      </c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K23" sqref="K23"/>
    </sheetView>
  </sheetViews>
  <sheetFormatPr baseColWidth="10" defaultColWidth="8.83203125" defaultRowHeight="14" x14ac:dyDescent="0"/>
  <cols>
    <col min="1" max="1" width="23.6640625" customWidth="1"/>
    <col min="2" max="2" width="11.83203125" customWidth="1"/>
    <col min="3" max="3" width="17.5" customWidth="1"/>
    <col min="5" max="5" width="17.5" customWidth="1"/>
    <col min="6" max="6" width="12.5" bestFit="1" customWidth="1"/>
    <col min="7" max="7" width="11.5" bestFit="1" customWidth="1"/>
    <col min="257" max="257" width="23.6640625" customWidth="1"/>
    <col min="258" max="258" width="11.83203125" customWidth="1"/>
    <col min="259" max="259" width="17.5" customWidth="1"/>
    <col min="513" max="513" width="23.6640625" customWidth="1"/>
    <col min="514" max="514" width="11.83203125" customWidth="1"/>
    <col min="515" max="515" width="17.5" customWidth="1"/>
    <col min="769" max="769" width="23.6640625" customWidth="1"/>
    <col min="770" max="770" width="11.83203125" customWidth="1"/>
    <col min="771" max="771" width="17.5" customWidth="1"/>
    <col min="1025" max="1025" width="23.6640625" customWidth="1"/>
    <col min="1026" max="1026" width="11.83203125" customWidth="1"/>
    <col min="1027" max="1027" width="17.5" customWidth="1"/>
    <col min="1281" max="1281" width="23.6640625" customWidth="1"/>
    <col min="1282" max="1282" width="11.83203125" customWidth="1"/>
    <col min="1283" max="1283" width="17.5" customWidth="1"/>
    <col min="1537" max="1537" width="23.6640625" customWidth="1"/>
    <col min="1538" max="1538" width="11.83203125" customWidth="1"/>
    <col min="1539" max="1539" width="17.5" customWidth="1"/>
    <col min="1793" max="1793" width="23.6640625" customWidth="1"/>
    <col min="1794" max="1794" width="11.83203125" customWidth="1"/>
    <col min="1795" max="1795" width="17.5" customWidth="1"/>
    <col min="2049" max="2049" width="23.6640625" customWidth="1"/>
    <col min="2050" max="2050" width="11.83203125" customWidth="1"/>
    <col min="2051" max="2051" width="17.5" customWidth="1"/>
    <col min="2305" max="2305" width="23.6640625" customWidth="1"/>
    <col min="2306" max="2306" width="11.83203125" customWidth="1"/>
    <col min="2307" max="2307" width="17.5" customWidth="1"/>
    <col min="2561" max="2561" width="23.6640625" customWidth="1"/>
    <col min="2562" max="2562" width="11.83203125" customWidth="1"/>
    <col min="2563" max="2563" width="17.5" customWidth="1"/>
    <col min="2817" max="2817" width="23.6640625" customWidth="1"/>
    <col min="2818" max="2818" width="11.83203125" customWidth="1"/>
    <col min="2819" max="2819" width="17.5" customWidth="1"/>
    <col min="3073" max="3073" width="23.6640625" customWidth="1"/>
    <col min="3074" max="3074" width="11.83203125" customWidth="1"/>
    <col min="3075" max="3075" width="17.5" customWidth="1"/>
    <col min="3329" max="3329" width="23.6640625" customWidth="1"/>
    <col min="3330" max="3330" width="11.83203125" customWidth="1"/>
    <col min="3331" max="3331" width="17.5" customWidth="1"/>
    <col min="3585" max="3585" width="23.6640625" customWidth="1"/>
    <col min="3586" max="3586" width="11.83203125" customWidth="1"/>
    <col min="3587" max="3587" width="17.5" customWidth="1"/>
    <col min="3841" max="3841" width="23.6640625" customWidth="1"/>
    <col min="3842" max="3842" width="11.83203125" customWidth="1"/>
    <col min="3843" max="3843" width="17.5" customWidth="1"/>
    <col min="4097" max="4097" width="23.6640625" customWidth="1"/>
    <col min="4098" max="4098" width="11.83203125" customWidth="1"/>
    <col min="4099" max="4099" width="17.5" customWidth="1"/>
    <col min="4353" max="4353" width="23.6640625" customWidth="1"/>
    <col min="4354" max="4354" width="11.83203125" customWidth="1"/>
    <col min="4355" max="4355" width="17.5" customWidth="1"/>
    <col min="4609" max="4609" width="23.6640625" customWidth="1"/>
    <col min="4610" max="4610" width="11.83203125" customWidth="1"/>
    <col min="4611" max="4611" width="17.5" customWidth="1"/>
    <col min="4865" max="4865" width="23.6640625" customWidth="1"/>
    <col min="4866" max="4866" width="11.83203125" customWidth="1"/>
    <col min="4867" max="4867" width="17.5" customWidth="1"/>
    <col min="5121" max="5121" width="23.6640625" customWidth="1"/>
    <col min="5122" max="5122" width="11.83203125" customWidth="1"/>
    <col min="5123" max="5123" width="17.5" customWidth="1"/>
    <col min="5377" max="5377" width="23.6640625" customWidth="1"/>
    <col min="5378" max="5378" width="11.83203125" customWidth="1"/>
    <col min="5379" max="5379" width="17.5" customWidth="1"/>
    <col min="5633" max="5633" width="23.6640625" customWidth="1"/>
    <col min="5634" max="5634" width="11.83203125" customWidth="1"/>
    <col min="5635" max="5635" width="17.5" customWidth="1"/>
    <col min="5889" max="5889" width="23.6640625" customWidth="1"/>
    <col min="5890" max="5890" width="11.83203125" customWidth="1"/>
    <col min="5891" max="5891" width="17.5" customWidth="1"/>
    <col min="6145" max="6145" width="23.6640625" customWidth="1"/>
    <col min="6146" max="6146" width="11.83203125" customWidth="1"/>
    <col min="6147" max="6147" width="17.5" customWidth="1"/>
    <col min="6401" max="6401" width="23.6640625" customWidth="1"/>
    <col min="6402" max="6402" width="11.83203125" customWidth="1"/>
    <col min="6403" max="6403" width="17.5" customWidth="1"/>
    <col min="6657" max="6657" width="23.6640625" customWidth="1"/>
    <col min="6658" max="6658" width="11.83203125" customWidth="1"/>
    <col min="6659" max="6659" width="17.5" customWidth="1"/>
    <col min="6913" max="6913" width="23.6640625" customWidth="1"/>
    <col min="6914" max="6914" width="11.83203125" customWidth="1"/>
    <col min="6915" max="6915" width="17.5" customWidth="1"/>
    <col min="7169" max="7169" width="23.6640625" customWidth="1"/>
    <col min="7170" max="7170" width="11.83203125" customWidth="1"/>
    <col min="7171" max="7171" width="17.5" customWidth="1"/>
    <col min="7425" max="7425" width="23.6640625" customWidth="1"/>
    <col min="7426" max="7426" width="11.83203125" customWidth="1"/>
    <col min="7427" max="7427" width="17.5" customWidth="1"/>
    <col min="7681" max="7681" width="23.6640625" customWidth="1"/>
    <col min="7682" max="7682" width="11.83203125" customWidth="1"/>
    <col min="7683" max="7683" width="17.5" customWidth="1"/>
    <col min="7937" max="7937" width="23.6640625" customWidth="1"/>
    <col min="7938" max="7938" width="11.83203125" customWidth="1"/>
    <col min="7939" max="7939" width="17.5" customWidth="1"/>
    <col min="8193" max="8193" width="23.6640625" customWidth="1"/>
    <col min="8194" max="8194" width="11.83203125" customWidth="1"/>
    <col min="8195" max="8195" width="17.5" customWidth="1"/>
    <col min="8449" max="8449" width="23.6640625" customWidth="1"/>
    <col min="8450" max="8450" width="11.83203125" customWidth="1"/>
    <col min="8451" max="8451" width="17.5" customWidth="1"/>
    <col min="8705" max="8705" width="23.6640625" customWidth="1"/>
    <col min="8706" max="8706" width="11.83203125" customWidth="1"/>
    <col min="8707" max="8707" width="17.5" customWidth="1"/>
    <col min="8961" max="8961" width="23.6640625" customWidth="1"/>
    <col min="8962" max="8962" width="11.83203125" customWidth="1"/>
    <col min="8963" max="8963" width="17.5" customWidth="1"/>
    <col min="9217" max="9217" width="23.6640625" customWidth="1"/>
    <col min="9218" max="9218" width="11.83203125" customWidth="1"/>
    <col min="9219" max="9219" width="17.5" customWidth="1"/>
    <col min="9473" max="9473" width="23.6640625" customWidth="1"/>
    <col min="9474" max="9474" width="11.83203125" customWidth="1"/>
    <col min="9475" max="9475" width="17.5" customWidth="1"/>
    <col min="9729" max="9729" width="23.6640625" customWidth="1"/>
    <col min="9730" max="9730" width="11.83203125" customWidth="1"/>
    <col min="9731" max="9731" width="17.5" customWidth="1"/>
    <col min="9985" max="9985" width="23.6640625" customWidth="1"/>
    <col min="9986" max="9986" width="11.83203125" customWidth="1"/>
    <col min="9987" max="9987" width="17.5" customWidth="1"/>
    <col min="10241" max="10241" width="23.6640625" customWidth="1"/>
    <col min="10242" max="10242" width="11.83203125" customWidth="1"/>
    <col min="10243" max="10243" width="17.5" customWidth="1"/>
    <col min="10497" max="10497" width="23.6640625" customWidth="1"/>
    <col min="10498" max="10498" width="11.83203125" customWidth="1"/>
    <col min="10499" max="10499" width="17.5" customWidth="1"/>
    <col min="10753" max="10753" width="23.6640625" customWidth="1"/>
    <col min="10754" max="10754" width="11.83203125" customWidth="1"/>
    <col min="10755" max="10755" width="17.5" customWidth="1"/>
    <col min="11009" max="11009" width="23.6640625" customWidth="1"/>
    <col min="11010" max="11010" width="11.83203125" customWidth="1"/>
    <col min="11011" max="11011" width="17.5" customWidth="1"/>
    <col min="11265" max="11265" width="23.6640625" customWidth="1"/>
    <col min="11266" max="11266" width="11.83203125" customWidth="1"/>
    <col min="11267" max="11267" width="17.5" customWidth="1"/>
    <col min="11521" max="11521" width="23.6640625" customWidth="1"/>
    <col min="11522" max="11522" width="11.83203125" customWidth="1"/>
    <col min="11523" max="11523" width="17.5" customWidth="1"/>
    <col min="11777" max="11777" width="23.6640625" customWidth="1"/>
    <col min="11778" max="11778" width="11.83203125" customWidth="1"/>
    <col min="11779" max="11779" width="17.5" customWidth="1"/>
    <col min="12033" max="12033" width="23.6640625" customWidth="1"/>
    <col min="12034" max="12034" width="11.83203125" customWidth="1"/>
    <col min="12035" max="12035" width="17.5" customWidth="1"/>
    <col min="12289" max="12289" width="23.6640625" customWidth="1"/>
    <col min="12290" max="12290" width="11.83203125" customWidth="1"/>
    <col min="12291" max="12291" width="17.5" customWidth="1"/>
    <col min="12545" max="12545" width="23.6640625" customWidth="1"/>
    <col min="12546" max="12546" width="11.83203125" customWidth="1"/>
    <col min="12547" max="12547" width="17.5" customWidth="1"/>
    <col min="12801" max="12801" width="23.6640625" customWidth="1"/>
    <col min="12802" max="12802" width="11.83203125" customWidth="1"/>
    <col min="12803" max="12803" width="17.5" customWidth="1"/>
    <col min="13057" max="13057" width="23.6640625" customWidth="1"/>
    <col min="13058" max="13058" width="11.83203125" customWidth="1"/>
    <col min="13059" max="13059" width="17.5" customWidth="1"/>
    <col min="13313" max="13313" width="23.6640625" customWidth="1"/>
    <col min="13314" max="13314" width="11.83203125" customWidth="1"/>
    <col min="13315" max="13315" width="17.5" customWidth="1"/>
    <col min="13569" max="13569" width="23.6640625" customWidth="1"/>
    <col min="13570" max="13570" width="11.83203125" customWidth="1"/>
    <col min="13571" max="13571" width="17.5" customWidth="1"/>
    <col min="13825" max="13825" width="23.6640625" customWidth="1"/>
    <col min="13826" max="13826" width="11.83203125" customWidth="1"/>
    <col min="13827" max="13827" width="17.5" customWidth="1"/>
    <col min="14081" max="14081" width="23.6640625" customWidth="1"/>
    <col min="14082" max="14082" width="11.83203125" customWidth="1"/>
    <col min="14083" max="14083" width="17.5" customWidth="1"/>
    <col min="14337" max="14337" width="23.6640625" customWidth="1"/>
    <col min="14338" max="14338" width="11.83203125" customWidth="1"/>
    <col min="14339" max="14339" width="17.5" customWidth="1"/>
    <col min="14593" max="14593" width="23.6640625" customWidth="1"/>
    <col min="14594" max="14594" width="11.83203125" customWidth="1"/>
    <col min="14595" max="14595" width="17.5" customWidth="1"/>
    <col min="14849" max="14849" width="23.6640625" customWidth="1"/>
    <col min="14850" max="14850" width="11.83203125" customWidth="1"/>
    <col min="14851" max="14851" width="17.5" customWidth="1"/>
    <col min="15105" max="15105" width="23.6640625" customWidth="1"/>
    <col min="15106" max="15106" width="11.83203125" customWidth="1"/>
    <col min="15107" max="15107" width="17.5" customWidth="1"/>
    <col min="15361" max="15361" width="23.6640625" customWidth="1"/>
    <col min="15362" max="15362" width="11.83203125" customWidth="1"/>
    <col min="15363" max="15363" width="17.5" customWidth="1"/>
    <col min="15617" max="15617" width="23.6640625" customWidth="1"/>
    <col min="15618" max="15618" width="11.83203125" customWidth="1"/>
    <col min="15619" max="15619" width="17.5" customWidth="1"/>
    <col min="15873" max="15873" width="23.6640625" customWidth="1"/>
    <col min="15874" max="15874" width="11.83203125" customWidth="1"/>
    <col min="15875" max="15875" width="17.5" customWidth="1"/>
    <col min="16129" max="16129" width="23.6640625" customWidth="1"/>
    <col min="16130" max="16130" width="11.83203125" customWidth="1"/>
    <col min="16131" max="16131" width="17.5" customWidth="1"/>
  </cols>
  <sheetData>
    <row r="1" spans="1:12" ht="16">
      <c r="A1" s="96" t="s">
        <v>148</v>
      </c>
      <c r="B1" s="96"/>
      <c r="C1" s="96"/>
      <c r="D1" s="96"/>
      <c r="E1" s="96"/>
      <c r="F1" s="96"/>
      <c r="G1" s="96"/>
      <c r="H1" s="96"/>
      <c r="I1" s="96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">
      <c r="A4" s="44" t="s">
        <v>151</v>
      </c>
      <c r="B4" s="45">
        <f>1500*(1-(0.8)*((B5-100)/100))</f>
        <v>1500</v>
      </c>
      <c r="C4" s="46" t="s">
        <v>152</v>
      </c>
    </row>
    <row r="5" spans="1:12" ht="15">
      <c r="A5" s="44" t="s">
        <v>153</v>
      </c>
      <c r="B5" s="45">
        <v>100</v>
      </c>
      <c r="C5" s="47" t="s">
        <v>154</v>
      </c>
    </row>
    <row r="6" spans="1:12" ht="15">
      <c r="A6" s="44" t="s">
        <v>155</v>
      </c>
      <c r="B6" s="45">
        <v>6000</v>
      </c>
      <c r="C6" s="46" t="s">
        <v>154</v>
      </c>
    </row>
    <row r="7" spans="1:12" ht="1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">
      <c r="A9" s="44" t="s">
        <v>157</v>
      </c>
      <c r="B9" s="45">
        <f>(B5*B4)</f>
        <v>150000</v>
      </c>
      <c r="C9" s="46" t="s">
        <v>154</v>
      </c>
    </row>
    <row r="10" spans="1:12" ht="15">
      <c r="A10" s="44" t="s">
        <v>158</v>
      </c>
      <c r="B10" s="45">
        <v>118500</v>
      </c>
      <c r="C10" s="46" t="s">
        <v>154</v>
      </c>
    </row>
    <row r="11" spans="1:12" ht="6" customHeight="1">
      <c r="A11" s="49"/>
      <c r="B11" s="45"/>
      <c r="C11" s="46"/>
    </row>
    <row r="12" spans="1:12" ht="16" thickBot="1">
      <c r="A12" s="50" t="s">
        <v>159</v>
      </c>
      <c r="B12" s="51">
        <v>31500</v>
      </c>
      <c r="C12" s="52" t="s">
        <v>154</v>
      </c>
      <c r="F12" s="85"/>
      <c r="G12" s="99" t="s">
        <v>698</v>
      </c>
      <c r="H12" s="99"/>
      <c r="I12" s="99"/>
      <c r="J12" s="99"/>
      <c r="K12" s="99"/>
      <c r="L12" s="86"/>
    </row>
    <row r="13" spans="1:12" ht="15" thickTop="1">
      <c r="F13" s="85">
        <f>B12</f>
        <v>31500</v>
      </c>
      <c r="G13" s="87">
        <v>80</v>
      </c>
      <c r="H13" s="87">
        <v>90</v>
      </c>
      <c r="I13" s="87">
        <v>100</v>
      </c>
      <c r="J13" s="87">
        <v>110</v>
      </c>
      <c r="K13" s="87">
        <v>120</v>
      </c>
      <c r="L13" s="87"/>
    </row>
    <row r="14" spans="1:12">
      <c r="E14" s="100" t="s">
        <v>699</v>
      </c>
      <c r="F14" s="89">
        <v>0.65</v>
      </c>
      <c r="G14" s="90">
        <v>42720</v>
      </c>
      <c r="H14" s="87">
        <v>45030</v>
      </c>
      <c r="I14" s="87">
        <v>46500</v>
      </c>
      <c r="J14" s="87">
        <v>47130</v>
      </c>
      <c r="K14" s="87">
        <v>46920</v>
      </c>
      <c r="L14" s="87"/>
    </row>
    <row r="15" spans="1:12">
      <c r="E15" s="100"/>
      <c r="F15" s="89">
        <v>0.7</v>
      </c>
      <c r="G15" s="90">
        <v>35760</v>
      </c>
      <c r="H15" s="87">
        <v>37740</v>
      </c>
      <c r="I15" s="87">
        <v>39000</v>
      </c>
      <c r="J15" s="87">
        <v>39540</v>
      </c>
      <c r="K15" s="87">
        <v>39360</v>
      </c>
      <c r="L15" s="87"/>
    </row>
    <row r="16" spans="1:12">
      <c r="D16" s="53"/>
      <c r="E16" s="100"/>
      <c r="F16" s="89">
        <v>0.75</v>
      </c>
      <c r="G16" s="90">
        <v>28800</v>
      </c>
      <c r="H16" s="87">
        <v>30450</v>
      </c>
      <c r="I16" s="87">
        <v>31500</v>
      </c>
      <c r="J16" s="87">
        <v>31950</v>
      </c>
      <c r="K16" s="87">
        <v>31800</v>
      </c>
      <c r="L16" s="87"/>
    </row>
    <row r="17" spans="2:12">
      <c r="D17" s="53"/>
      <c r="E17" s="100"/>
      <c r="F17" s="89">
        <v>0.8</v>
      </c>
      <c r="G17" s="90">
        <v>21840</v>
      </c>
      <c r="H17" s="87">
        <v>23160</v>
      </c>
      <c r="I17" s="87">
        <v>24000</v>
      </c>
      <c r="J17" s="87">
        <v>24360</v>
      </c>
      <c r="K17" s="87">
        <v>24240</v>
      </c>
      <c r="L17" s="87"/>
    </row>
    <row r="18" spans="2:12">
      <c r="D18" s="53"/>
      <c r="E18" s="100"/>
      <c r="F18" s="89">
        <v>0.85</v>
      </c>
      <c r="G18" s="90">
        <v>14880</v>
      </c>
      <c r="H18" s="87">
        <v>15870</v>
      </c>
      <c r="I18" s="87">
        <v>16500</v>
      </c>
      <c r="J18" s="87">
        <v>16770</v>
      </c>
      <c r="K18" s="87">
        <v>16880</v>
      </c>
      <c r="L18" s="87"/>
    </row>
    <row r="19" spans="2:12">
      <c r="D19" s="53"/>
      <c r="E19" s="100"/>
      <c r="F19" s="89">
        <v>0.9</v>
      </c>
      <c r="G19" s="90">
        <v>7920</v>
      </c>
      <c r="H19" s="87">
        <v>8580</v>
      </c>
      <c r="I19" s="87">
        <v>9000</v>
      </c>
      <c r="J19" s="87">
        <v>9180</v>
      </c>
      <c r="K19" s="87">
        <v>9120</v>
      </c>
      <c r="L19" s="87"/>
    </row>
    <row r="20" spans="2:12">
      <c r="F20" s="85"/>
      <c r="G20" s="85"/>
      <c r="H20" s="85"/>
      <c r="I20" s="85"/>
      <c r="J20" s="85"/>
      <c r="K20" s="85"/>
      <c r="L20" s="85"/>
    </row>
    <row r="25" spans="2:12">
      <c r="D25" s="100"/>
      <c r="E25" s="100"/>
      <c r="F25" s="100"/>
      <c r="G25" s="100"/>
      <c r="H25" s="100"/>
    </row>
    <row r="27" spans="2:12">
      <c r="B27" s="100"/>
      <c r="C27" s="53"/>
    </row>
    <row r="28" spans="2:12">
      <c r="B28" s="100"/>
      <c r="C28" s="53"/>
    </row>
    <row r="29" spans="2:12">
      <c r="B29" s="100"/>
      <c r="C29" s="53"/>
    </row>
    <row r="30" spans="2:12">
      <c r="B30" s="100"/>
      <c r="C30" s="53"/>
    </row>
    <row r="31" spans="2:12">
      <c r="B31" s="100"/>
      <c r="C31" s="53"/>
    </row>
    <row r="32" spans="2:12">
      <c r="B32" s="100"/>
      <c r="C32" s="53"/>
    </row>
  </sheetData>
  <mergeCells count="5">
    <mergeCell ref="A1:I1"/>
    <mergeCell ref="G12:K12"/>
    <mergeCell ref="E14:E19"/>
    <mergeCell ref="D25:H25"/>
    <mergeCell ref="B27:B3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1"/>
  <sheetViews>
    <sheetView topLeftCell="C443" workbookViewId="0">
      <selection activeCell="M1" sqref="M1:Q513"/>
    </sheetView>
  </sheetViews>
  <sheetFormatPr baseColWidth="10" defaultColWidth="8.83203125" defaultRowHeight="14" x14ac:dyDescent="0"/>
  <cols>
    <col min="1" max="1" width="10.1640625" bestFit="1" customWidth="1"/>
    <col min="2" max="2" width="9.5" bestFit="1" customWidth="1"/>
    <col min="6" max="6" width="10.33203125" customWidth="1"/>
    <col min="7" max="7" width="10.1640625" customWidth="1"/>
    <col min="253" max="253" width="10.1640625" bestFit="1" customWidth="1"/>
    <col min="254" max="254" width="9.5" bestFit="1" customWidth="1"/>
    <col min="258" max="258" width="10.33203125" customWidth="1"/>
    <col min="259" max="259" width="10.1640625" customWidth="1"/>
    <col min="509" max="509" width="10.1640625" bestFit="1" customWidth="1"/>
    <col min="510" max="510" width="9.5" bestFit="1" customWidth="1"/>
    <col min="514" max="514" width="10.33203125" customWidth="1"/>
    <col min="515" max="515" width="10.1640625" customWidth="1"/>
    <col min="765" max="765" width="10.1640625" bestFit="1" customWidth="1"/>
    <col min="766" max="766" width="9.5" bestFit="1" customWidth="1"/>
    <col min="770" max="770" width="10.33203125" customWidth="1"/>
    <col min="771" max="771" width="10.1640625" customWidth="1"/>
    <col min="1021" max="1021" width="10.1640625" bestFit="1" customWidth="1"/>
    <col min="1022" max="1022" width="9.5" bestFit="1" customWidth="1"/>
    <col min="1026" max="1026" width="10.33203125" customWidth="1"/>
    <col min="1027" max="1027" width="10.1640625" customWidth="1"/>
    <col min="1277" max="1277" width="10.1640625" bestFit="1" customWidth="1"/>
    <col min="1278" max="1278" width="9.5" bestFit="1" customWidth="1"/>
    <col min="1282" max="1282" width="10.33203125" customWidth="1"/>
    <col min="1283" max="1283" width="10.1640625" customWidth="1"/>
    <col min="1533" max="1533" width="10.1640625" bestFit="1" customWidth="1"/>
    <col min="1534" max="1534" width="9.5" bestFit="1" customWidth="1"/>
    <col min="1538" max="1538" width="10.33203125" customWidth="1"/>
    <col min="1539" max="1539" width="10.1640625" customWidth="1"/>
    <col min="1789" max="1789" width="10.1640625" bestFit="1" customWidth="1"/>
    <col min="1790" max="1790" width="9.5" bestFit="1" customWidth="1"/>
    <col min="1794" max="1794" width="10.33203125" customWidth="1"/>
    <col min="1795" max="1795" width="10.1640625" customWidth="1"/>
    <col min="2045" max="2045" width="10.1640625" bestFit="1" customWidth="1"/>
    <col min="2046" max="2046" width="9.5" bestFit="1" customWidth="1"/>
    <col min="2050" max="2050" width="10.33203125" customWidth="1"/>
    <col min="2051" max="2051" width="10.1640625" customWidth="1"/>
    <col min="2301" max="2301" width="10.1640625" bestFit="1" customWidth="1"/>
    <col min="2302" max="2302" width="9.5" bestFit="1" customWidth="1"/>
    <col min="2306" max="2306" width="10.33203125" customWidth="1"/>
    <col min="2307" max="2307" width="10.1640625" customWidth="1"/>
    <col min="2557" max="2557" width="10.1640625" bestFit="1" customWidth="1"/>
    <col min="2558" max="2558" width="9.5" bestFit="1" customWidth="1"/>
    <col min="2562" max="2562" width="10.33203125" customWidth="1"/>
    <col min="2563" max="2563" width="10.1640625" customWidth="1"/>
    <col min="2813" max="2813" width="10.1640625" bestFit="1" customWidth="1"/>
    <col min="2814" max="2814" width="9.5" bestFit="1" customWidth="1"/>
    <col min="2818" max="2818" width="10.33203125" customWidth="1"/>
    <col min="2819" max="2819" width="10.1640625" customWidth="1"/>
    <col min="3069" max="3069" width="10.1640625" bestFit="1" customWidth="1"/>
    <col min="3070" max="3070" width="9.5" bestFit="1" customWidth="1"/>
    <col min="3074" max="3074" width="10.33203125" customWidth="1"/>
    <col min="3075" max="3075" width="10.1640625" customWidth="1"/>
    <col min="3325" max="3325" width="10.1640625" bestFit="1" customWidth="1"/>
    <col min="3326" max="3326" width="9.5" bestFit="1" customWidth="1"/>
    <col min="3330" max="3330" width="10.33203125" customWidth="1"/>
    <col min="3331" max="3331" width="10.1640625" customWidth="1"/>
    <col min="3581" max="3581" width="10.1640625" bestFit="1" customWidth="1"/>
    <col min="3582" max="3582" width="9.5" bestFit="1" customWidth="1"/>
    <col min="3586" max="3586" width="10.33203125" customWidth="1"/>
    <col min="3587" max="3587" width="10.1640625" customWidth="1"/>
    <col min="3837" max="3837" width="10.1640625" bestFit="1" customWidth="1"/>
    <col min="3838" max="3838" width="9.5" bestFit="1" customWidth="1"/>
    <col min="3842" max="3842" width="10.33203125" customWidth="1"/>
    <col min="3843" max="3843" width="10.1640625" customWidth="1"/>
    <col min="4093" max="4093" width="10.1640625" bestFit="1" customWidth="1"/>
    <col min="4094" max="4094" width="9.5" bestFit="1" customWidth="1"/>
    <col min="4098" max="4098" width="10.33203125" customWidth="1"/>
    <col min="4099" max="4099" width="10.1640625" customWidth="1"/>
    <col min="4349" max="4349" width="10.1640625" bestFit="1" customWidth="1"/>
    <col min="4350" max="4350" width="9.5" bestFit="1" customWidth="1"/>
    <col min="4354" max="4354" width="10.33203125" customWidth="1"/>
    <col min="4355" max="4355" width="10.1640625" customWidth="1"/>
    <col min="4605" max="4605" width="10.1640625" bestFit="1" customWidth="1"/>
    <col min="4606" max="4606" width="9.5" bestFit="1" customWidth="1"/>
    <col min="4610" max="4610" width="10.33203125" customWidth="1"/>
    <col min="4611" max="4611" width="10.1640625" customWidth="1"/>
    <col min="4861" max="4861" width="10.1640625" bestFit="1" customWidth="1"/>
    <col min="4862" max="4862" width="9.5" bestFit="1" customWidth="1"/>
    <col min="4866" max="4866" width="10.33203125" customWidth="1"/>
    <col min="4867" max="4867" width="10.1640625" customWidth="1"/>
    <col min="5117" max="5117" width="10.1640625" bestFit="1" customWidth="1"/>
    <col min="5118" max="5118" width="9.5" bestFit="1" customWidth="1"/>
    <col min="5122" max="5122" width="10.33203125" customWidth="1"/>
    <col min="5123" max="5123" width="10.1640625" customWidth="1"/>
    <col min="5373" max="5373" width="10.1640625" bestFit="1" customWidth="1"/>
    <col min="5374" max="5374" width="9.5" bestFit="1" customWidth="1"/>
    <col min="5378" max="5378" width="10.33203125" customWidth="1"/>
    <col min="5379" max="5379" width="10.1640625" customWidth="1"/>
    <col min="5629" max="5629" width="10.1640625" bestFit="1" customWidth="1"/>
    <col min="5630" max="5630" width="9.5" bestFit="1" customWidth="1"/>
    <col min="5634" max="5634" width="10.33203125" customWidth="1"/>
    <col min="5635" max="5635" width="10.1640625" customWidth="1"/>
    <col min="5885" max="5885" width="10.1640625" bestFit="1" customWidth="1"/>
    <col min="5886" max="5886" width="9.5" bestFit="1" customWidth="1"/>
    <col min="5890" max="5890" width="10.33203125" customWidth="1"/>
    <col min="5891" max="5891" width="10.1640625" customWidth="1"/>
    <col min="6141" max="6141" width="10.1640625" bestFit="1" customWidth="1"/>
    <col min="6142" max="6142" width="9.5" bestFit="1" customWidth="1"/>
    <col min="6146" max="6146" width="10.33203125" customWidth="1"/>
    <col min="6147" max="6147" width="10.1640625" customWidth="1"/>
    <col min="6397" max="6397" width="10.1640625" bestFit="1" customWidth="1"/>
    <col min="6398" max="6398" width="9.5" bestFit="1" customWidth="1"/>
    <col min="6402" max="6402" width="10.33203125" customWidth="1"/>
    <col min="6403" max="6403" width="10.1640625" customWidth="1"/>
    <col min="6653" max="6653" width="10.1640625" bestFit="1" customWidth="1"/>
    <col min="6654" max="6654" width="9.5" bestFit="1" customWidth="1"/>
    <col min="6658" max="6658" width="10.33203125" customWidth="1"/>
    <col min="6659" max="6659" width="10.1640625" customWidth="1"/>
    <col min="6909" max="6909" width="10.1640625" bestFit="1" customWidth="1"/>
    <col min="6910" max="6910" width="9.5" bestFit="1" customWidth="1"/>
    <col min="6914" max="6914" width="10.33203125" customWidth="1"/>
    <col min="6915" max="6915" width="10.1640625" customWidth="1"/>
    <col min="7165" max="7165" width="10.1640625" bestFit="1" customWidth="1"/>
    <col min="7166" max="7166" width="9.5" bestFit="1" customWidth="1"/>
    <col min="7170" max="7170" width="10.33203125" customWidth="1"/>
    <col min="7171" max="7171" width="10.1640625" customWidth="1"/>
    <col min="7421" max="7421" width="10.1640625" bestFit="1" customWidth="1"/>
    <col min="7422" max="7422" width="9.5" bestFit="1" customWidth="1"/>
    <col min="7426" max="7426" width="10.33203125" customWidth="1"/>
    <col min="7427" max="7427" width="10.1640625" customWidth="1"/>
    <col min="7677" max="7677" width="10.1640625" bestFit="1" customWidth="1"/>
    <col min="7678" max="7678" width="9.5" bestFit="1" customWidth="1"/>
    <col min="7682" max="7682" width="10.33203125" customWidth="1"/>
    <col min="7683" max="7683" width="10.1640625" customWidth="1"/>
    <col min="7933" max="7933" width="10.1640625" bestFit="1" customWidth="1"/>
    <col min="7934" max="7934" width="9.5" bestFit="1" customWidth="1"/>
    <col min="7938" max="7938" width="10.33203125" customWidth="1"/>
    <col min="7939" max="7939" width="10.1640625" customWidth="1"/>
    <col min="8189" max="8189" width="10.1640625" bestFit="1" customWidth="1"/>
    <col min="8190" max="8190" width="9.5" bestFit="1" customWidth="1"/>
    <col min="8194" max="8194" width="10.33203125" customWidth="1"/>
    <col min="8195" max="8195" width="10.1640625" customWidth="1"/>
    <col min="8445" max="8445" width="10.1640625" bestFit="1" customWidth="1"/>
    <col min="8446" max="8446" width="9.5" bestFit="1" customWidth="1"/>
    <col min="8450" max="8450" width="10.33203125" customWidth="1"/>
    <col min="8451" max="8451" width="10.1640625" customWidth="1"/>
    <col min="8701" max="8701" width="10.1640625" bestFit="1" customWidth="1"/>
    <col min="8702" max="8702" width="9.5" bestFit="1" customWidth="1"/>
    <col min="8706" max="8706" width="10.33203125" customWidth="1"/>
    <col min="8707" max="8707" width="10.1640625" customWidth="1"/>
    <col min="8957" max="8957" width="10.1640625" bestFit="1" customWidth="1"/>
    <col min="8958" max="8958" width="9.5" bestFit="1" customWidth="1"/>
    <col min="8962" max="8962" width="10.33203125" customWidth="1"/>
    <col min="8963" max="8963" width="10.1640625" customWidth="1"/>
    <col min="9213" max="9213" width="10.1640625" bestFit="1" customWidth="1"/>
    <col min="9214" max="9214" width="9.5" bestFit="1" customWidth="1"/>
    <col min="9218" max="9218" width="10.33203125" customWidth="1"/>
    <col min="9219" max="9219" width="10.1640625" customWidth="1"/>
    <col min="9469" max="9469" width="10.1640625" bestFit="1" customWidth="1"/>
    <col min="9470" max="9470" width="9.5" bestFit="1" customWidth="1"/>
    <col min="9474" max="9474" width="10.33203125" customWidth="1"/>
    <col min="9475" max="9475" width="10.1640625" customWidth="1"/>
    <col min="9725" max="9725" width="10.1640625" bestFit="1" customWidth="1"/>
    <col min="9726" max="9726" width="9.5" bestFit="1" customWidth="1"/>
    <col min="9730" max="9730" width="10.33203125" customWidth="1"/>
    <col min="9731" max="9731" width="10.1640625" customWidth="1"/>
    <col min="9981" max="9981" width="10.1640625" bestFit="1" customWidth="1"/>
    <col min="9982" max="9982" width="9.5" bestFit="1" customWidth="1"/>
    <col min="9986" max="9986" width="10.33203125" customWidth="1"/>
    <col min="9987" max="9987" width="10.1640625" customWidth="1"/>
    <col min="10237" max="10237" width="10.1640625" bestFit="1" customWidth="1"/>
    <col min="10238" max="10238" width="9.5" bestFit="1" customWidth="1"/>
    <col min="10242" max="10242" width="10.33203125" customWidth="1"/>
    <col min="10243" max="10243" width="10.1640625" customWidth="1"/>
    <col min="10493" max="10493" width="10.1640625" bestFit="1" customWidth="1"/>
    <col min="10494" max="10494" width="9.5" bestFit="1" customWidth="1"/>
    <col min="10498" max="10498" width="10.33203125" customWidth="1"/>
    <col min="10499" max="10499" width="10.1640625" customWidth="1"/>
    <col min="10749" max="10749" width="10.1640625" bestFit="1" customWidth="1"/>
    <col min="10750" max="10750" width="9.5" bestFit="1" customWidth="1"/>
    <col min="10754" max="10754" width="10.33203125" customWidth="1"/>
    <col min="10755" max="10755" width="10.1640625" customWidth="1"/>
    <col min="11005" max="11005" width="10.1640625" bestFit="1" customWidth="1"/>
    <col min="11006" max="11006" width="9.5" bestFit="1" customWidth="1"/>
    <col min="11010" max="11010" width="10.33203125" customWidth="1"/>
    <col min="11011" max="11011" width="10.1640625" customWidth="1"/>
    <col min="11261" max="11261" width="10.1640625" bestFit="1" customWidth="1"/>
    <col min="11262" max="11262" width="9.5" bestFit="1" customWidth="1"/>
    <col min="11266" max="11266" width="10.33203125" customWidth="1"/>
    <col min="11267" max="11267" width="10.1640625" customWidth="1"/>
    <col min="11517" max="11517" width="10.1640625" bestFit="1" customWidth="1"/>
    <col min="11518" max="11518" width="9.5" bestFit="1" customWidth="1"/>
    <col min="11522" max="11522" width="10.33203125" customWidth="1"/>
    <col min="11523" max="11523" width="10.1640625" customWidth="1"/>
    <col min="11773" max="11773" width="10.1640625" bestFit="1" customWidth="1"/>
    <col min="11774" max="11774" width="9.5" bestFit="1" customWidth="1"/>
    <col min="11778" max="11778" width="10.33203125" customWidth="1"/>
    <col min="11779" max="11779" width="10.1640625" customWidth="1"/>
    <col min="12029" max="12029" width="10.1640625" bestFit="1" customWidth="1"/>
    <col min="12030" max="12030" width="9.5" bestFit="1" customWidth="1"/>
    <col min="12034" max="12034" width="10.33203125" customWidth="1"/>
    <col min="12035" max="12035" width="10.1640625" customWidth="1"/>
    <col min="12285" max="12285" width="10.1640625" bestFit="1" customWidth="1"/>
    <col min="12286" max="12286" width="9.5" bestFit="1" customWidth="1"/>
    <col min="12290" max="12290" width="10.33203125" customWidth="1"/>
    <col min="12291" max="12291" width="10.1640625" customWidth="1"/>
    <col min="12541" max="12541" width="10.1640625" bestFit="1" customWidth="1"/>
    <col min="12542" max="12542" width="9.5" bestFit="1" customWidth="1"/>
    <col min="12546" max="12546" width="10.33203125" customWidth="1"/>
    <col min="12547" max="12547" width="10.1640625" customWidth="1"/>
    <col min="12797" max="12797" width="10.1640625" bestFit="1" customWidth="1"/>
    <col min="12798" max="12798" width="9.5" bestFit="1" customWidth="1"/>
    <col min="12802" max="12802" width="10.33203125" customWidth="1"/>
    <col min="12803" max="12803" width="10.1640625" customWidth="1"/>
    <col min="13053" max="13053" width="10.1640625" bestFit="1" customWidth="1"/>
    <col min="13054" max="13054" width="9.5" bestFit="1" customWidth="1"/>
    <col min="13058" max="13058" width="10.33203125" customWidth="1"/>
    <col min="13059" max="13059" width="10.1640625" customWidth="1"/>
    <col min="13309" max="13309" width="10.1640625" bestFit="1" customWidth="1"/>
    <col min="13310" max="13310" width="9.5" bestFit="1" customWidth="1"/>
    <col min="13314" max="13314" width="10.33203125" customWidth="1"/>
    <col min="13315" max="13315" width="10.1640625" customWidth="1"/>
    <col min="13565" max="13565" width="10.1640625" bestFit="1" customWidth="1"/>
    <col min="13566" max="13566" width="9.5" bestFit="1" customWidth="1"/>
    <col min="13570" max="13570" width="10.33203125" customWidth="1"/>
    <col min="13571" max="13571" width="10.1640625" customWidth="1"/>
    <col min="13821" max="13821" width="10.1640625" bestFit="1" customWidth="1"/>
    <col min="13822" max="13822" width="9.5" bestFit="1" customWidth="1"/>
    <col min="13826" max="13826" width="10.33203125" customWidth="1"/>
    <col min="13827" max="13827" width="10.1640625" customWidth="1"/>
    <col min="14077" max="14077" width="10.1640625" bestFit="1" customWidth="1"/>
    <col min="14078" max="14078" width="9.5" bestFit="1" customWidth="1"/>
    <col min="14082" max="14082" width="10.33203125" customWidth="1"/>
    <col min="14083" max="14083" width="10.1640625" customWidth="1"/>
    <col min="14333" max="14333" width="10.1640625" bestFit="1" customWidth="1"/>
    <col min="14334" max="14334" width="9.5" bestFit="1" customWidth="1"/>
    <col min="14338" max="14338" width="10.33203125" customWidth="1"/>
    <col min="14339" max="14339" width="10.1640625" customWidth="1"/>
    <col min="14589" max="14589" width="10.1640625" bestFit="1" customWidth="1"/>
    <col min="14590" max="14590" width="9.5" bestFit="1" customWidth="1"/>
    <col min="14594" max="14594" width="10.33203125" customWidth="1"/>
    <col min="14595" max="14595" width="10.1640625" customWidth="1"/>
    <col min="14845" max="14845" width="10.1640625" bestFit="1" customWidth="1"/>
    <col min="14846" max="14846" width="9.5" bestFit="1" customWidth="1"/>
    <col min="14850" max="14850" width="10.33203125" customWidth="1"/>
    <col min="14851" max="14851" width="10.1640625" customWidth="1"/>
    <col min="15101" max="15101" width="10.1640625" bestFit="1" customWidth="1"/>
    <col min="15102" max="15102" width="9.5" bestFit="1" customWidth="1"/>
    <col min="15106" max="15106" width="10.33203125" customWidth="1"/>
    <col min="15107" max="15107" width="10.1640625" customWidth="1"/>
    <col min="15357" max="15357" width="10.1640625" bestFit="1" customWidth="1"/>
    <col min="15358" max="15358" width="9.5" bestFit="1" customWidth="1"/>
    <col min="15362" max="15362" width="10.33203125" customWidth="1"/>
    <col min="15363" max="15363" width="10.1640625" customWidth="1"/>
    <col min="15613" max="15613" width="10.1640625" bestFit="1" customWidth="1"/>
    <col min="15614" max="15614" width="9.5" bestFit="1" customWidth="1"/>
    <col min="15618" max="15618" width="10.33203125" customWidth="1"/>
    <col min="15619" max="15619" width="10.1640625" customWidth="1"/>
    <col min="15869" max="15869" width="10.1640625" bestFit="1" customWidth="1"/>
    <col min="15870" max="15870" width="9.5" bestFit="1" customWidth="1"/>
    <col min="15874" max="15874" width="10.33203125" customWidth="1"/>
    <col min="15875" max="15875" width="10.1640625" customWidth="1"/>
    <col min="16125" max="16125" width="10.1640625" bestFit="1" customWidth="1"/>
    <col min="16126" max="16126" width="9.5" bestFit="1" customWidth="1"/>
    <col min="16130" max="16130" width="10.33203125" customWidth="1"/>
    <col min="16131" max="16131" width="10.1640625" customWidth="1"/>
  </cols>
  <sheetData>
    <row r="1" spans="1:16" ht="16">
      <c r="A1" s="96" t="s">
        <v>160</v>
      </c>
      <c r="B1" s="96"/>
      <c r="C1" s="96"/>
      <c r="D1" s="96"/>
      <c r="E1" s="96"/>
      <c r="F1" s="96"/>
      <c r="G1" s="96"/>
      <c r="N1" s="84" t="s">
        <v>163</v>
      </c>
      <c r="P1" s="84" t="s">
        <v>163</v>
      </c>
    </row>
    <row r="2" spans="1:16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  <c r="N2" s="22">
        <v>3.6474164133738718</v>
      </c>
      <c r="P2" s="22">
        <v>3.6474164133738718</v>
      </c>
    </row>
    <row r="3" spans="1:16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101" t="s">
        <v>168</v>
      </c>
      <c r="J3" s="101"/>
      <c r="K3" s="25">
        <f>CORREL(data1,data2)</f>
        <v>-0.1673233626416778</v>
      </c>
      <c r="N3" s="22">
        <v>3.6363636363636376</v>
      </c>
      <c r="P3" s="22">
        <v>3.6363636363636376</v>
      </c>
    </row>
    <row r="4" spans="1:16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  <c r="N4" s="22">
        <v>3.9393939393939315</v>
      </c>
      <c r="P4" s="22">
        <v>3.9393939393939315</v>
      </c>
    </row>
    <row r="5" spans="1:16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101" t="s">
        <v>171</v>
      </c>
      <c r="J5" s="101"/>
      <c r="K5" s="25">
        <f>SLOPE(data1,data2)</f>
        <v>-0.96838184936839866</v>
      </c>
      <c r="N5" s="22">
        <v>3.92749244712991</v>
      </c>
      <c r="P5" s="22">
        <v>3.92749244712991</v>
      </c>
    </row>
    <row r="6" spans="1:16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102" t="s">
        <v>173</v>
      </c>
      <c r="J6" s="103"/>
      <c r="K6" s="25">
        <f>INTERCEPT(data1,data2)</f>
        <v>11.807696961179321</v>
      </c>
      <c r="N6" s="22">
        <v>4.229607250755274</v>
      </c>
      <c r="P6" s="22">
        <v>4.229607250755274</v>
      </c>
    </row>
    <row r="7" spans="1:16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  <c r="N7" s="22">
        <v>4.2042042042042205</v>
      </c>
      <c r="P7" s="22">
        <v>4.2042042042042205</v>
      </c>
    </row>
    <row r="8" spans="1:16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  <c r="N8" s="22">
        <v>4.4910179640718528</v>
      </c>
      <c r="P8" s="22">
        <v>4.4910179640718528</v>
      </c>
    </row>
    <row r="9" spans="1:16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  <c r="N9" s="22">
        <v>4.4776119402984982</v>
      </c>
      <c r="P9" s="22">
        <v>4.4776119402984982</v>
      </c>
    </row>
    <row r="10" spans="1:16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  <c r="N10" s="22">
        <v>4.4642857142857206</v>
      </c>
      <c r="P10" s="22">
        <v>4.4642857142857206</v>
      </c>
    </row>
    <row r="11" spans="1:16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  <c r="N11" s="22">
        <v>4.7477744807121525</v>
      </c>
      <c r="P11" s="22">
        <v>4.7477744807121525</v>
      </c>
    </row>
    <row r="12" spans="1:16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  <c r="N12" s="22">
        <v>4.4247787610619538</v>
      </c>
      <c r="P12" s="22">
        <v>4.4247787610619538</v>
      </c>
    </row>
    <row r="13" spans="1:16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  <c r="N13" s="22">
        <v>4.705882352941182</v>
      </c>
      <c r="P13" s="22">
        <v>4.705882352941182</v>
      </c>
    </row>
    <row r="14" spans="1:16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  <c r="N14" s="22">
        <v>4.692082111436946</v>
      </c>
      <c r="P14" s="22">
        <v>4.692082111436946</v>
      </c>
    </row>
    <row r="15" spans="1:16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  <c r="N15" s="22">
        <v>4.6783625730993927</v>
      </c>
      <c r="P15" s="22">
        <v>4.6783625730993927</v>
      </c>
    </row>
    <row r="16" spans="1:16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  <c r="N16" s="22">
        <v>5.2478134110787389</v>
      </c>
      <c r="P16" s="22">
        <v>5.2478134110787389</v>
      </c>
    </row>
    <row r="17" spans="1:16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  <c r="N17" s="22">
        <v>5.523255813953476</v>
      </c>
      <c r="P17" s="22">
        <v>5.523255813953476</v>
      </c>
    </row>
    <row r="18" spans="1:16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  <c r="N18" s="22">
        <v>5.507246376811592</v>
      </c>
      <c r="P18" s="22">
        <v>5.507246376811592</v>
      </c>
    </row>
    <row r="19" spans="1:16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  <c r="N19" s="22">
        <v>5.4755043227665556</v>
      </c>
      <c r="P19" s="22">
        <v>5.4755043227665556</v>
      </c>
    </row>
    <row r="20" spans="1:16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  <c r="N20" s="22">
        <v>5.4441260744985565</v>
      </c>
      <c r="P20" s="22">
        <v>5.4441260744985565</v>
      </c>
    </row>
    <row r="21" spans="1:16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  <c r="N21" s="22">
        <v>5.428571428571427</v>
      </c>
      <c r="P21" s="22">
        <v>5.428571428571427</v>
      </c>
    </row>
    <row r="22" spans="1:16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  <c r="N22" s="22">
        <v>5.6980056980056926</v>
      </c>
      <c r="P22" s="22">
        <v>5.6980056980056926</v>
      </c>
    </row>
    <row r="23" spans="1:16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  <c r="N23" s="22">
        <v>5.6657223796034106</v>
      </c>
      <c r="P23" s="22">
        <v>5.6657223796034106</v>
      </c>
    </row>
    <row r="24" spans="1:16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  <c r="N24" s="22">
        <v>5.9322033898305149</v>
      </c>
      <c r="P24" s="22">
        <v>5.9322033898305149</v>
      </c>
    </row>
    <row r="25" spans="1:16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  <c r="N25" s="22">
        <v>5.8988764044943798</v>
      </c>
      <c r="P25" s="22">
        <v>5.8988764044943798</v>
      </c>
    </row>
    <row r="26" spans="1:16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  <c r="N26" s="22">
        <v>6.1624649859943759</v>
      </c>
      <c r="P26" s="22">
        <v>6.1624649859943759</v>
      </c>
    </row>
    <row r="27" spans="1:16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  <c r="N27" s="22">
        <v>6.4245810055866048</v>
      </c>
      <c r="P27" s="22">
        <v>6.4245810055866048</v>
      </c>
    </row>
    <row r="28" spans="1:16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  <c r="N28" s="22">
        <v>6.0941828254847508</v>
      </c>
      <c r="P28" s="22">
        <v>6.0941828254847508</v>
      </c>
    </row>
    <row r="29" spans="1:16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  <c r="N29" s="22">
        <v>6.0606060606060774</v>
      </c>
      <c r="P29" s="22">
        <v>6.0606060606060774</v>
      </c>
    </row>
    <row r="30" spans="1:16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  <c r="N30" s="22">
        <v>6.0439560439560447</v>
      </c>
      <c r="P30" s="22">
        <v>6.0439560439560447</v>
      </c>
    </row>
    <row r="31" spans="1:16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  <c r="N31" s="22">
        <v>6.0109289617486183</v>
      </c>
      <c r="P31" s="22">
        <v>6.0109289617486183</v>
      </c>
    </row>
    <row r="32" spans="1:16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  <c r="N32" s="22">
        <v>5.7065217391304435</v>
      </c>
      <c r="P32" s="22">
        <v>5.7065217391304435</v>
      </c>
    </row>
    <row r="33" spans="1:16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  <c r="N33" s="22">
        <v>5.6910569105691033</v>
      </c>
      <c r="P33" s="22">
        <v>5.6910569105691033</v>
      </c>
    </row>
    <row r="34" spans="1:16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  <c r="N34" s="22">
        <v>5.6603773584905648</v>
      </c>
      <c r="P34" s="22">
        <v>5.6603773584905648</v>
      </c>
    </row>
    <row r="35" spans="1:16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  <c r="N35" s="22">
        <v>5.6300268096514783</v>
      </c>
      <c r="P35" s="22">
        <v>5.6300268096514783</v>
      </c>
    </row>
    <row r="36" spans="1:16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  <c r="N36" s="22">
        <v>5.6</v>
      </c>
      <c r="P36" s="22">
        <v>5.6</v>
      </c>
    </row>
    <row r="37" spans="1:16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  <c r="N37" s="22">
        <v>5.5702917771883076</v>
      </c>
      <c r="P37" s="22">
        <v>5.5702917771883076</v>
      </c>
    </row>
    <row r="38" spans="1:16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  <c r="N38" s="22">
        <v>5.2770448548812743</v>
      </c>
      <c r="P38" s="22">
        <v>5.2770448548812743</v>
      </c>
    </row>
    <row r="39" spans="1:16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  <c r="N39" s="22">
        <v>4.7244094488188892</v>
      </c>
      <c r="P39" s="22">
        <v>4.7244094488188892</v>
      </c>
    </row>
    <row r="40" spans="1:16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  <c r="N40" s="22">
        <v>4.4386422976501416</v>
      </c>
      <c r="P40" s="22">
        <v>4.4386422976501416</v>
      </c>
    </row>
    <row r="41" spans="1:16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  <c r="N41" s="22">
        <v>4.1558441558441572</v>
      </c>
      <c r="P41" s="22">
        <v>4.1558441558441572</v>
      </c>
    </row>
    <row r="42" spans="1:16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  <c r="N42" s="22">
        <v>4.4041450777202007</v>
      </c>
      <c r="P42" s="22">
        <v>4.4041450777202007</v>
      </c>
    </row>
    <row r="43" spans="1:16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  <c r="N43" s="22">
        <v>4.3814432989690788</v>
      </c>
      <c r="P43" s="22">
        <v>4.3814432989690788</v>
      </c>
    </row>
    <row r="44" spans="1:16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  <c r="N44" s="22">
        <v>4.3701799485861281</v>
      </c>
      <c r="P44" s="22">
        <v>4.3701799485861281</v>
      </c>
    </row>
    <row r="45" spans="1:16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  <c r="N45" s="22">
        <v>4.3589743589743657</v>
      </c>
      <c r="P45" s="22">
        <v>4.3589743589743657</v>
      </c>
    </row>
    <row r="46" spans="1:16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  <c r="N46" s="22">
        <v>4.0816326530612068</v>
      </c>
      <c r="P46" s="22">
        <v>4.0816326530612068</v>
      </c>
    </row>
    <row r="47" spans="1:16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  <c r="N47" s="22">
        <v>3.8071065989847774</v>
      </c>
      <c r="P47" s="22">
        <v>3.8071065989847774</v>
      </c>
    </row>
    <row r="48" spans="1:16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  <c r="N48" s="22">
        <v>3.5353535353535248</v>
      </c>
      <c r="P48" s="22">
        <v>3.5353535353535248</v>
      </c>
    </row>
    <row r="49" spans="1:16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  <c r="N49" s="22">
        <v>3.2663316582914659</v>
      </c>
      <c r="P49" s="22">
        <v>3.2663316582914659</v>
      </c>
    </row>
    <row r="50" spans="1:16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  <c r="N50" s="22">
        <v>3.2581453634085378</v>
      </c>
      <c r="P50" s="22">
        <v>3.2581453634085378</v>
      </c>
    </row>
    <row r="51" spans="1:16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  <c r="N51" s="22">
        <v>3.7593984962406068</v>
      </c>
      <c r="P51" s="22">
        <v>3.7593984962406068</v>
      </c>
    </row>
    <row r="52" spans="1:16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  <c r="N52" s="22">
        <v>3.499999999999992</v>
      </c>
      <c r="P52" s="22">
        <v>3.499999999999992</v>
      </c>
    </row>
    <row r="53" spans="1:16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  <c r="N53" s="22">
        <v>3.4912718204488824</v>
      </c>
      <c r="P53" s="22">
        <v>3.4912718204488824</v>
      </c>
    </row>
    <row r="54" spans="1:16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  <c r="N54" s="22">
        <v>3.2258064516129226</v>
      </c>
      <c r="P54" s="22">
        <v>3.2258064516129226</v>
      </c>
    </row>
    <row r="55" spans="1:16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  <c r="N55" s="22">
        <v>2.9629629629629672</v>
      </c>
      <c r="P55" s="22">
        <v>2.9629629629629672</v>
      </c>
    </row>
    <row r="56" spans="1:16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  <c r="N56" s="22">
        <v>2.9556650246305383</v>
      </c>
      <c r="P56" s="22">
        <v>2.9556650246305383</v>
      </c>
    </row>
    <row r="57" spans="1:16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  <c r="N57" s="22">
        <v>2.9484029484029284</v>
      </c>
      <c r="P57" s="22">
        <v>2.9484029484029284</v>
      </c>
    </row>
    <row r="58" spans="1:16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  <c r="N58" s="22">
        <v>3.1862745098039325</v>
      </c>
      <c r="P58" s="22">
        <v>3.1862745098039325</v>
      </c>
    </row>
    <row r="59" spans="1:16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  <c r="N59" s="22">
        <v>3.1784841075794823</v>
      </c>
      <c r="P59" s="22">
        <v>3.1784841075794823</v>
      </c>
    </row>
    <row r="60" spans="1:16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  <c r="N60" s="22">
        <v>3.4146341463414664</v>
      </c>
      <c r="P60" s="22">
        <v>3.4146341463414664</v>
      </c>
    </row>
    <row r="61" spans="1:16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  <c r="N61" s="22">
        <v>3.4063260340632562</v>
      </c>
      <c r="P61" s="22">
        <v>3.4063260340632562</v>
      </c>
    </row>
    <row r="62" spans="1:16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  <c r="N62" s="22">
        <v>3.6407766990291357</v>
      </c>
      <c r="P62" s="22">
        <v>3.6407766990291357</v>
      </c>
    </row>
    <row r="63" spans="1:16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  <c r="N63" s="22">
        <v>3.8647342995169032</v>
      </c>
      <c r="P63" s="22">
        <v>3.8647342995169032</v>
      </c>
    </row>
    <row r="64" spans="1:16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  <c r="N64" s="22">
        <v>4.8309178743961345</v>
      </c>
      <c r="P64" s="22">
        <v>4.8309178743961345</v>
      </c>
    </row>
    <row r="65" spans="1:16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  <c r="N65" s="22">
        <v>5.3012048192771166</v>
      </c>
      <c r="P65" s="22">
        <v>5.3012048192771166</v>
      </c>
    </row>
    <row r="66" spans="1:16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  <c r="N66" s="22">
        <v>5.5288461538461453</v>
      </c>
      <c r="P66" s="22">
        <v>5.5288461538461453</v>
      </c>
    </row>
    <row r="67" spans="1:16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  <c r="N67" s="22">
        <v>5.9952038369304628</v>
      </c>
      <c r="P67" s="22">
        <v>5.9952038369304628</v>
      </c>
    </row>
    <row r="68" spans="1:16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  <c r="N68" s="22">
        <v>5.741626794258381</v>
      </c>
      <c r="P68" s="22">
        <v>5.741626794258381</v>
      </c>
    </row>
    <row r="69" spans="1:16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  <c r="N69" s="22">
        <v>7.398568019093088</v>
      </c>
      <c r="P69" s="22">
        <v>7.398568019093088</v>
      </c>
    </row>
    <row r="70" spans="1:16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  <c r="N70" s="22">
        <v>7.3634204275534465</v>
      </c>
      <c r="P70" s="22">
        <v>7.3634204275534465</v>
      </c>
    </row>
    <row r="71" spans="1:16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  <c r="N71" s="22">
        <v>8.0568720379146974</v>
      </c>
      <c r="P71" s="22">
        <v>8.0568720379146974</v>
      </c>
    </row>
    <row r="72" spans="1:16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  <c r="N72" s="22">
        <v>8.25471698113207</v>
      </c>
      <c r="P72" s="22">
        <v>8.25471698113207</v>
      </c>
    </row>
    <row r="73" spans="1:16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  <c r="N73" s="22">
        <v>8.9411764705882302</v>
      </c>
      <c r="P73" s="22">
        <v>8.9411764705882302</v>
      </c>
    </row>
    <row r="74" spans="1:16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  <c r="N74" s="22">
        <v>9.6018735362997543</v>
      </c>
      <c r="P74" s="22">
        <v>9.6018735362997543</v>
      </c>
    </row>
    <row r="75" spans="1:16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  <c r="N75" s="22">
        <v>9.9999999999999858</v>
      </c>
      <c r="P75" s="22">
        <v>9.9999999999999858</v>
      </c>
    </row>
    <row r="76" spans="1:16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  <c r="N76" s="22">
        <v>10.138248847926267</v>
      </c>
      <c r="P76" s="22">
        <v>10.138248847926267</v>
      </c>
    </row>
    <row r="77" spans="1:16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  <c r="N77" s="22">
        <v>10.068649885583515</v>
      </c>
      <c r="P77" s="22">
        <v>10.068649885583515</v>
      </c>
    </row>
    <row r="78" spans="1:16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  <c r="N78" s="22">
        <v>10.70615034168565</v>
      </c>
      <c r="P78" s="22">
        <v>10.70615034168565</v>
      </c>
    </row>
    <row r="79" spans="1:16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  <c r="N79" s="22">
        <v>10.859728506787313</v>
      </c>
      <c r="P79" s="22">
        <v>10.859728506787313</v>
      </c>
    </row>
    <row r="80" spans="1:16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  <c r="N80" s="22">
        <v>11.538461538461519</v>
      </c>
      <c r="P80" s="22">
        <v>11.538461538461519</v>
      </c>
    </row>
    <row r="81" spans="1:16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  <c r="N81" s="22">
        <v>10.888888888888882</v>
      </c>
      <c r="P81" s="22">
        <v>10.888888888888882</v>
      </c>
    </row>
    <row r="82" spans="1:16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  <c r="N82" s="22">
        <v>11.946902654867241</v>
      </c>
      <c r="P82" s="22">
        <v>11.946902654867241</v>
      </c>
    </row>
    <row r="83" spans="1:16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  <c r="N83" s="22">
        <v>11.842105263157897</v>
      </c>
      <c r="P83" s="22">
        <v>11.842105263157897</v>
      </c>
    </row>
    <row r="84" spans="1:16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  <c r="N84" s="22">
        <v>12.200435729847502</v>
      </c>
      <c r="P84" s="22">
        <v>12.200435729847502</v>
      </c>
    </row>
    <row r="85" spans="1:16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  <c r="N85" s="22">
        <v>12.095032397408211</v>
      </c>
      <c r="P85" s="22">
        <v>12.095032397408211</v>
      </c>
    </row>
    <row r="86" spans="1:16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  <c r="N86" s="22">
        <v>11.752136752136755</v>
      </c>
      <c r="P86" s="22">
        <v>11.752136752136755</v>
      </c>
    </row>
    <row r="87" spans="1:16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  <c r="N87" s="22">
        <v>11.205073995771686</v>
      </c>
      <c r="P87" s="22">
        <v>11.205073995771686</v>
      </c>
    </row>
    <row r="88" spans="1:16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  <c r="N88" s="22">
        <v>10.460251046025103</v>
      </c>
      <c r="P88" s="22">
        <v>10.460251046025103</v>
      </c>
    </row>
    <row r="89" spans="1:16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  <c r="N89" s="22">
        <v>10.187110187110182</v>
      </c>
      <c r="P89" s="22">
        <v>10.187110187110182</v>
      </c>
    </row>
    <row r="90" spans="1:16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  <c r="N90" s="22">
        <v>9.259259259259256</v>
      </c>
      <c r="P90" s="22">
        <v>9.259259259259256</v>
      </c>
    </row>
    <row r="91" spans="1:16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  <c r="N91" s="22">
        <v>9.1836734693877542</v>
      </c>
      <c r="P91" s="22">
        <v>9.1836734693877542</v>
      </c>
    </row>
    <row r="92" spans="1:16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  <c r="N92" s="22">
        <v>9.5334685598377433</v>
      </c>
      <c r="P92" s="22">
        <v>9.5334685598377433</v>
      </c>
    </row>
    <row r="93" spans="1:16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  <c r="N93" s="22">
        <v>8.6172344689378946</v>
      </c>
      <c r="P93" s="22">
        <v>8.6172344689378946</v>
      </c>
    </row>
    <row r="94" spans="1:16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  <c r="N94" s="22">
        <v>7.9051383399209474</v>
      </c>
      <c r="P94" s="22">
        <v>7.9051383399209474</v>
      </c>
    </row>
    <row r="95" spans="1:16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  <c r="N95" s="22">
        <v>7.6470588235294068</v>
      </c>
      <c r="P95" s="22">
        <v>7.6470588235294068</v>
      </c>
    </row>
    <row r="96" spans="1:16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  <c r="N96" s="22">
        <v>7.3786407766990303</v>
      </c>
      <c r="P96" s="22">
        <v>7.3786407766990303</v>
      </c>
    </row>
    <row r="97" spans="1:16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  <c r="N97" s="22">
        <v>7.1290944123314048</v>
      </c>
      <c r="P97" s="22">
        <v>7.1290944123314048</v>
      </c>
    </row>
    <row r="98" spans="1:16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  <c r="N98" s="22">
        <v>6.6921606118546917</v>
      </c>
      <c r="P98" s="22">
        <v>6.6921606118546917</v>
      </c>
    </row>
    <row r="99" spans="1:16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  <c r="N99" s="22">
        <v>6.2737642585551257</v>
      </c>
      <c r="P99" s="22">
        <v>6.2737642585551257</v>
      </c>
    </row>
    <row r="100" spans="1:16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  <c r="N100" s="22">
        <v>6.0606060606060552</v>
      </c>
      <c r="P100" s="22">
        <v>6.0606060606060552</v>
      </c>
    </row>
    <row r="101" spans="1:16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  <c r="N101" s="22">
        <v>5.8490566037735947</v>
      </c>
      <c r="P101" s="22">
        <v>5.8490566037735947</v>
      </c>
    </row>
    <row r="102" spans="1:16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  <c r="N102" s="22">
        <v>6.2146892655367214</v>
      </c>
      <c r="P102" s="22">
        <v>6.2146892655367214</v>
      </c>
    </row>
    <row r="103" spans="1:16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  <c r="N103" s="22">
        <v>5.9813084112149584</v>
      </c>
      <c r="P103" s="22">
        <v>5.9813084112149584</v>
      </c>
    </row>
    <row r="104" spans="1:16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  <c r="N104" s="22">
        <v>5.555555555555558</v>
      </c>
      <c r="P104" s="22">
        <v>5.555555555555558</v>
      </c>
    </row>
    <row r="105" spans="1:16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  <c r="N105" s="22">
        <v>5.719557195571956</v>
      </c>
      <c r="P105" s="22">
        <v>5.719557195571956</v>
      </c>
    </row>
    <row r="106" spans="1:16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  <c r="N106" s="22">
        <v>5.4945054945054972</v>
      </c>
      <c r="P106" s="22">
        <v>5.4945054945054972</v>
      </c>
    </row>
    <row r="107" spans="1:16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  <c r="N107" s="22">
        <v>5.464480874316946</v>
      </c>
      <c r="P107" s="22">
        <v>5.464480874316946</v>
      </c>
    </row>
    <row r="108" spans="1:16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  <c r="N108" s="22">
        <v>5.0632911392405111</v>
      </c>
      <c r="P108" s="22">
        <v>5.0632911392405111</v>
      </c>
    </row>
    <row r="109" spans="1:16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  <c r="N109" s="22">
        <v>5.0359712230215736</v>
      </c>
      <c r="P109" s="22">
        <v>5.0359712230215736</v>
      </c>
    </row>
    <row r="110" spans="1:16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  <c r="N110" s="22">
        <v>5.1971326164874654</v>
      </c>
      <c r="P110" s="22">
        <v>5.1971326164874654</v>
      </c>
    </row>
    <row r="111" spans="1:16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  <c r="N111" s="22">
        <v>6.0822898032200312</v>
      </c>
      <c r="P111" s="22">
        <v>6.0822898032200312</v>
      </c>
    </row>
    <row r="112" spans="1:16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  <c r="N112" s="22">
        <v>6.4285714285714279</v>
      </c>
      <c r="P112" s="22">
        <v>6.4285714285714279</v>
      </c>
    </row>
    <row r="113" spans="1:16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  <c r="N113" s="22">
        <v>6.9518716577540163</v>
      </c>
      <c r="P113" s="22">
        <v>6.9518716577540163</v>
      </c>
    </row>
    <row r="114" spans="1:16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  <c r="N114" s="22">
        <v>6.7375886524822848</v>
      </c>
      <c r="P114" s="22">
        <v>6.7375886524822848</v>
      </c>
    </row>
    <row r="115" spans="1:16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  <c r="N115" s="22">
        <v>6.7019400352733571</v>
      </c>
      <c r="P115" s="22">
        <v>6.7019400352733571</v>
      </c>
    </row>
    <row r="116" spans="1:16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  <c r="N116" s="22">
        <v>6.6666666666666652</v>
      </c>
      <c r="P116" s="22">
        <v>6.6666666666666652</v>
      </c>
    </row>
    <row r="117" spans="1:16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  <c r="N117" s="22">
        <v>6.6317626527050644</v>
      </c>
      <c r="P117" s="22">
        <v>6.6317626527050644</v>
      </c>
    </row>
    <row r="118" spans="1:16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  <c r="N118" s="22">
        <v>6.4236111111110938</v>
      </c>
      <c r="P118" s="22">
        <v>6.4236111111110938</v>
      </c>
    </row>
    <row r="119" spans="1:16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  <c r="N119" s="22">
        <v>6.390328151986191</v>
      </c>
      <c r="P119" s="22">
        <v>6.390328151986191</v>
      </c>
    </row>
    <row r="120" spans="1:16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  <c r="N120" s="22">
        <v>6.7125645438898429</v>
      </c>
      <c r="P120" s="22">
        <v>6.7125645438898429</v>
      </c>
    </row>
    <row r="121" spans="1:16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  <c r="N121" s="22">
        <v>6.6780821917808098</v>
      </c>
      <c r="P121" s="22">
        <v>6.6780821917808098</v>
      </c>
    </row>
    <row r="122" spans="1:16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  <c r="N122" s="22">
        <v>6.8143100511073307</v>
      </c>
      <c r="P122" s="22">
        <v>6.8143100511073307</v>
      </c>
    </row>
    <row r="123" spans="1:16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  <c r="N123" s="22">
        <v>6.2394603709949426</v>
      </c>
      <c r="P123" s="22">
        <v>6.2394603709949426</v>
      </c>
    </row>
    <row r="124" spans="1:16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  <c r="N124" s="22">
        <v>6.3758389261744819</v>
      </c>
      <c r="P124" s="22">
        <v>6.3758389261744819</v>
      </c>
    </row>
    <row r="125" spans="1:16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  <c r="N125" s="22">
        <v>6.4999999999999947</v>
      </c>
      <c r="P125" s="22">
        <v>6.4999999999999947</v>
      </c>
    </row>
    <row r="126" spans="1:16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  <c r="N126" s="22">
        <v>7.1428571428571397</v>
      </c>
      <c r="P126" s="22">
        <v>7.1428571428571397</v>
      </c>
    </row>
    <row r="127" spans="1:16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  <c r="N127" s="22">
        <v>7.4380165289256173</v>
      </c>
      <c r="P127" s="22">
        <v>7.4380165289256173</v>
      </c>
    </row>
    <row r="128" spans="1:16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  <c r="N128" s="22">
        <v>7.7302631578947345</v>
      </c>
      <c r="P128" s="22">
        <v>7.7302631578947345</v>
      </c>
    </row>
    <row r="129" spans="1:16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  <c r="N129" s="22">
        <v>7.8559738134206247</v>
      </c>
      <c r="P129" s="22">
        <v>7.8559738134206247</v>
      </c>
    </row>
    <row r="130" spans="1:16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  <c r="N130" s="22">
        <v>8.4828711256117462</v>
      </c>
      <c r="P130" s="22">
        <v>8.4828711256117462</v>
      </c>
    </row>
    <row r="131" spans="1:16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  <c r="N131" s="22">
        <v>8.9285714285714199</v>
      </c>
      <c r="P131" s="22">
        <v>8.9285714285714199</v>
      </c>
    </row>
    <row r="132" spans="1:16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  <c r="N132" s="22">
        <v>8.8709677419354769</v>
      </c>
      <c r="P132" s="22">
        <v>8.8709677419354769</v>
      </c>
    </row>
    <row r="133" spans="1:16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  <c r="N133" s="22">
        <v>8.9887640449438422</v>
      </c>
      <c r="P133" s="22">
        <v>8.9887640449438422</v>
      </c>
    </row>
    <row r="134" spans="1:16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  <c r="N134" s="22">
        <v>9.2503987240829311</v>
      </c>
      <c r="P134" s="22">
        <v>9.2503987240829311</v>
      </c>
    </row>
    <row r="135" spans="1:16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  <c r="N135" s="22">
        <v>9.8412698412698507</v>
      </c>
      <c r="P135" s="22">
        <v>9.8412698412698507</v>
      </c>
    </row>
    <row r="136" spans="1:16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  <c r="N136" s="22">
        <v>10.252365930599371</v>
      </c>
      <c r="P136" s="22">
        <v>10.252365930599371</v>
      </c>
    </row>
    <row r="137" spans="1:16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  <c r="N137" s="22">
        <v>10.485133020344284</v>
      </c>
      <c r="P137" s="22">
        <v>10.485133020344284</v>
      </c>
    </row>
    <row r="138" spans="1:16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  <c r="N138" s="22">
        <v>10.697674418604652</v>
      </c>
      <c r="P138" s="22">
        <v>10.697674418604652</v>
      </c>
    </row>
    <row r="139" spans="1:16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  <c r="N139" s="22">
        <v>11.076923076923073</v>
      </c>
      <c r="P139" s="22">
        <v>11.076923076923073</v>
      </c>
    </row>
    <row r="140" spans="1:16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  <c r="N140" s="22">
        <v>11.45038167938932</v>
      </c>
      <c r="P140" s="22">
        <v>11.45038167938932</v>
      </c>
    </row>
    <row r="141" spans="1:16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  <c r="N141" s="22">
        <v>11.836115326251884</v>
      </c>
      <c r="P141" s="22">
        <v>11.836115326251884</v>
      </c>
    </row>
    <row r="142" spans="1:16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  <c r="N142" s="22">
        <v>11.879699248120312</v>
      </c>
      <c r="P142" s="22">
        <v>11.879699248120312</v>
      </c>
    </row>
    <row r="143" spans="1:16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  <c r="N143" s="22">
        <v>12.071535022354718</v>
      </c>
      <c r="P143" s="22">
        <v>12.071535022354718</v>
      </c>
    </row>
    <row r="144" spans="1:16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  <c r="N144" s="22">
        <v>12.592592592592599</v>
      </c>
      <c r="P144" s="22">
        <v>12.592592592592599</v>
      </c>
    </row>
    <row r="145" spans="1:16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  <c r="N145" s="22">
        <v>13.254786450662737</v>
      </c>
      <c r="P145" s="22">
        <v>13.254786450662737</v>
      </c>
    </row>
    <row r="146" spans="1:16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  <c r="N146" s="22">
        <v>13.868613138686126</v>
      </c>
      <c r="P146" s="22">
        <v>13.868613138686126</v>
      </c>
    </row>
    <row r="147" spans="1:16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  <c r="N147" s="22">
        <v>14.161849710982644</v>
      </c>
      <c r="P147" s="22">
        <v>14.161849710982644</v>
      </c>
    </row>
    <row r="148" spans="1:16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  <c r="N148" s="22">
        <v>14.592274678111572</v>
      </c>
      <c r="P148" s="22">
        <v>14.592274678111572</v>
      </c>
    </row>
    <row r="149" spans="1:16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  <c r="N149" s="22">
        <v>14.589235127478762</v>
      </c>
      <c r="P149" s="22">
        <v>14.589235127478762</v>
      </c>
    </row>
    <row r="150" spans="1:16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  <c r="N150" s="22">
        <v>14.425770308123242</v>
      </c>
      <c r="P150" s="22">
        <v>14.425770308123242</v>
      </c>
    </row>
    <row r="151" spans="1:16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  <c r="N151" s="22">
        <v>14.265927977839322</v>
      </c>
      <c r="P151" s="22">
        <v>14.265927977839322</v>
      </c>
    </row>
    <row r="152" spans="1:16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  <c r="N152" s="22">
        <v>13.15068493150684</v>
      </c>
      <c r="P152" s="22">
        <v>13.15068493150684</v>
      </c>
    </row>
    <row r="153" spans="1:16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  <c r="N153" s="22">
        <v>12.890094979647216</v>
      </c>
      <c r="P153" s="22">
        <v>12.890094979647216</v>
      </c>
    </row>
    <row r="154" spans="1:16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  <c r="N154" s="22">
        <v>12.768817204301076</v>
      </c>
      <c r="P154" s="22">
        <v>12.768817204301076</v>
      </c>
    </row>
    <row r="155" spans="1:16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  <c r="N155" s="22">
        <v>12.632978723404253</v>
      </c>
      <c r="P155" s="22">
        <v>12.632978723404253</v>
      </c>
    </row>
    <row r="156" spans="1:16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  <c r="N156" s="22">
        <v>12.631578947368416</v>
      </c>
      <c r="P156" s="22">
        <v>12.631578947368416</v>
      </c>
    </row>
    <row r="157" spans="1:16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  <c r="N157" s="22">
        <v>12.353706111833551</v>
      </c>
      <c r="P157" s="22">
        <v>12.353706111833551</v>
      </c>
    </row>
    <row r="158" spans="1:16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  <c r="N158" s="22">
        <v>11.794871794871797</v>
      </c>
      <c r="P158" s="22">
        <v>11.794871794871797</v>
      </c>
    </row>
    <row r="159" spans="1:16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  <c r="N159" s="22">
        <v>11.392405063291132</v>
      </c>
      <c r="P159" s="22">
        <v>11.392405063291132</v>
      </c>
    </row>
    <row r="160" spans="1:16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  <c r="N160" s="22">
        <v>10.611735330836458</v>
      </c>
      <c r="P160" s="22">
        <v>10.611735330836458</v>
      </c>
    </row>
    <row r="161" spans="1:16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  <c r="N161" s="22">
        <v>10.135970333745359</v>
      </c>
      <c r="P161" s="22">
        <v>10.135970333745359</v>
      </c>
    </row>
    <row r="162" spans="1:16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  <c r="N162" s="22">
        <v>9.7919216646266793</v>
      </c>
      <c r="P162" s="22">
        <v>9.7919216646266793</v>
      </c>
    </row>
    <row r="163" spans="1:16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  <c r="N163" s="22">
        <v>9.6969696969696919</v>
      </c>
      <c r="P163" s="22">
        <v>9.6969696969696919</v>
      </c>
    </row>
    <row r="164" spans="1:16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  <c r="N164" s="22">
        <v>10.774818401937058</v>
      </c>
      <c r="P164" s="22">
        <v>10.774818401937058</v>
      </c>
    </row>
    <row r="165" spans="1:16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  <c r="N165" s="22">
        <v>10.817307692307686</v>
      </c>
      <c r="P165" s="22">
        <v>10.817307692307686</v>
      </c>
    </row>
    <row r="166" spans="1:16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  <c r="N166" s="22">
        <v>10.96543504171632</v>
      </c>
      <c r="P166" s="22">
        <v>10.96543504171632</v>
      </c>
    </row>
    <row r="167" spans="1:16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  <c r="N167" s="22">
        <v>10.271546635182993</v>
      </c>
      <c r="P167" s="22">
        <v>10.271546635182993</v>
      </c>
    </row>
    <row r="168" spans="1:16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  <c r="N168" s="22">
        <v>9.5794392523364635</v>
      </c>
      <c r="P168" s="22">
        <v>9.5794392523364635</v>
      </c>
    </row>
    <row r="169" spans="1:16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  <c r="N169" s="22">
        <v>8.9120370370370239</v>
      </c>
      <c r="P169" s="22">
        <v>8.9120370370370239</v>
      </c>
    </row>
    <row r="170" spans="1:16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  <c r="N170" s="22">
        <v>8.2568807339449499</v>
      </c>
      <c r="P170" s="22">
        <v>8.2568807339449499</v>
      </c>
    </row>
    <row r="171" spans="1:16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  <c r="N171" s="22">
        <v>7.6136363636363669</v>
      </c>
      <c r="P171" s="22">
        <v>7.6136363636363669</v>
      </c>
    </row>
    <row r="172" spans="1:16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  <c r="N172" s="22">
        <v>6.8848758465011484</v>
      </c>
      <c r="P172" s="22">
        <v>6.8848758465011484</v>
      </c>
    </row>
    <row r="173" spans="1:16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  <c r="N173" s="22">
        <v>6.6217732884399583</v>
      </c>
      <c r="P173" s="22">
        <v>6.6217732884399583</v>
      </c>
    </row>
    <row r="174" spans="1:16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  <c r="N174" s="22">
        <v>6.911928651059096</v>
      </c>
      <c r="P174" s="22">
        <v>6.911928651059096</v>
      </c>
    </row>
    <row r="175" spans="1:16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  <c r="N175" s="22">
        <v>7.182320441988943</v>
      </c>
      <c r="P175" s="22">
        <v>7.182320441988943</v>
      </c>
    </row>
    <row r="176" spans="1:16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  <c r="N176" s="22">
        <v>6.5573770491803351</v>
      </c>
      <c r="P176" s="22">
        <v>6.5573770491803351</v>
      </c>
    </row>
    <row r="177" spans="1:16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  <c r="N177" s="22">
        <v>5.9652928416485951</v>
      </c>
      <c r="P177" s="22">
        <v>5.9652928416485951</v>
      </c>
    </row>
    <row r="178" spans="1:16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  <c r="N178" s="22">
        <v>4.9409237379162363</v>
      </c>
      <c r="P178" s="22">
        <v>4.9409237379162363</v>
      </c>
    </row>
    <row r="179" spans="1:16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  <c r="N179" s="22">
        <v>5.0321199143468887</v>
      </c>
      <c r="P179" s="22">
        <v>5.0321199143468887</v>
      </c>
    </row>
    <row r="180" spans="1:16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  <c r="N180" s="22">
        <v>4.4776119402985204</v>
      </c>
      <c r="P180" s="22">
        <v>4.4776119402985204</v>
      </c>
    </row>
    <row r="181" spans="1:16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  <c r="N181" s="22">
        <v>3.8257173219978791</v>
      </c>
      <c r="P181" s="22">
        <v>3.8257173219978791</v>
      </c>
    </row>
    <row r="182" spans="1:16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  <c r="N182" s="22">
        <v>3.7076271186440746</v>
      </c>
      <c r="P182" s="22">
        <v>3.7076271186440746</v>
      </c>
    </row>
    <row r="183" spans="1:16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  <c r="N183" s="22">
        <v>3.4846884899683239</v>
      </c>
      <c r="P183" s="22">
        <v>3.4846884899683239</v>
      </c>
    </row>
    <row r="184" spans="1:16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  <c r="N184" s="22">
        <v>3.5902851108764455</v>
      </c>
      <c r="P184" s="22">
        <v>3.5902851108764455</v>
      </c>
    </row>
    <row r="185" spans="1:16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  <c r="N185" s="22">
        <v>4</v>
      </c>
      <c r="P185" s="22">
        <v>4</v>
      </c>
    </row>
    <row r="186" spans="1:16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  <c r="N186" s="22">
        <v>3.4410844629822801</v>
      </c>
      <c r="P186" s="22">
        <v>3.4410844629822801</v>
      </c>
    </row>
    <row r="187" spans="1:16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  <c r="N187" s="22">
        <v>2.4742268041237248</v>
      </c>
      <c r="P187" s="22">
        <v>2.4742268041237248</v>
      </c>
    </row>
    <row r="188" spans="1:16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  <c r="N188" s="22">
        <v>2.3589743589743639</v>
      </c>
      <c r="P188" s="22">
        <v>2.3589743589743639</v>
      </c>
    </row>
    <row r="189" spans="1:16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  <c r="N189" s="22">
        <v>2.4564994882292579</v>
      </c>
      <c r="P189" s="22">
        <v>2.4564994882292579</v>
      </c>
    </row>
    <row r="190" spans="1:16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  <c r="N190" s="22">
        <v>2.763561924257929</v>
      </c>
      <c r="P190" s="22">
        <v>2.763561924257929</v>
      </c>
    </row>
    <row r="191" spans="1:16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  <c r="N191" s="22">
        <v>2.7522935779816571</v>
      </c>
      <c r="P191" s="22">
        <v>2.7522935779816571</v>
      </c>
    </row>
    <row r="192" spans="1:16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  <c r="N192" s="22">
        <v>3.1632653061224536</v>
      </c>
      <c r="P192" s="22">
        <v>3.1632653061224536</v>
      </c>
    </row>
    <row r="193" spans="1:16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  <c r="N193" s="22">
        <v>3.7871033776867957</v>
      </c>
      <c r="P193" s="22">
        <v>3.7871033776867957</v>
      </c>
    </row>
    <row r="194" spans="1:16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  <c r="N194" s="22">
        <v>4.290091930541351</v>
      </c>
      <c r="P194" s="22">
        <v>4.290091930541351</v>
      </c>
    </row>
    <row r="195" spans="1:16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  <c r="N195" s="22">
        <v>4.6938775510203978</v>
      </c>
      <c r="P195" s="22">
        <v>4.6938775510203978</v>
      </c>
    </row>
    <row r="196" spans="1:16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  <c r="N196" s="22">
        <v>4.8929663608562768</v>
      </c>
      <c r="P196" s="22">
        <v>4.8929663608562768</v>
      </c>
    </row>
    <row r="197" spans="1:16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  <c r="N197" s="22">
        <v>4.5546558704453455</v>
      </c>
      <c r="P197" s="22">
        <v>4.5546558704453455</v>
      </c>
    </row>
    <row r="198" spans="1:16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  <c r="N198" s="22">
        <v>4.3346774193548265</v>
      </c>
      <c r="P198" s="22">
        <v>4.3346774193548265</v>
      </c>
    </row>
    <row r="199" spans="1:16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  <c r="N199" s="22">
        <v>4.3259557344064392</v>
      </c>
      <c r="P199" s="22">
        <v>4.3259557344064392</v>
      </c>
    </row>
    <row r="200" spans="1:16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  <c r="N200" s="22">
        <v>4.3086172344689366</v>
      </c>
      <c r="P200" s="22">
        <v>4.3086172344689366</v>
      </c>
    </row>
    <row r="201" spans="1:16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  <c r="N201" s="22">
        <v>4.2957042957043168</v>
      </c>
      <c r="P201" s="22">
        <v>4.2957042957043168</v>
      </c>
    </row>
    <row r="202" spans="1:16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  <c r="N202" s="22">
        <v>4.2828685258964105</v>
      </c>
      <c r="P202" s="22">
        <v>4.2828685258964105</v>
      </c>
    </row>
    <row r="203" spans="1:16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  <c r="N203" s="22">
        <v>4.2658730158730229</v>
      </c>
      <c r="P203" s="22">
        <v>4.2658730158730229</v>
      </c>
    </row>
    <row r="204" spans="1:16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  <c r="N204" s="22">
        <v>4.1543026706231556</v>
      </c>
      <c r="P204" s="22">
        <v>4.1543026706231556</v>
      </c>
    </row>
    <row r="205" spans="1:16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  <c r="N205" s="22">
        <v>4.0433925049309538</v>
      </c>
      <c r="P205" s="22">
        <v>4.0433925049309538</v>
      </c>
    </row>
    <row r="206" spans="1:16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  <c r="N206" s="22">
        <v>3.52595494613126</v>
      </c>
      <c r="P206" s="22">
        <v>3.52595494613126</v>
      </c>
    </row>
    <row r="207" spans="1:16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  <c r="N207" s="22">
        <v>3.6062378167641462</v>
      </c>
      <c r="P207" s="22">
        <v>3.6062378167641462</v>
      </c>
    </row>
    <row r="208" spans="1:16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  <c r="N208" s="22">
        <v>3.790087463556846</v>
      </c>
      <c r="P208" s="22">
        <v>3.790087463556846</v>
      </c>
    </row>
    <row r="209" spans="1:16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  <c r="N209" s="22">
        <v>3.5818005808325282</v>
      </c>
      <c r="P209" s="22">
        <v>3.5818005808325282</v>
      </c>
    </row>
    <row r="210" spans="1:16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  <c r="N210" s="22">
        <v>3.5748792270531515</v>
      </c>
      <c r="P210" s="22">
        <v>3.5748792270531515</v>
      </c>
    </row>
    <row r="211" spans="1:16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  <c r="N211" s="22">
        <v>3.6644165863066513</v>
      </c>
      <c r="P211" s="22">
        <v>3.6644165863066513</v>
      </c>
    </row>
    <row r="212" spans="1:16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  <c r="N212" s="22">
        <v>3.4582132564841661</v>
      </c>
      <c r="P212" s="22">
        <v>3.4582132564841661</v>
      </c>
    </row>
    <row r="213" spans="1:16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  <c r="N213" s="22">
        <v>3.3524904214559337</v>
      </c>
      <c r="P213" s="22">
        <v>3.3524904214559337</v>
      </c>
    </row>
    <row r="214" spans="1:16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  <c r="N214" s="22">
        <v>3.2473734479465</v>
      </c>
      <c r="P214" s="22">
        <v>3.2473734479465</v>
      </c>
    </row>
    <row r="215" spans="1:16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  <c r="N215" s="22">
        <v>3.2350142721217834</v>
      </c>
      <c r="P215" s="22">
        <v>3.2350142721217834</v>
      </c>
    </row>
    <row r="216" spans="1:16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  <c r="N216" s="22">
        <v>3.5137701804368593</v>
      </c>
      <c r="P216" s="22">
        <v>3.5137701804368593</v>
      </c>
    </row>
    <row r="217" spans="1:16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  <c r="N217" s="22">
        <v>3.7914691943127909</v>
      </c>
      <c r="P217" s="22">
        <v>3.7914691943127909</v>
      </c>
    </row>
    <row r="218" spans="1:16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  <c r="N218" s="22">
        <v>3.9735099337748325</v>
      </c>
      <c r="P218" s="22">
        <v>3.9735099337748325</v>
      </c>
    </row>
    <row r="219" spans="1:16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  <c r="N219" s="22">
        <v>3.1984948259642598</v>
      </c>
      <c r="P219" s="22">
        <v>3.1984948259642598</v>
      </c>
    </row>
    <row r="220" spans="1:16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  <c r="N220" s="22">
        <v>2.1535580524344455</v>
      </c>
      <c r="P220" s="22">
        <v>2.1535580524344455</v>
      </c>
    </row>
    <row r="221" spans="1:16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  <c r="N221" s="22">
        <v>1.5887850467289688</v>
      </c>
      <c r="P221" s="22">
        <v>1.5887850467289688</v>
      </c>
    </row>
    <row r="222" spans="1:16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  <c r="N222" s="22">
        <v>1.6791044776119479</v>
      </c>
      <c r="P222" s="22">
        <v>1.6791044776119479</v>
      </c>
    </row>
    <row r="223" spans="1:16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  <c r="N223" s="22">
        <v>1.7674418604651132</v>
      </c>
      <c r="P223" s="22">
        <v>1.7674418604651132</v>
      </c>
    </row>
    <row r="224" spans="1:16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  <c r="N224" s="22">
        <v>1.6713091922005541</v>
      </c>
      <c r="P224" s="22">
        <v>1.6713091922005541</v>
      </c>
    </row>
    <row r="225" spans="1:16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  <c r="N225" s="22">
        <v>1.5755329008340979</v>
      </c>
      <c r="P225" s="22">
        <v>1.5755329008340979</v>
      </c>
    </row>
    <row r="226" spans="1:16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  <c r="N226" s="22">
        <v>1.7576318223866849</v>
      </c>
      <c r="P226" s="22">
        <v>1.7576318223866849</v>
      </c>
    </row>
    <row r="227" spans="1:16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  <c r="N227" s="22">
        <v>1.5668202764977046</v>
      </c>
      <c r="P227" s="22">
        <v>1.5668202764977046</v>
      </c>
    </row>
    <row r="228" spans="1:16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  <c r="N228" s="22">
        <v>1.2844036697247763</v>
      </c>
      <c r="P228" s="22">
        <v>1.2844036697247763</v>
      </c>
    </row>
    <row r="229" spans="1:16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  <c r="N229" s="22">
        <v>1.1872146118721449</v>
      </c>
      <c r="P229" s="22">
        <v>1.1872146118721449</v>
      </c>
    </row>
    <row r="230" spans="1:16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  <c r="N230" s="22">
        <v>1.364877161055511</v>
      </c>
      <c r="P230" s="22">
        <v>1.364877161055511</v>
      </c>
    </row>
    <row r="231" spans="1:16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  <c r="N231" s="22">
        <v>1.9143117593436676</v>
      </c>
      <c r="P231" s="22">
        <v>1.9143117593436676</v>
      </c>
    </row>
    <row r="232" spans="1:16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  <c r="N232" s="22">
        <v>2.8414298808432603</v>
      </c>
      <c r="P232" s="22">
        <v>2.8414298808432603</v>
      </c>
    </row>
    <row r="233" spans="1:16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  <c r="N233" s="22">
        <v>3.6798528058877622</v>
      </c>
      <c r="P233" s="22">
        <v>3.6798528058877622</v>
      </c>
    </row>
    <row r="234" spans="1:16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  <c r="N234" s="22">
        <v>3.669724770642202</v>
      </c>
      <c r="P234" s="22">
        <v>3.669724770642202</v>
      </c>
    </row>
    <row r="235" spans="1:16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  <c r="N235" s="22">
        <v>3.7477148080438782</v>
      </c>
      <c r="P235" s="22">
        <v>3.7477148080438782</v>
      </c>
    </row>
    <row r="236" spans="1:16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  <c r="N236" s="22">
        <v>3.926940639269394</v>
      </c>
      <c r="P236" s="22">
        <v>3.926940639269394</v>
      </c>
    </row>
    <row r="237" spans="1:16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  <c r="N237" s="22">
        <v>4.2883211678832245</v>
      </c>
      <c r="P237" s="22">
        <v>4.2883211678832245</v>
      </c>
    </row>
    <row r="238" spans="1:16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  <c r="N238" s="22">
        <v>4.2727272727272725</v>
      </c>
      <c r="P238" s="22">
        <v>4.2727272727272725</v>
      </c>
    </row>
    <row r="239" spans="1:16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  <c r="N239" s="22">
        <v>4.3557168784029043</v>
      </c>
      <c r="P239" s="22">
        <v>4.3557168784029043</v>
      </c>
    </row>
    <row r="240" spans="1:16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  <c r="N240" s="22">
        <v>4.5289855072463858</v>
      </c>
      <c r="P240" s="22">
        <v>4.5289855072463858</v>
      </c>
    </row>
    <row r="241" spans="1:16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  <c r="N241" s="22">
        <v>4.3321299638989119</v>
      </c>
      <c r="P241" s="22">
        <v>4.3321299638989119</v>
      </c>
    </row>
    <row r="242" spans="1:16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  <c r="N242" s="22">
        <v>4.1292639138240439</v>
      </c>
      <c r="P242" s="22">
        <v>4.1292639138240439</v>
      </c>
    </row>
    <row r="243" spans="1:16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  <c r="N243" s="22">
        <v>3.9355992844364973</v>
      </c>
      <c r="P243" s="22">
        <v>3.9355992844364973</v>
      </c>
    </row>
    <row r="244" spans="1:16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  <c r="N244" s="22">
        <v>3.8324420677361859</v>
      </c>
      <c r="P244" s="22">
        <v>3.8324420677361859</v>
      </c>
    </row>
    <row r="245" spans="1:16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  <c r="N245" s="22">
        <v>3.9929015084294583</v>
      </c>
      <c r="P245" s="22">
        <v>3.9929015084294583</v>
      </c>
    </row>
    <row r="246" spans="1:16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  <c r="N246" s="22">
        <v>3.9823008849557473</v>
      </c>
      <c r="P246" s="22">
        <v>3.9823008849557473</v>
      </c>
    </row>
    <row r="247" spans="1:16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  <c r="N247" s="22">
        <v>3.9647577092511099</v>
      </c>
      <c r="P247" s="22">
        <v>3.9647577092511099</v>
      </c>
    </row>
    <row r="248" spans="1:16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  <c r="N248" s="22">
        <v>4.1300527240773377</v>
      </c>
      <c r="P248" s="22">
        <v>4.1300527240773377</v>
      </c>
    </row>
    <row r="249" spans="1:16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  <c r="N249" s="22">
        <v>4.1119860017497789</v>
      </c>
      <c r="P249" s="22">
        <v>4.1119860017497789</v>
      </c>
    </row>
    <row r="250" spans="1:16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  <c r="N250" s="22">
        <v>4.1848299912816023</v>
      </c>
      <c r="P250" s="22">
        <v>4.1848299912816023</v>
      </c>
    </row>
    <row r="251" spans="1:16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  <c r="N251" s="22">
        <v>4.2608695652174067</v>
      </c>
      <c r="P251" s="22">
        <v>4.2608695652174067</v>
      </c>
    </row>
    <row r="252" spans="1:16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  <c r="N252" s="22">
        <v>4.2461005199306623</v>
      </c>
      <c r="P252" s="22">
        <v>4.2461005199306623</v>
      </c>
    </row>
    <row r="253" spans="1:16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  <c r="N253" s="22">
        <v>4.4117647058823595</v>
      </c>
      <c r="P253" s="22">
        <v>4.4117647058823595</v>
      </c>
    </row>
    <row r="254" spans="1:16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  <c r="N254" s="22">
        <v>4.482758620689653</v>
      </c>
      <c r="P254" s="22">
        <v>4.482758620689653</v>
      </c>
    </row>
    <row r="255" spans="1:16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  <c r="N255" s="22">
        <v>4.6471600688468007</v>
      </c>
      <c r="P255" s="22">
        <v>4.6471600688468007</v>
      </c>
    </row>
    <row r="256" spans="1:16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  <c r="N256" s="22">
        <v>4.8927038626609409</v>
      </c>
      <c r="P256" s="22">
        <v>4.8927038626609409</v>
      </c>
    </row>
    <row r="257" spans="1:16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  <c r="N257" s="22">
        <v>5.0341296928327672</v>
      </c>
      <c r="P257" s="22">
        <v>5.0341296928327672</v>
      </c>
    </row>
    <row r="258" spans="1:16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  <c r="N258" s="22">
        <v>5.2765957446808454</v>
      </c>
      <c r="P258" s="22">
        <v>5.2765957446808454</v>
      </c>
    </row>
    <row r="259" spans="1:16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  <c r="N259" s="22">
        <v>5.1694915254237195</v>
      </c>
      <c r="P259" s="22">
        <v>5.1694915254237195</v>
      </c>
    </row>
    <row r="260" spans="1:16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  <c r="N260" s="22">
        <v>5.0632911392405111</v>
      </c>
      <c r="P260" s="22">
        <v>5.0632911392405111</v>
      </c>
    </row>
    <row r="261" spans="1:16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  <c r="N261" s="22">
        <v>4.6218487394958041</v>
      </c>
      <c r="P261" s="22">
        <v>4.6218487394958041</v>
      </c>
    </row>
    <row r="262" spans="1:16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  <c r="N262" s="22">
        <v>4.435146443514637</v>
      </c>
      <c r="P262" s="22">
        <v>4.435146443514637</v>
      </c>
    </row>
    <row r="263" spans="1:16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  <c r="N263" s="22">
        <v>4.587155963302747</v>
      </c>
      <c r="P263" s="22">
        <v>4.587155963302747</v>
      </c>
    </row>
    <row r="264" spans="1:16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  <c r="N264" s="22">
        <v>4.6550290939318506</v>
      </c>
      <c r="P264" s="22">
        <v>4.6550290939318506</v>
      </c>
    </row>
    <row r="265" spans="1:16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  <c r="N265" s="22">
        <v>4.6396023198011616</v>
      </c>
      <c r="P265" s="22">
        <v>4.6396023198011616</v>
      </c>
    </row>
    <row r="266" spans="1:16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  <c r="N266" s="22">
        <v>5.1980198019802026</v>
      </c>
      <c r="P266" s="22">
        <v>5.1980198019802026</v>
      </c>
    </row>
    <row r="267" spans="1:16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  <c r="N267" s="22">
        <v>5.2631578947368363</v>
      </c>
      <c r="P267" s="22">
        <v>5.2631578947368363</v>
      </c>
    </row>
    <row r="268" spans="1:16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  <c r="N268" s="22">
        <v>5.237315875613735</v>
      </c>
      <c r="P268" s="22">
        <v>5.237315875613735</v>
      </c>
    </row>
    <row r="269" spans="1:16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  <c r="N269" s="22">
        <v>4.7116165718927849</v>
      </c>
      <c r="P269" s="22">
        <v>4.7116165718927849</v>
      </c>
    </row>
    <row r="270" spans="1:16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  <c r="N270" s="22">
        <v>4.3654001616814764</v>
      </c>
      <c r="P270" s="22">
        <v>4.3654001616814764</v>
      </c>
    </row>
    <row r="271" spans="1:16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  <c r="N271" s="22">
        <v>4.6736502820306391</v>
      </c>
      <c r="P271" s="22">
        <v>4.6736502820306391</v>
      </c>
    </row>
    <row r="272" spans="1:16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  <c r="N272" s="22">
        <v>4.8192771084337283</v>
      </c>
      <c r="P272" s="22">
        <v>4.8192771084337283</v>
      </c>
    </row>
    <row r="273" spans="1:16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  <c r="N273" s="22">
        <v>5.7028112449799107</v>
      </c>
      <c r="P273" s="22">
        <v>5.7028112449799107</v>
      </c>
    </row>
    <row r="274" spans="1:16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  <c r="N274" s="22">
        <v>6.1698717948718063</v>
      </c>
      <c r="P274" s="22">
        <v>6.1698717948718063</v>
      </c>
    </row>
    <row r="275" spans="1:16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  <c r="N275" s="22">
        <v>6.3795853269537517</v>
      </c>
      <c r="P275" s="22">
        <v>6.3795853269537517</v>
      </c>
    </row>
    <row r="276" spans="1:16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  <c r="N276" s="22">
        <v>6.1953931691818731</v>
      </c>
      <c r="P276" s="22">
        <v>6.1953931691818731</v>
      </c>
    </row>
    <row r="277" spans="1:16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  <c r="N277" s="22">
        <v>6.2549485352335621</v>
      </c>
      <c r="P277" s="22">
        <v>6.2549485352335621</v>
      </c>
    </row>
    <row r="278" spans="1:16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  <c r="N278" s="22">
        <v>5.647058823529405</v>
      </c>
      <c r="P278" s="22">
        <v>5.647058823529405</v>
      </c>
    </row>
    <row r="279" spans="1:16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  <c r="N279" s="22">
        <v>5.3125000000000089</v>
      </c>
      <c r="P279" s="22">
        <v>5.3125000000000089</v>
      </c>
    </row>
    <row r="280" spans="1:16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  <c r="N280" s="22">
        <v>4.8211508553654969</v>
      </c>
      <c r="P280" s="22">
        <v>4.8211508553654969</v>
      </c>
    </row>
    <row r="281" spans="1:16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  <c r="N281" s="22">
        <v>4.8099301784328752</v>
      </c>
      <c r="P281" s="22">
        <v>4.8099301784328752</v>
      </c>
    </row>
    <row r="282" spans="1:16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  <c r="N282" s="22">
        <v>5.0348567002323819</v>
      </c>
      <c r="P282" s="22">
        <v>5.0348567002323819</v>
      </c>
    </row>
    <row r="283" spans="1:16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  <c r="N283" s="22">
        <v>4.6959199384141614</v>
      </c>
      <c r="P283" s="22">
        <v>4.6959199384141614</v>
      </c>
    </row>
    <row r="284" spans="1:16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  <c r="N284" s="22">
        <v>4.3678160919540243</v>
      </c>
      <c r="P284" s="22">
        <v>4.3678160919540243</v>
      </c>
    </row>
    <row r="285" spans="1:16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  <c r="N285" s="22">
        <v>3.7993920972644313</v>
      </c>
      <c r="P285" s="22">
        <v>3.7993920972644313</v>
      </c>
    </row>
    <row r="286" spans="1:16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  <c r="N286" s="22">
        <v>3.3962264150943389</v>
      </c>
      <c r="P286" s="22">
        <v>3.3962264150943389</v>
      </c>
    </row>
    <row r="287" spans="1:16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  <c r="N287" s="22">
        <v>2.8485757121439192</v>
      </c>
      <c r="P287" s="22">
        <v>2.8485757121439192</v>
      </c>
    </row>
    <row r="288" spans="1:16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  <c r="N288" s="22">
        <v>3.0665669409125185</v>
      </c>
      <c r="P288" s="22">
        <v>3.0665669409125185</v>
      </c>
    </row>
    <row r="289" spans="1:16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  <c r="N289" s="22">
        <v>2.9806259314456129</v>
      </c>
      <c r="P289" s="22">
        <v>2.9806259314456129</v>
      </c>
    </row>
    <row r="290" spans="1:16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  <c r="N290" s="22">
        <v>2.6726057906458989</v>
      </c>
      <c r="P290" s="22">
        <v>2.6726057906458989</v>
      </c>
    </row>
    <row r="291" spans="1:16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  <c r="N291" s="22">
        <v>2.8189910979228294</v>
      </c>
      <c r="P291" s="22">
        <v>2.8189910979228294</v>
      </c>
    </row>
    <row r="292" spans="1:16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  <c r="N292" s="22">
        <v>3.1899109792284719</v>
      </c>
      <c r="P292" s="22">
        <v>3.1899109792284719</v>
      </c>
    </row>
    <row r="293" spans="1:16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  <c r="N293" s="22">
        <v>3.1828275351591495</v>
      </c>
      <c r="P293" s="22">
        <v>3.1828275351591495</v>
      </c>
    </row>
    <row r="294" spans="1:16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  <c r="N294" s="22">
        <v>3.0235988200590036</v>
      </c>
      <c r="P294" s="22">
        <v>3.0235988200590036</v>
      </c>
    </row>
    <row r="295" spans="1:16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  <c r="N295" s="22">
        <v>3.0147058823529305</v>
      </c>
      <c r="P295" s="22">
        <v>3.0147058823529305</v>
      </c>
    </row>
    <row r="296" spans="1:16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  <c r="N296" s="22">
        <v>3.1571218795888534</v>
      </c>
      <c r="P296" s="22">
        <v>3.1571218795888534</v>
      </c>
    </row>
    <row r="297" spans="1:16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  <c r="N297" s="22">
        <v>3.0746705710102518</v>
      </c>
      <c r="P297" s="22">
        <v>3.0746705710102518</v>
      </c>
    </row>
    <row r="298" spans="1:16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  <c r="N298" s="22">
        <v>2.9927007299270114</v>
      </c>
      <c r="P298" s="22">
        <v>2.9927007299270114</v>
      </c>
    </row>
    <row r="299" spans="1:16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  <c r="N299" s="22">
        <v>3.2798833819241979</v>
      </c>
      <c r="P299" s="22">
        <v>3.2798833819241979</v>
      </c>
    </row>
    <row r="300" spans="1:16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  <c r="N300" s="22">
        <v>3.1204644412191396</v>
      </c>
      <c r="P300" s="22">
        <v>3.1204644412191396</v>
      </c>
    </row>
    <row r="301" spans="1:16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  <c r="N301" s="22">
        <v>2.9667149059334541</v>
      </c>
      <c r="P301" s="22">
        <v>2.9667149059334541</v>
      </c>
    </row>
    <row r="302" spans="1:16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  <c r="N302" s="22">
        <v>3.2537960954446943</v>
      </c>
      <c r="P302" s="22">
        <v>3.2537960954446943</v>
      </c>
    </row>
    <row r="303" spans="1:16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  <c r="N303" s="22">
        <v>3.2467532467532534</v>
      </c>
      <c r="P303" s="22">
        <v>3.2467532467532534</v>
      </c>
    </row>
    <row r="304" spans="1:16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  <c r="N304" s="22">
        <v>3.0194104960460155</v>
      </c>
      <c r="P304" s="22">
        <v>3.0194104960460155</v>
      </c>
    </row>
    <row r="305" spans="1:16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  <c r="N305" s="22">
        <v>3.1563845050215145</v>
      </c>
      <c r="P305" s="22">
        <v>3.1563845050215145</v>
      </c>
    </row>
    <row r="306" spans="1:16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  <c r="N306" s="22">
        <v>3.2211882605583497</v>
      </c>
      <c r="P306" s="22">
        <v>3.2211882605583497</v>
      </c>
    </row>
    <row r="307" spans="1:16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  <c r="N307" s="22">
        <v>2.9978586723768963</v>
      </c>
      <c r="P307" s="22">
        <v>2.9978586723768963</v>
      </c>
    </row>
    <row r="308" spans="1:16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  <c r="N308" s="22">
        <v>2.8469750889679624</v>
      </c>
      <c r="P308" s="22">
        <v>2.8469750889679624</v>
      </c>
    </row>
    <row r="309" spans="1:16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  <c r="N309" s="22">
        <v>2.8409090909090828</v>
      </c>
      <c r="P309" s="22">
        <v>2.8409090909090828</v>
      </c>
    </row>
    <row r="310" spans="1:16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  <c r="N310" s="22">
        <v>2.7639971651311157</v>
      </c>
      <c r="P310" s="22">
        <v>2.7639971651311157</v>
      </c>
    </row>
    <row r="311" spans="1:16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  <c r="N311" s="22">
        <v>2.7522935779816571</v>
      </c>
      <c r="P311" s="22">
        <v>2.7522935779816571</v>
      </c>
    </row>
    <row r="312" spans="1:16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  <c r="N312" s="22">
        <v>2.7445460942997935</v>
      </c>
      <c r="P312" s="22">
        <v>2.7445460942997935</v>
      </c>
    </row>
    <row r="313" spans="1:16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  <c r="N313" s="22">
        <v>2.8109627547435068</v>
      </c>
      <c r="P313" s="22">
        <v>2.8109627547435068</v>
      </c>
    </row>
    <row r="314" spans="1:16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  <c r="N314" s="22">
        <v>2.450980392156854</v>
      </c>
      <c r="P314" s="22">
        <v>2.450980392156854</v>
      </c>
    </row>
    <row r="315" spans="1:16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  <c r="N315" s="22">
        <v>2.515723270440251</v>
      </c>
      <c r="P315" s="22">
        <v>2.515723270440251</v>
      </c>
    </row>
    <row r="316" spans="1:16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  <c r="N316" s="22">
        <v>2.6517794836008246</v>
      </c>
      <c r="P316" s="22">
        <v>2.6517794836008246</v>
      </c>
    </row>
    <row r="317" spans="1:16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  <c r="N317" s="22">
        <v>2.3643949930458819</v>
      </c>
      <c r="P317" s="22">
        <v>2.3643949930458819</v>
      </c>
    </row>
    <row r="318" spans="1:16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  <c r="N318" s="22">
        <v>2.2884882108183069</v>
      </c>
      <c r="P318" s="22">
        <v>2.2884882108183069</v>
      </c>
    </row>
    <row r="319" spans="1:16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  <c r="N319" s="22">
        <v>2.4948024948024949</v>
      </c>
      <c r="P319" s="22">
        <v>2.4948024948024949</v>
      </c>
    </row>
    <row r="320" spans="1:16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  <c r="N320" s="22">
        <v>2.6989619377162599</v>
      </c>
      <c r="P320" s="22">
        <v>2.6989619377162599</v>
      </c>
    </row>
    <row r="321" spans="1:16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  <c r="N321" s="22">
        <v>2.9005524861878351</v>
      </c>
      <c r="P321" s="22">
        <v>2.9005524861878351</v>
      </c>
    </row>
    <row r="322" spans="1:16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  <c r="N322" s="22">
        <v>2.9655172413793229</v>
      </c>
      <c r="P322" s="22">
        <v>2.9655172413793229</v>
      </c>
    </row>
    <row r="323" spans="1:16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  <c r="N323" s="22">
        <v>2.6098901098901228</v>
      </c>
      <c r="P323" s="22">
        <v>2.6098901098901228</v>
      </c>
    </row>
    <row r="324" spans="1:16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  <c r="N324" s="22">
        <v>2.6027397260274032</v>
      </c>
      <c r="P324" s="22">
        <v>2.6027397260274032</v>
      </c>
    </row>
    <row r="325" spans="1:16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  <c r="N325" s="22">
        <v>2.5974025974025761</v>
      </c>
      <c r="P325" s="22">
        <v>2.5974025974025761</v>
      </c>
    </row>
    <row r="326" spans="1:16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  <c r="N326" s="22">
        <v>2.8708133971291794</v>
      </c>
      <c r="P326" s="22">
        <v>2.8708133971291794</v>
      </c>
    </row>
    <row r="327" spans="1:16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  <c r="N327" s="22">
        <v>2.8629856850715951</v>
      </c>
      <c r="P327" s="22">
        <v>2.8629856850715951</v>
      </c>
    </row>
    <row r="328" spans="1:16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  <c r="N328" s="22">
        <v>2.7872195785180187</v>
      </c>
      <c r="P328" s="22">
        <v>2.7872195785180187</v>
      </c>
    </row>
    <row r="329" spans="1:16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  <c r="N329" s="22">
        <v>3.1250000000000222</v>
      </c>
      <c r="P329" s="22">
        <v>3.1250000000000222</v>
      </c>
    </row>
    <row r="330" spans="1:16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  <c r="N330" s="22">
        <v>3.1186440677966054</v>
      </c>
      <c r="P330" s="22">
        <v>3.1186440677966054</v>
      </c>
    </row>
    <row r="331" spans="1:16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  <c r="N331" s="22">
        <v>3.0425963488843744</v>
      </c>
      <c r="P331" s="22">
        <v>3.0425963488843744</v>
      </c>
    </row>
    <row r="332" spans="1:16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  <c r="N332" s="22">
        <v>2.8301886792452713</v>
      </c>
      <c r="P332" s="22">
        <v>2.8301886792452713</v>
      </c>
    </row>
    <row r="333" spans="1:16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  <c r="N333" s="22">
        <v>2.6174496644295386</v>
      </c>
      <c r="P333" s="22">
        <v>2.6174496644295386</v>
      </c>
    </row>
    <row r="334" spans="1:16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  <c r="N334" s="22">
        <v>2.5452109845947701</v>
      </c>
      <c r="P334" s="22">
        <v>2.5452109845947701</v>
      </c>
    </row>
    <row r="335" spans="1:16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  <c r="N335" s="22">
        <v>2.7443105756358666</v>
      </c>
      <c r="P335" s="22">
        <v>2.7443105756358666</v>
      </c>
    </row>
    <row r="336" spans="1:16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  <c r="N336" s="22">
        <v>2.6034712950600669</v>
      </c>
      <c r="P336" s="22">
        <v>2.6034712950600669</v>
      </c>
    </row>
    <row r="337" spans="1:16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  <c r="N337" s="22">
        <v>2.5316455696202667</v>
      </c>
      <c r="P337" s="22">
        <v>2.5316455696202667</v>
      </c>
    </row>
    <row r="338" spans="1:16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  <c r="N338" s="22">
        <v>2.7906976744185963</v>
      </c>
      <c r="P338" s="22">
        <v>2.7906976744185963</v>
      </c>
    </row>
    <row r="339" spans="1:16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  <c r="N339" s="22">
        <v>2.7170311464546071</v>
      </c>
      <c r="P339" s="22">
        <v>2.7170311464546071</v>
      </c>
    </row>
    <row r="340" spans="1:16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  <c r="N340" s="22">
        <v>2.8439153439153486</v>
      </c>
      <c r="P340" s="22">
        <v>2.8439153439153486</v>
      </c>
    </row>
    <row r="341" spans="1:16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  <c r="N341" s="22">
        <v>2.832674571805005</v>
      </c>
      <c r="P341" s="22">
        <v>2.832674571805005</v>
      </c>
    </row>
    <row r="342" spans="1:16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  <c r="N342" s="22">
        <v>2.8270874424720649</v>
      </c>
      <c r="P342" s="22">
        <v>2.8270874424720649</v>
      </c>
    </row>
    <row r="343" spans="1:16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  <c r="N343" s="22">
        <v>2.8215223097112663</v>
      </c>
      <c r="P343" s="22">
        <v>2.8215223097112663</v>
      </c>
    </row>
    <row r="344" spans="1:16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  <c r="N344" s="22">
        <v>2.8833551769331667</v>
      </c>
      <c r="P344" s="22">
        <v>2.8833551769331667</v>
      </c>
    </row>
    <row r="345" spans="1:16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  <c r="N345" s="22">
        <v>2.8122956180510084</v>
      </c>
      <c r="P345" s="22">
        <v>2.8122956180510084</v>
      </c>
    </row>
    <row r="346" spans="1:16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  <c r="N346" s="22">
        <v>3.0045721750489918</v>
      </c>
      <c r="P346" s="22">
        <v>3.0045721750489918</v>
      </c>
    </row>
    <row r="347" spans="1:16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  <c r="N347" s="22">
        <v>3.0618892508143203</v>
      </c>
      <c r="P347" s="22">
        <v>3.0618892508143203</v>
      </c>
    </row>
    <row r="348" spans="1:16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  <c r="N348" s="22">
        <v>3.2530904359141077</v>
      </c>
      <c r="P348" s="22">
        <v>3.2530904359141077</v>
      </c>
    </row>
    <row r="349" spans="1:16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  <c r="N349" s="22">
        <v>3.378817413905133</v>
      </c>
      <c r="P349" s="22">
        <v>3.378817413905133</v>
      </c>
    </row>
    <row r="350" spans="1:16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  <c r="N350" s="22">
        <v>3.0381383322559907</v>
      </c>
      <c r="P350" s="22">
        <v>3.0381383322559907</v>
      </c>
    </row>
    <row r="351" spans="1:16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  <c r="N351" s="22">
        <v>3.0322580645161246</v>
      </c>
      <c r="P351" s="22">
        <v>3.0322580645161246</v>
      </c>
    </row>
    <row r="352" spans="1:16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  <c r="N352" s="22">
        <v>2.7652733118971096</v>
      </c>
      <c r="P352" s="22">
        <v>2.7652733118971096</v>
      </c>
    </row>
    <row r="353" spans="1:16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  <c r="N353" s="22">
        <v>2.4343369634849621</v>
      </c>
      <c r="P353" s="22">
        <v>2.4343369634849621</v>
      </c>
    </row>
    <row r="354" spans="1:16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  <c r="N354" s="22">
        <v>2.2378516624040889</v>
      </c>
      <c r="P354" s="22">
        <v>2.2378516624040889</v>
      </c>
    </row>
    <row r="355" spans="1:16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  <c r="N355" s="22">
        <v>2.2335673261008271</v>
      </c>
      <c r="P355" s="22">
        <v>2.2335673261008271</v>
      </c>
    </row>
    <row r="356" spans="1:16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  <c r="N356" s="22">
        <v>2.1656050955414008</v>
      </c>
      <c r="P356" s="22">
        <v>2.1656050955414008</v>
      </c>
    </row>
    <row r="357" spans="1:16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  <c r="N357" s="22">
        <v>2.2900763358778775</v>
      </c>
      <c r="P357" s="22">
        <v>2.2900763358778775</v>
      </c>
    </row>
    <row r="358" spans="1:16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  <c r="N358" s="22">
        <v>2.2194039315155401</v>
      </c>
      <c r="P358" s="22">
        <v>2.2194039315155401</v>
      </c>
    </row>
    <row r="359" spans="1:16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  <c r="N359" s="22">
        <v>2.0859671302149163</v>
      </c>
      <c r="P359" s="22">
        <v>2.0859671302149163</v>
      </c>
    </row>
    <row r="360" spans="1:16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  <c r="N360" s="22">
        <v>1.8903591682419618</v>
      </c>
      <c r="P360" s="22">
        <v>1.8903591682419618</v>
      </c>
    </row>
    <row r="361" spans="1:16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  <c r="N361" s="22">
        <v>1.6970458830924073</v>
      </c>
      <c r="P361" s="22">
        <v>1.6970458830924073</v>
      </c>
    </row>
    <row r="362" spans="1:16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  <c r="N362" s="22">
        <v>1.6311166875784044</v>
      </c>
      <c r="P362" s="22">
        <v>1.6311166875784044</v>
      </c>
    </row>
    <row r="363" spans="1:16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  <c r="N363" s="22">
        <v>1.4402003757044479</v>
      </c>
      <c r="P363" s="22">
        <v>1.4402003757044479</v>
      </c>
    </row>
    <row r="364" spans="1:16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  <c r="N364" s="22">
        <v>1.3767209011263937</v>
      </c>
      <c r="P364" s="22">
        <v>1.3767209011263937</v>
      </c>
    </row>
    <row r="365" spans="1:16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  <c r="N365" s="22">
        <v>1.4383989993745905</v>
      </c>
      <c r="P365" s="22">
        <v>1.4383989993745905</v>
      </c>
    </row>
    <row r="366" spans="1:16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  <c r="N366" s="22">
        <v>1.6885553470919357</v>
      </c>
      <c r="P366" s="22">
        <v>1.6885553470919357</v>
      </c>
    </row>
    <row r="367" spans="1:16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  <c r="N367" s="22">
        <v>1.6229712858926382</v>
      </c>
      <c r="P367" s="22">
        <v>1.6229712858926382</v>
      </c>
    </row>
    <row r="368" spans="1:16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  <c r="N368" s="22">
        <v>1.7456359102244301</v>
      </c>
      <c r="P368" s="22">
        <v>1.7456359102244301</v>
      </c>
    </row>
    <row r="369" spans="1:16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  <c r="N369" s="22">
        <v>1.6169154228855787</v>
      </c>
      <c r="P369" s="22">
        <v>1.6169154228855787</v>
      </c>
    </row>
    <row r="370" spans="1:16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  <c r="N370" s="22">
        <v>1.4267990074441794</v>
      </c>
      <c r="P370" s="22">
        <v>1.4267990074441794</v>
      </c>
    </row>
    <row r="371" spans="1:16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  <c r="N371" s="22">
        <v>1.4860681114551078</v>
      </c>
      <c r="P371" s="22">
        <v>1.4860681114551078</v>
      </c>
    </row>
    <row r="372" spans="1:16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  <c r="N372" s="22">
        <v>1.4842300556586308</v>
      </c>
      <c r="P372" s="22">
        <v>1.4842300556586308</v>
      </c>
    </row>
    <row r="373" spans="1:16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  <c r="N373" s="22">
        <v>1.606922126081578</v>
      </c>
      <c r="P373" s="22">
        <v>1.606922126081578</v>
      </c>
    </row>
    <row r="374" spans="1:16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  <c r="N374" s="22">
        <v>1.6666666666666607</v>
      </c>
      <c r="P374" s="22">
        <v>1.6666666666666607</v>
      </c>
    </row>
    <row r="375" spans="1:16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  <c r="N375" s="22">
        <v>1.6666666666666607</v>
      </c>
      <c r="P375" s="22">
        <v>1.6666666666666607</v>
      </c>
    </row>
    <row r="376" spans="1:16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  <c r="N376" s="22">
        <v>1.7283950617283939</v>
      </c>
      <c r="P376" s="22">
        <v>1.7283950617283939</v>
      </c>
    </row>
    <row r="377" spans="1:16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  <c r="N377" s="22">
        <v>2.2811344019728841</v>
      </c>
      <c r="P377" s="22">
        <v>2.2811344019728841</v>
      </c>
    </row>
    <row r="378" spans="1:16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  <c r="N378" s="22">
        <v>2.091020910209096</v>
      </c>
      <c r="P378" s="22">
        <v>2.091020910209096</v>
      </c>
    </row>
    <row r="379" spans="1:16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  <c r="N379" s="22">
        <v>1.9656019656019597</v>
      </c>
      <c r="P379" s="22">
        <v>1.9656019656019597</v>
      </c>
    </row>
    <row r="380" spans="1:16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  <c r="N380" s="22">
        <v>2.1446078431372584</v>
      </c>
      <c r="P380" s="22">
        <v>2.1446078431372584</v>
      </c>
    </row>
    <row r="381" spans="1:16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  <c r="N381" s="22">
        <v>2.2643818849449104</v>
      </c>
      <c r="P381" s="22">
        <v>2.2643818849449104</v>
      </c>
    </row>
    <row r="382" spans="1:16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  <c r="N382" s="22">
        <v>2.629969418960254</v>
      </c>
      <c r="P382" s="22">
        <v>2.629969418960254</v>
      </c>
    </row>
    <row r="383" spans="1:16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  <c r="N383" s="22">
        <v>2.56253813300793</v>
      </c>
      <c r="P383" s="22">
        <v>2.56253813300793</v>
      </c>
    </row>
    <row r="384" spans="1:16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  <c r="N384" s="22">
        <v>2.6203534430225606</v>
      </c>
      <c r="P384" s="22">
        <v>2.6203534430225606</v>
      </c>
    </row>
    <row r="385" spans="1:16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  <c r="N385" s="22">
        <v>2.6763990267639981</v>
      </c>
      <c r="P385" s="22">
        <v>2.6763990267639981</v>
      </c>
    </row>
    <row r="386" spans="1:16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  <c r="N386" s="22">
        <v>2.7929568913175551</v>
      </c>
      <c r="P386" s="22">
        <v>2.7929568913175551</v>
      </c>
    </row>
    <row r="387" spans="1:16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  <c r="N387" s="22">
        <v>3.2179720704310855</v>
      </c>
      <c r="P387" s="22">
        <v>3.2179720704310855</v>
      </c>
    </row>
    <row r="388" spans="1:16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  <c r="N388" s="22">
        <v>3.762135922330101</v>
      </c>
      <c r="P388" s="22">
        <v>3.762135922330101</v>
      </c>
    </row>
    <row r="389" spans="1:16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  <c r="N389" s="22">
        <v>3.0138637733574392</v>
      </c>
      <c r="P389" s="22">
        <v>3.0138637733574392</v>
      </c>
    </row>
    <row r="390" spans="1:16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  <c r="N390" s="22">
        <v>3.1325301204819134</v>
      </c>
      <c r="P390" s="22">
        <v>3.1325301204819134</v>
      </c>
    </row>
    <row r="391" spans="1:16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  <c r="N391" s="22">
        <v>3.7349397590361377</v>
      </c>
      <c r="P391" s="22">
        <v>3.7349397590361377</v>
      </c>
    </row>
    <row r="392" spans="1:16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  <c r="N392" s="22">
        <v>3.5992801439711952</v>
      </c>
      <c r="P392" s="22">
        <v>3.5992801439711952</v>
      </c>
    </row>
    <row r="393" spans="1:16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  <c r="N393" s="22">
        <v>3.3512866546977715</v>
      </c>
      <c r="P393" s="22">
        <v>3.3512866546977715</v>
      </c>
    </row>
    <row r="394" spans="1:16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  <c r="N394" s="22">
        <v>3.4564958283670899</v>
      </c>
      <c r="P394" s="22">
        <v>3.4564958283670899</v>
      </c>
    </row>
    <row r="395" spans="1:16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  <c r="N395" s="22">
        <v>3.4503271861986873</v>
      </c>
      <c r="P395" s="22">
        <v>3.4503271861986873</v>
      </c>
    </row>
    <row r="396" spans="1:16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  <c r="N396" s="22">
        <v>3.444180522565321</v>
      </c>
      <c r="P396" s="22">
        <v>3.444180522565321</v>
      </c>
    </row>
    <row r="397" spans="1:16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  <c r="N397" s="22">
        <v>3.4360189573459543</v>
      </c>
      <c r="P397" s="22">
        <v>3.4360189573459543</v>
      </c>
    </row>
    <row r="398" spans="1:16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  <c r="N398" s="22">
        <v>3.7212049616065945</v>
      </c>
      <c r="P398" s="22">
        <v>3.7212049616065945</v>
      </c>
    </row>
    <row r="399" spans="1:16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  <c r="N399" s="22">
        <v>3.529411764705892</v>
      </c>
      <c r="P399" s="22">
        <v>3.529411764705892</v>
      </c>
    </row>
    <row r="400" spans="1:16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  <c r="N400" s="22">
        <v>2.9824561403508643</v>
      </c>
      <c r="P400" s="22">
        <v>2.9824561403508643</v>
      </c>
    </row>
    <row r="401" spans="1:16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  <c r="N401" s="22">
        <v>3.2182562902282053</v>
      </c>
      <c r="P401" s="22">
        <v>3.2182562902282053</v>
      </c>
    </row>
    <row r="402" spans="1:16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  <c r="N402" s="22">
        <v>3.5630841121495394</v>
      </c>
      <c r="P402" s="22">
        <v>3.5630841121495394</v>
      </c>
    </row>
    <row r="403" spans="1:16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  <c r="N403" s="22">
        <v>3.1939605110336888</v>
      </c>
      <c r="P403" s="22">
        <v>3.1939605110336888</v>
      </c>
    </row>
    <row r="404" spans="1:16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  <c r="N404" s="22">
        <v>2.7214823393167498</v>
      </c>
      <c r="P404" s="22">
        <v>2.7214823393167498</v>
      </c>
    </row>
    <row r="405" spans="1:16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  <c r="N405" s="22">
        <v>2.7214823393167498</v>
      </c>
      <c r="P405" s="22">
        <v>2.7214823393167498</v>
      </c>
    </row>
    <row r="406" spans="1:16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  <c r="N406" s="22">
        <v>2.5921658986175045</v>
      </c>
      <c r="P406" s="22">
        <v>2.5921658986175045</v>
      </c>
    </row>
    <row r="407" spans="1:16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  <c r="N407" s="22">
        <v>2.1276595744680771</v>
      </c>
      <c r="P407" s="22">
        <v>2.1276595744680771</v>
      </c>
    </row>
    <row r="408" spans="1:16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  <c r="N408" s="22">
        <v>1.8943742824339971</v>
      </c>
      <c r="P408" s="22">
        <v>1.8943742824339971</v>
      </c>
    </row>
    <row r="409" spans="1:16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  <c r="N409" s="22">
        <v>1.6036655211913109</v>
      </c>
      <c r="P409" s="22">
        <v>1.6036655211913109</v>
      </c>
    </row>
    <row r="410" spans="1:16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  <c r="N410" s="22">
        <v>1.1958997722095743</v>
      </c>
      <c r="P410" s="22">
        <v>1.1958997722095743</v>
      </c>
    </row>
    <row r="411" spans="1:16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  <c r="N411" s="22">
        <v>1.1363636363636465</v>
      </c>
      <c r="P411" s="22">
        <v>1.1363636363636465</v>
      </c>
    </row>
    <row r="412" spans="1:16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  <c r="N412" s="22">
        <v>1.3628620102214661</v>
      </c>
      <c r="P412" s="22">
        <v>1.3628620102214661</v>
      </c>
    </row>
    <row r="413" spans="1:16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  <c r="N413" s="22">
        <v>1.6439909297052191</v>
      </c>
      <c r="P413" s="22">
        <v>1.6439909297052191</v>
      </c>
    </row>
    <row r="414" spans="1:16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  <c r="N414" s="22">
        <v>1.2408347433727984</v>
      </c>
      <c r="P414" s="22">
        <v>1.2408347433727984</v>
      </c>
    </row>
    <row r="415" spans="1:16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  <c r="N415" s="22">
        <v>1.0692177827799743</v>
      </c>
      <c r="P415" s="22">
        <v>1.0692177827799743</v>
      </c>
    </row>
    <row r="416" spans="1:16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  <c r="N416" s="22">
        <v>1.465614430665152</v>
      </c>
      <c r="P416" s="22">
        <v>1.465614430665152</v>
      </c>
    </row>
    <row r="417" spans="1:16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  <c r="N417" s="22">
        <v>1.7474633596392231</v>
      </c>
      <c r="P417" s="22">
        <v>1.7474633596392231</v>
      </c>
    </row>
    <row r="418" spans="1:16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  <c r="N418" s="22">
        <v>1.516002245929271</v>
      </c>
      <c r="P418" s="22">
        <v>1.516002245929271</v>
      </c>
    </row>
    <row r="419" spans="1:16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  <c r="N419" s="22">
        <v>2.0270270270270174</v>
      </c>
      <c r="P419" s="22">
        <v>2.0270270270270174</v>
      </c>
    </row>
    <row r="420" spans="1:16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  <c r="N420" s="22">
        <v>2.2535211267605604</v>
      </c>
      <c r="P420" s="22">
        <v>2.2535211267605604</v>
      </c>
    </row>
    <row r="421" spans="1:16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  <c r="N421" s="22">
        <v>2.4802705749718212</v>
      </c>
      <c r="P421" s="22">
        <v>2.4802705749718212</v>
      </c>
    </row>
    <row r="422" spans="1:16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  <c r="N422" s="22">
        <v>2.7574563871693991</v>
      </c>
      <c r="P422" s="22">
        <v>2.7574563871693991</v>
      </c>
    </row>
    <row r="423" spans="1:16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  <c r="N423" s="22">
        <v>3.1460674157303359</v>
      </c>
      <c r="P423" s="22">
        <v>3.1460674157303359</v>
      </c>
    </row>
    <row r="424" spans="1:16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  <c r="N424" s="22">
        <v>3.0252100840336249</v>
      </c>
      <c r="P424" s="22">
        <v>3.0252100840336249</v>
      </c>
    </row>
    <row r="425" spans="1:16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  <c r="N425" s="22">
        <v>2.175125488008911</v>
      </c>
      <c r="P425" s="22">
        <v>2.175125488008911</v>
      </c>
    </row>
    <row r="426" spans="1:16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  <c r="N426" s="22">
        <v>1.8941504178273005</v>
      </c>
      <c r="P426" s="22">
        <v>1.8941504178273005</v>
      </c>
    </row>
    <row r="427" spans="1:16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  <c r="N427" s="22">
        <v>1.9487750556792971</v>
      </c>
      <c r="P427" s="22">
        <v>1.9487750556792971</v>
      </c>
    </row>
    <row r="428" spans="1:16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  <c r="N428" s="22">
        <v>2.0555555555555438</v>
      </c>
      <c r="P428" s="22">
        <v>2.0555555555555438</v>
      </c>
    </row>
    <row r="429" spans="1:16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  <c r="N429" s="22">
        <v>2.2160664819944609</v>
      </c>
      <c r="P429" s="22">
        <v>2.2160664819944609</v>
      </c>
    </row>
    <row r="430" spans="1:16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  <c r="N430" s="22">
        <v>2.3783185840707821</v>
      </c>
      <c r="P430" s="22">
        <v>2.3783185840707821</v>
      </c>
    </row>
    <row r="431" spans="1:16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  <c r="N431" s="22">
        <v>2.0419426048565281</v>
      </c>
      <c r="P431" s="22">
        <v>2.0419426048565281</v>
      </c>
    </row>
    <row r="432" spans="1:16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  <c r="N432" s="22">
        <v>1.9283746556473913</v>
      </c>
      <c r="P432" s="22">
        <v>1.9283746556473913</v>
      </c>
    </row>
    <row r="433" spans="1:16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  <c r="N433" s="22">
        <v>2.0352035203520247</v>
      </c>
      <c r="P433" s="22">
        <v>2.0352035203520247</v>
      </c>
    </row>
    <row r="434" spans="1:16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  <c r="N434" s="22">
        <v>2.0262869660460092</v>
      </c>
      <c r="P434" s="22">
        <v>2.0262869660460092</v>
      </c>
    </row>
    <row r="435" spans="1:16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  <c r="N435" s="22">
        <v>1.6884531590413809</v>
      </c>
      <c r="P435" s="22">
        <v>1.6884531590413809</v>
      </c>
    </row>
    <row r="436" spans="1:16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  <c r="N436" s="22">
        <v>1.7400761283306032</v>
      </c>
      <c r="P436" s="22">
        <v>1.7400761283306032</v>
      </c>
    </row>
    <row r="437" spans="1:16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  <c r="N437" s="22">
        <v>2.2925764192139875</v>
      </c>
      <c r="P437" s="22">
        <v>2.2925764192139875</v>
      </c>
    </row>
    <row r="438" spans="1:16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  <c r="N438" s="22">
        <v>2.8977583378895444</v>
      </c>
      <c r="P438" s="22">
        <v>2.8977583378895444</v>
      </c>
    </row>
    <row r="439" spans="1:16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  <c r="N439" s="22">
        <v>3.1676679410158393</v>
      </c>
      <c r="P439" s="22">
        <v>3.1676679410158393</v>
      </c>
    </row>
    <row r="440" spans="1:16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  <c r="N440" s="22">
        <v>2.9395753946652281</v>
      </c>
      <c r="P440" s="22">
        <v>2.9395753946652281</v>
      </c>
    </row>
    <row r="441" spans="1:16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  <c r="N441" s="22">
        <v>2.5474254742547275</v>
      </c>
      <c r="P441" s="22">
        <v>2.5474254742547275</v>
      </c>
    </row>
    <row r="442" spans="1:16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  <c r="N442" s="22">
        <v>2.5391680172879516</v>
      </c>
      <c r="P442" s="22">
        <v>2.5391680172879516</v>
      </c>
    </row>
    <row r="443" spans="1:16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  <c r="N443" s="22">
        <v>3.1909140075716547</v>
      </c>
      <c r="P443" s="22">
        <v>3.1909140075716547</v>
      </c>
    </row>
    <row r="444" spans="1:16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  <c r="N444" s="22">
        <v>3.6216216216216068</v>
      </c>
      <c r="P444" s="22">
        <v>3.6216216216216068</v>
      </c>
    </row>
    <row r="445" spans="1:16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  <c r="N445" s="22">
        <v>3.3423180592991875</v>
      </c>
      <c r="P445" s="22">
        <v>3.3423180592991875</v>
      </c>
    </row>
    <row r="446" spans="1:16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  <c r="N446" s="22">
        <v>2.8448738593666034</v>
      </c>
      <c r="P446" s="22">
        <v>2.8448738593666034</v>
      </c>
    </row>
    <row r="447" spans="1:16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  <c r="N447" s="22">
        <v>3.0530262453133394</v>
      </c>
      <c r="P447" s="22">
        <v>3.0530262453133394</v>
      </c>
    </row>
    <row r="448" spans="1:16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  <c r="N448" s="22">
        <v>3.2068412613575736</v>
      </c>
      <c r="P448" s="22">
        <v>3.2068412613575736</v>
      </c>
    </row>
    <row r="449" spans="1:16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  <c r="N449" s="22">
        <v>3.3617929562433257</v>
      </c>
      <c r="P449" s="22">
        <v>3.3617929562433257</v>
      </c>
    </row>
    <row r="450" spans="1:16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  <c r="N450" s="22">
        <v>2.8692879914984148</v>
      </c>
      <c r="P450" s="22">
        <v>2.8692879914984148</v>
      </c>
    </row>
    <row r="451" spans="1:16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  <c r="N451" s="22">
        <v>2.541026998411855</v>
      </c>
      <c r="P451" s="22">
        <v>2.541026998411855</v>
      </c>
    </row>
    <row r="452" spans="1:16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  <c r="N452" s="22">
        <v>3.0671602326811209</v>
      </c>
      <c r="P452" s="22">
        <v>3.0671602326811209</v>
      </c>
    </row>
    <row r="453" spans="1:16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  <c r="N453" s="22">
        <v>3.6469344608879517</v>
      </c>
      <c r="P453" s="22">
        <v>3.6469344608879517</v>
      </c>
    </row>
    <row r="454" spans="1:16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  <c r="N454" s="22">
        <v>4.7418335089568053</v>
      </c>
      <c r="P454" s="22">
        <v>4.7418335089568053</v>
      </c>
    </row>
    <row r="455" spans="1:16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  <c r="N455" s="22">
        <v>4.3501048218029359</v>
      </c>
      <c r="P455" s="22">
        <v>4.3501048218029359</v>
      </c>
    </row>
    <row r="456" spans="1:16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  <c r="N456" s="22">
        <v>3.3385498174230532</v>
      </c>
      <c r="P456" s="22">
        <v>3.3385498174230532</v>
      </c>
    </row>
    <row r="457" spans="1:16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  <c r="N457" s="22">
        <v>3.3385498174230532</v>
      </c>
      <c r="P457" s="22">
        <v>3.3385498174230532</v>
      </c>
    </row>
    <row r="458" spans="1:16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  <c r="N458" s="22">
        <v>3.9665970772442494</v>
      </c>
      <c r="P458" s="22">
        <v>3.9665970772442494</v>
      </c>
    </row>
    <row r="459" spans="1:16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  <c r="N459" s="22">
        <v>3.6382536382536301</v>
      </c>
      <c r="P459" s="22">
        <v>3.6382536382536301</v>
      </c>
    </row>
    <row r="460" spans="1:16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  <c r="N460" s="22">
        <v>3.4179181771103018</v>
      </c>
      <c r="P460" s="22">
        <v>3.4179181771103018</v>
      </c>
    </row>
    <row r="461" spans="1:16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  <c r="N461" s="22">
        <v>3.5622096024780614</v>
      </c>
      <c r="P461" s="22">
        <v>3.5622096024780614</v>
      </c>
    </row>
    <row r="462" spans="1:16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  <c r="N462" s="22">
        <v>4.0289256198347223</v>
      </c>
      <c r="P462" s="22">
        <v>4.0289256198347223</v>
      </c>
    </row>
    <row r="463" spans="1:16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  <c r="N463" s="22">
        <v>4.233350542075387</v>
      </c>
      <c r="P463" s="22">
        <v>4.233350542075387</v>
      </c>
    </row>
    <row r="464" spans="1:16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  <c r="N464" s="22">
        <v>4.1046690610569536</v>
      </c>
      <c r="P464" s="22">
        <v>4.1046690610569536</v>
      </c>
    </row>
    <row r="465" spans="1:16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  <c r="N465" s="22">
        <v>3.8755736868944402</v>
      </c>
      <c r="P465" s="22">
        <v>3.8755736868944402</v>
      </c>
    </row>
    <row r="466" spans="1:16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  <c r="N466" s="22">
        <v>2.0623742454728422</v>
      </c>
      <c r="P466" s="22">
        <v>2.0623742454728422</v>
      </c>
    </row>
    <row r="467" spans="1:16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  <c r="N467" s="22">
        <v>1.3561024610748484</v>
      </c>
      <c r="P467" s="22">
        <v>1.3561024610748484</v>
      </c>
    </row>
    <row r="468" spans="1:16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  <c r="N468" s="22">
        <v>1.9687026754164672</v>
      </c>
      <c r="P468" s="22">
        <v>1.9687026754164672</v>
      </c>
    </row>
    <row r="469" spans="1:16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  <c r="N469" s="22">
        <v>2.5239777889954462</v>
      </c>
      <c r="P469" s="22">
        <v>2.5239777889954462</v>
      </c>
    </row>
    <row r="470" spans="1:16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  <c r="N470" s="22">
        <v>2.0943775100401796</v>
      </c>
      <c r="P470" s="22">
        <v>2.0943775100401796</v>
      </c>
    </row>
    <row r="471" spans="1:16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  <c r="N471" s="22">
        <v>2.4363089267803506</v>
      </c>
      <c r="P471" s="22">
        <v>2.4363089267803506</v>
      </c>
    </row>
    <row r="472" spans="1:16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  <c r="N472" s="22">
        <v>2.8102153229844884</v>
      </c>
      <c r="P472" s="22">
        <v>2.8102153229844884</v>
      </c>
    </row>
    <row r="473" spans="1:16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  <c r="N473" s="22">
        <v>2.6714855433698892</v>
      </c>
      <c r="P473" s="22">
        <v>2.6714855433698892</v>
      </c>
    </row>
    <row r="474" spans="1:16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  <c r="N474" s="22">
        <v>2.7060575968222311</v>
      </c>
      <c r="P474" s="22">
        <v>2.7060575968222311</v>
      </c>
    </row>
    <row r="475" spans="1:16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  <c r="N475" s="22">
        <v>2.6260525012382407</v>
      </c>
      <c r="P475" s="22">
        <v>2.6260525012382407</v>
      </c>
    </row>
    <row r="476" spans="1:16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  <c r="N476" s="22">
        <v>2.3415475603745683</v>
      </c>
      <c r="P476" s="22">
        <v>2.3415475603745683</v>
      </c>
    </row>
    <row r="477" spans="1:16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  <c r="N477" s="22">
        <v>1.9494354442808115</v>
      </c>
      <c r="P477" s="22">
        <v>1.9494354442808115</v>
      </c>
    </row>
    <row r="478" spans="1:16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  <c r="N478" s="22">
        <v>2.7614588467225198</v>
      </c>
      <c r="P478" s="22">
        <v>2.7614588467225198</v>
      </c>
    </row>
    <row r="479" spans="1:16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  <c r="N479" s="22">
        <v>3.6040634291377494</v>
      </c>
      <c r="P479" s="22">
        <v>3.6040634291377494</v>
      </c>
    </row>
    <row r="480" spans="1:16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  <c r="N480" s="22">
        <v>4.3267326732673306</v>
      </c>
      <c r="P480" s="22">
        <v>4.3267326732673306</v>
      </c>
    </row>
    <row r="481" spans="1:16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  <c r="N481" s="22">
        <v>4.1033973412112346</v>
      </c>
      <c r="P481" s="22">
        <v>4.1033973412112346</v>
      </c>
    </row>
    <row r="482" spans="1:16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  <c r="N482" s="22">
        <v>4.3531066223472248</v>
      </c>
      <c r="P482" s="22">
        <v>4.3531066223472248</v>
      </c>
    </row>
    <row r="483" spans="1:16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  <c r="N483" s="22">
        <v>4.1344769849895657</v>
      </c>
      <c r="P483" s="22">
        <v>4.1344769849895657</v>
      </c>
    </row>
    <row r="484" spans="1:16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  <c r="N484" s="22">
        <v>4.009020417705722</v>
      </c>
      <c r="P484" s="22">
        <v>4.009020417705722</v>
      </c>
    </row>
    <row r="485" spans="1:16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  <c r="N485" s="22">
        <v>3.9556416568346187</v>
      </c>
      <c r="P485" s="22">
        <v>3.9556416568346187</v>
      </c>
    </row>
    <row r="486" spans="1:16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  <c r="N486" s="22">
        <v>4.0788010635726346</v>
      </c>
      <c r="P486" s="22">
        <v>4.0788010635726346</v>
      </c>
    </row>
    <row r="487" spans="1:16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  <c r="N487" s="22">
        <v>4.8633700446906847</v>
      </c>
      <c r="P487" s="22">
        <v>4.8633700446906847</v>
      </c>
    </row>
    <row r="488" spans="1:16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  <c r="N488" s="22">
        <v>5.5145412254214987</v>
      </c>
      <c r="P488" s="22">
        <v>5.5145412254214987</v>
      </c>
    </row>
    <row r="489" spans="1:16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  <c r="N489" s="22">
        <v>5.3488450481771643</v>
      </c>
      <c r="P489" s="22">
        <v>5.3488450481771643</v>
      </c>
    </row>
    <row r="490" spans="1:16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  <c r="N490" s="22">
        <v>4.9606000872889133</v>
      </c>
      <c r="P490" s="22">
        <v>4.9606000872889133</v>
      </c>
    </row>
    <row r="491" spans="1:16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  <c r="N491" s="22">
        <v>3.7111439545039149</v>
      </c>
      <c r="P491" s="22">
        <v>3.7111439545039149</v>
      </c>
    </row>
    <row r="492" spans="1:16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  <c r="N492" s="22">
        <v>1.0358735883078563</v>
      </c>
      <c r="P492" s="22">
        <v>1.0358735883078563</v>
      </c>
    </row>
    <row r="493" spans="1:16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  <c r="N493" s="22">
        <v>-4.4931278791493501E-2</v>
      </c>
      <c r="P493" s="22">
        <v>-4.4931278791493501E-2</v>
      </c>
    </row>
    <row r="494" spans="1:16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  <c r="N494" s="22">
        <v>-0.12533867357756856</v>
      </c>
      <c r="P494" s="22">
        <v>-0.12533867357756856</v>
      </c>
    </row>
    <row r="495" spans="1:16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  <c r="N495" s="22">
        <v>8.1804205864521862E-2</v>
      </c>
      <c r="P495" s="22">
        <v>8.1804205864521862E-2</v>
      </c>
    </row>
    <row r="496" spans="1:16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  <c r="N496" s="22">
        <v>-0.42146078307413459</v>
      </c>
      <c r="P496" s="22">
        <v>-0.42146078307413459</v>
      </c>
    </row>
    <row r="497" spans="1:16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  <c r="N497" s="22">
        <v>-0.60530765135026199</v>
      </c>
      <c r="P497" s="22">
        <v>-0.60530765135026199</v>
      </c>
    </row>
    <row r="498" spans="1:16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  <c r="N498" s="22">
        <v>-1.0390780678814715</v>
      </c>
      <c r="P498" s="22">
        <v>-1.0390780678814715</v>
      </c>
    </row>
    <row r="499" spans="1:16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  <c r="N499" s="22">
        <v>-1.2523069417661126</v>
      </c>
      <c r="P499" s="22">
        <v>-1.2523069417661126</v>
      </c>
    </row>
    <row r="500" spans="1:16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  <c r="N500" s="22">
        <v>-1.9753356884008366</v>
      </c>
      <c r="P500" s="22">
        <v>-1.9753356884008366</v>
      </c>
    </row>
    <row r="501" spans="1:16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  <c r="N501" s="22">
        <v>-1.4686053048967196</v>
      </c>
      <c r="P501" s="22">
        <v>-1.4686053048967196</v>
      </c>
    </row>
    <row r="502" spans="1:16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  <c r="N502" s="22">
        <v>-1.341125723111225</v>
      </c>
      <c r="P502" s="22">
        <v>-1.341125723111225</v>
      </c>
    </row>
    <row r="503" spans="1:16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  <c r="N503" s="22">
        <v>-0.21906360684769144</v>
      </c>
      <c r="P503" s="22">
        <v>-0.21906360684769144</v>
      </c>
    </row>
    <row r="504" spans="1:16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  <c r="N504" s="22">
        <v>1.8485555811255772</v>
      </c>
      <c r="P504" s="22">
        <v>1.8485555811255772</v>
      </c>
    </row>
    <row r="505" spans="1:16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  <c r="N505" s="22">
        <v>2.7846256488390564</v>
      </c>
      <c r="P505" s="22">
        <v>2.7846256488390564</v>
      </c>
    </row>
    <row r="506" spans="1:16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  <c r="N506" s="22">
        <v>2.6552304926896086</v>
      </c>
      <c r="P506" s="22">
        <v>2.6552304926896086</v>
      </c>
    </row>
    <row r="507" spans="1:16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  <c r="N507" s="22">
        <v>2.2144242919620138</v>
      </c>
      <c r="P507" s="22">
        <v>2.2144242919620138</v>
      </c>
    </row>
    <row r="508" spans="1:16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  <c r="N508" s="22">
        <v>2.3918022225043911</v>
      </c>
      <c r="P508" s="22">
        <v>2.3918022225043911</v>
      </c>
    </row>
    <row r="509" spans="1:16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  <c r="N509" s="22">
        <v>2.2409661200131659</v>
      </c>
      <c r="P509" s="22">
        <v>2.2409661200131659</v>
      </c>
    </row>
    <row r="510" spans="1:16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  <c r="N510" s="22">
        <v>1.9591645153719695</v>
      </c>
      <c r="P510" s="22">
        <v>1.9591645153719695</v>
      </c>
    </row>
    <row r="511" spans="1:16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  <c r="N511" s="22">
        <v>1.1050625005825987</v>
      </c>
      <c r="P511" s="22">
        <v>1.1050625005825987</v>
      </c>
    </row>
    <row r="512" spans="1:16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  <c r="N512" s="22">
        <v>1.3144049093465782</v>
      </c>
      <c r="P512" s="22">
        <v>1.3144049093465782</v>
      </c>
    </row>
    <row r="513" spans="1:16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  <c r="N513" s="22">
        <v>1.1987048050249083</v>
      </c>
      <c r="P513" s="22">
        <v>1.1987048050249083</v>
      </c>
    </row>
    <row r="514" spans="1:16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6">
      <c r="A515" s="21"/>
      <c r="B515" s="22"/>
      <c r="C515" s="60"/>
      <c r="I515" s="60"/>
      <c r="J515" s="58"/>
      <c r="K515" s="57"/>
      <c r="L515" s="59"/>
    </row>
    <row r="516" spans="1:16">
      <c r="A516" s="21"/>
      <c r="B516" s="22"/>
      <c r="C516" s="60"/>
      <c r="I516" s="60"/>
      <c r="J516" s="58"/>
      <c r="K516" s="57"/>
      <c r="L516" s="59"/>
    </row>
    <row r="517" spans="1:16">
      <c r="A517" s="21"/>
      <c r="B517" s="22"/>
      <c r="C517" s="60"/>
      <c r="I517" s="60"/>
      <c r="J517" s="58"/>
      <c r="K517" s="57"/>
      <c r="L517" s="59"/>
    </row>
    <row r="518" spans="1:16">
      <c r="A518" s="21"/>
      <c r="B518" s="22"/>
      <c r="C518" s="60"/>
      <c r="I518" s="60"/>
      <c r="J518" s="58"/>
      <c r="K518" s="57"/>
      <c r="L518" s="59"/>
    </row>
    <row r="519" spans="1:16">
      <c r="A519" s="21"/>
      <c r="B519" s="22"/>
      <c r="C519" s="60"/>
      <c r="I519" s="60"/>
      <c r="J519" s="58"/>
      <c r="K519" s="57"/>
      <c r="L519" s="59"/>
    </row>
    <row r="520" spans="1:16">
      <c r="A520" s="21"/>
      <c r="B520" s="22"/>
      <c r="C520" s="60"/>
      <c r="I520" s="60"/>
      <c r="J520" s="58"/>
      <c r="K520" s="57"/>
      <c r="L520" s="59"/>
    </row>
    <row r="521" spans="1:16">
      <c r="A521" s="21"/>
      <c r="B521" s="22"/>
      <c r="C521" s="60"/>
      <c r="I521" s="60"/>
      <c r="J521" s="58"/>
      <c r="K521" s="57"/>
      <c r="L521" s="59"/>
    </row>
    <row r="522" spans="1:16">
      <c r="A522" s="21"/>
      <c r="B522" s="22"/>
      <c r="C522" s="60"/>
      <c r="I522" s="60"/>
      <c r="J522" s="58"/>
      <c r="K522" s="57"/>
      <c r="L522" s="59"/>
    </row>
    <row r="523" spans="1:16">
      <c r="A523" s="21"/>
      <c r="B523" s="22"/>
      <c r="C523" s="60"/>
      <c r="I523" s="60"/>
      <c r="J523" s="58"/>
      <c r="K523" s="57"/>
      <c r="L523" s="59"/>
    </row>
    <row r="524" spans="1:16">
      <c r="A524" s="21"/>
      <c r="B524" s="22"/>
      <c r="C524" s="60"/>
      <c r="I524" s="60"/>
    </row>
    <row r="525" spans="1:16">
      <c r="A525" s="21"/>
      <c r="B525" s="22"/>
      <c r="C525" s="60"/>
      <c r="I525" s="60"/>
    </row>
    <row r="526" spans="1:16">
      <c r="A526" s="21"/>
      <c r="B526" s="22"/>
      <c r="C526" s="60"/>
      <c r="I526" s="60"/>
    </row>
    <row r="527" spans="1:16">
      <c r="A527" s="21"/>
      <c r="B527" s="22"/>
      <c r="C527" s="60"/>
      <c r="I527" s="60"/>
    </row>
    <row r="528" spans="1:16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selection activeCell="L4" sqref="L4:L10"/>
    </sheetView>
  </sheetViews>
  <sheetFormatPr baseColWidth="10" defaultColWidth="8.83203125" defaultRowHeight="14" x14ac:dyDescent="0"/>
  <cols>
    <col min="1" max="1" width="9.5" bestFit="1" customWidth="1"/>
    <col min="2" max="2" width="9.33203125" bestFit="1" customWidth="1"/>
    <col min="4" max="4" width="10.1640625" bestFit="1" customWidth="1"/>
    <col min="9" max="9" width="9.83203125" customWidth="1"/>
    <col min="257" max="257" width="9.5" bestFit="1" customWidth="1"/>
    <col min="258" max="258" width="9.33203125" bestFit="1" customWidth="1"/>
    <col min="260" max="260" width="10.1640625" bestFit="1" customWidth="1"/>
    <col min="265" max="265" width="9.83203125" customWidth="1"/>
    <col min="513" max="513" width="9.5" bestFit="1" customWidth="1"/>
    <col min="514" max="514" width="9.33203125" bestFit="1" customWidth="1"/>
    <col min="516" max="516" width="10.1640625" bestFit="1" customWidth="1"/>
    <col min="521" max="521" width="9.83203125" customWidth="1"/>
    <col min="769" max="769" width="9.5" bestFit="1" customWidth="1"/>
    <col min="770" max="770" width="9.33203125" bestFit="1" customWidth="1"/>
    <col min="772" max="772" width="10.1640625" bestFit="1" customWidth="1"/>
    <col min="777" max="777" width="9.83203125" customWidth="1"/>
    <col min="1025" max="1025" width="9.5" bestFit="1" customWidth="1"/>
    <col min="1026" max="1026" width="9.33203125" bestFit="1" customWidth="1"/>
    <col min="1028" max="1028" width="10.1640625" bestFit="1" customWidth="1"/>
    <col min="1033" max="1033" width="9.83203125" customWidth="1"/>
    <col min="1281" max="1281" width="9.5" bestFit="1" customWidth="1"/>
    <col min="1282" max="1282" width="9.33203125" bestFit="1" customWidth="1"/>
    <col min="1284" max="1284" width="10.1640625" bestFit="1" customWidth="1"/>
    <col min="1289" max="1289" width="9.83203125" customWidth="1"/>
    <col min="1537" max="1537" width="9.5" bestFit="1" customWidth="1"/>
    <col min="1538" max="1538" width="9.33203125" bestFit="1" customWidth="1"/>
    <col min="1540" max="1540" width="10.1640625" bestFit="1" customWidth="1"/>
    <col min="1545" max="1545" width="9.83203125" customWidth="1"/>
    <col min="1793" max="1793" width="9.5" bestFit="1" customWidth="1"/>
    <col min="1794" max="1794" width="9.33203125" bestFit="1" customWidth="1"/>
    <col min="1796" max="1796" width="10.1640625" bestFit="1" customWidth="1"/>
    <col min="1801" max="1801" width="9.83203125" customWidth="1"/>
    <col min="2049" max="2049" width="9.5" bestFit="1" customWidth="1"/>
    <col min="2050" max="2050" width="9.33203125" bestFit="1" customWidth="1"/>
    <col min="2052" max="2052" width="10.1640625" bestFit="1" customWidth="1"/>
    <col min="2057" max="2057" width="9.83203125" customWidth="1"/>
    <col min="2305" max="2305" width="9.5" bestFit="1" customWidth="1"/>
    <col min="2306" max="2306" width="9.33203125" bestFit="1" customWidth="1"/>
    <col min="2308" max="2308" width="10.1640625" bestFit="1" customWidth="1"/>
    <col min="2313" max="2313" width="9.83203125" customWidth="1"/>
    <col min="2561" max="2561" width="9.5" bestFit="1" customWidth="1"/>
    <col min="2562" max="2562" width="9.33203125" bestFit="1" customWidth="1"/>
    <col min="2564" max="2564" width="10.1640625" bestFit="1" customWidth="1"/>
    <col min="2569" max="2569" width="9.83203125" customWidth="1"/>
    <col min="2817" max="2817" width="9.5" bestFit="1" customWidth="1"/>
    <col min="2818" max="2818" width="9.33203125" bestFit="1" customWidth="1"/>
    <col min="2820" max="2820" width="10.1640625" bestFit="1" customWidth="1"/>
    <col min="2825" max="2825" width="9.83203125" customWidth="1"/>
    <col min="3073" max="3073" width="9.5" bestFit="1" customWidth="1"/>
    <col min="3074" max="3074" width="9.33203125" bestFit="1" customWidth="1"/>
    <col min="3076" max="3076" width="10.1640625" bestFit="1" customWidth="1"/>
    <col min="3081" max="3081" width="9.83203125" customWidth="1"/>
    <col min="3329" max="3329" width="9.5" bestFit="1" customWidth="1"/>
    <col min="3330" max="3330" width="9.33203125" bestFit="1" customWidth="1"/>
    <col min="3332" max="3332" width="10.1640625" bestFit="1" customWidth="1"/>
    <col min="3337" max="3337" width="9.83203125" customWidth="1"/>
    <col min="3585" max="3585" width="9.5" bestFit="1" customWidth="1"/>
    <col min="3586" max="3586" width="9.33203125" bestFit="1" customWidth="1"/>
    <col min="3588" max="3588" width="10.1640625" bestFit="1" customWidth="1"/>
    <col min="3593" max="3593" width="9.83203125" customWidth="1"/>
    <col min="3841" max="3841" width="9.5" bestFit="1" customWidth="1"/>
    <col min="3842" max="3842" width="9.33203125" bestFit="1" customWidth="1"/>
    <col min="3844" max="3844" width="10.1640625" bestFit="1" customWidth="1"/>
    <col min="3849" max="3849" width="9.83203125" customWidth="1"/>
    <col min="4097" max="4097" width="9.5" bestFit="1" customWidth="1"/>
    <col min="4098" max="4098" width="9.33203125" bestFit="1" customWidth="1"/>
    <col min="4100" max="4100" width="10.1640625" bestFit="1" customWidth="1"/>
    <col min="4105" max="4105" width="9.83203125" customWidth="1"/>
    <col min="4353" max="4353" width="9.5" bestFit="1" customWidth="1"/>
    <col min="4354" max="4354" width="9.33203125" bestFit="1" customWidth="1"/>
    <col min="4356" max="4356" width="10.1640625" bestFit="1" customWidth="1"/>
    <col min="4361" max="4361" width="9.83203125" customWidth="1"/>
    <col min="4609" max="4609" width="9.5" bestFit="1" customWidth="1"/>
    <col min="4610" max="4610" width="9.33203125" bestFit="1" customWidth="1"/>
    <col min="4612" max="4612" width="10.1640625" bestFit="1" customWidth="1"/>
    <col min="4617" max="4617" width="9.83203125" customWidth="1"/>
    <col min="4865" max="4865" width="9.5" bestFit="1" customWidth="1"/>
    <col min="4866" max="4866" width="9.33203125" bestFit="1" customWidth="1"/>
    <col min="4868" max="4868" width="10.1640625" bestFit="1" customWidth="1"/>
    <col min="4873" max="4873" width="9.83203125" customWidth="1"/>
    <col min="5121" max="5121" width="9.5" bestFit="1" customWidth="1"/>
    <col min="5122" max="5122" width="9.33203125" bestFit="1" customWidth="1"/>
    <col min="5124" max="5124" width="10.1640625" bestFit="1" customWidth="1"/>
    <col min="5129" max="5129" width="9.83203125" customWidth="1"/>
    <col min="5377" max="5377" width="9.5" bestFit="1" customWidth="1"/>
    <col min="5378" max="5378" width="9.33203125" bestFit="1" customWidth="1"/>
    <col min="5380" max="5380" width="10.1640625" bestFit="1" customWidth="1"/>
    <col min="5385" max="5385" width="9.83203125" customWidth="1"/>
    <col min="5633" max="5633" width="9.5" bestFit="1" customWidth="1"/>
    <col min="5634" max="5634" width="9.33203125" bestFit="1" customWidth="1"/>
    <col min="5636" max="5636" width="10.1640625" bestFit="1" customWidth="1"/>
    <col min="5641" max="5641" width="9.83203125" customWidth="1"/>
    <col min="5889" max="5889" width="9.5" bestFit="1" customWidth="1"/>
    <col min="5890" max="5890" width="9.33203125" bestFit="1" customWidth="1"/>
    <col min="5892" max="5892" width="10.1640625" bestFit="1" customWidth="1"/>
    <col min="5897" max="5897" width="9.83203125" customWidth="1"/>
    <col min="6145" max="6145" width="9.5" bestFit="1" customWidth="1"/>
    <col min="6146" max="6146" width="9.33203125" bestFit="1" customWidth="1"/>
    <col min="6148" max="6148" width="10.1640625" bestFit="1" customWidth="1"/>
    <col min="6153" max="6153" width="9.83203125" customWidth="1"/>
    <col min="6401" max="6401" width="9.5" bestFit="1" customWidth="1"/>
    <col min="6402" max="6402" width="9.33203125" bestFit="1" customWidth="1"/>
    <col min="6404" max="6404" width="10.1640625" bestFit="1" customWidth="1"/>
    <col min="6409" max="6409" width="9.83203125" customWidth="1"/>
    <col min="6657" max="6657" width="9.5" bestFit="1" customWidth="1"/>
    <col min="6658" max="6658" width="9.33203125" bestFit="1" customWidth="1"/>
    <col min="6660" max="6660" width="10.1640625" bestFit="1" customWidth="1"/>
    <col min="6665" max="6665" width="9.83203125" customWidth="1"/>
    <col min="6913" max="6913" width="9.5" bestFit="1" customWidth="1"/>
    <col min="6914" max="6914" width="9.33203125" bestFit="1" customWidth="1"/>
    <col min="6916" max="6916" width="10.1640625" bestFit="1" customWidth="1"/>
    <col min="6921" max="6921" width="9.83203125" customWidth="1"/>
    <col min="7169" max="7169" width="9.5" bestFit="1" customWidth="1"/>
    <col min="7170" max="7170" width="9.33203125" bestFit="1" customWidth="1"/>
    <col min="7172" max="7172" width="10.1640625" bestFit="1" customWidth="1"/>
    <col min="7177" max="7177" width="9.83203125" customWidth="1"/>
    <col min="7425" max="7425" width="9.5" bestFit="1" customWidth="1"/>
    <col min="7426" max="7426" width="9.33203125" bestFit="1" customWidth="1"/>
    <col min="7428" max="7428" width="10.1640625" bestFit="1" customWidth="1"/>
    <col min="7433" max="7433" width="9.83203125" customWidth="1"/>
    <col min="7681" max="7681" width="9.5" bestFit="1" customWidth="1"/>
    <col min="7682" max="7682" width="9.33203125" bestFit="1" customWidth="1"/>
    <col min="7684" max="7684" width="10.1640625" bestFit="1" customWidth="1"/>
    <col min="7689" max="7689" width="9.83203125" customWidth="1"/>
    <col min="7937" max="7937" width="9.5" bestFit="1" customWidth="1"/>
    <col min="7938" max="7938" width="9.33203125" bestFit="1" customWidth="1"/>
    <col min="7940" max="7940" width="10.1640625" bestFit="1" customWidth="1"/>
    <col min="7945" max="7945" width="9.83203125" customWidth="1"/>
    <col min="8193" max="8193" width="9.5" bestFit="1" customWidth="1"/>
    <col min="8194" max="8194" width="9.33203125" bestFit="1" customWidth="1"/>
    <col min="8196" max="8196" width="10.1640625" bestFit="1" customWidth="1"/>
    <col min="8201" max="8201" width="9.83203125" customWidth="1"/>
    <col min="8449" max="8449" width="9.5" bestFit="1" customWidth="1"/>
    <col min="8450" max="8450" width="9.33203125" bestFit="1" customWidth="1"/>
    <col min="8452" max="8452" width="10.1640625" bestFit="1" customWidth="1"/>
    <col min="8457" max="8457" width="9.83203125" customWidth="1"/>
    <col min="8705" max="8705" width="9.5" bestFit="1" customWidth="1"/>
    <col min="8706" max="8706" width="9.33203125" bestFit="1" customWidth="1"/>
    <col min="8708" max="8708" width="10.1640625" bestFit="1" customWidth="1"/>
    <col min="8713" max="8713" width="9.83203125" customWidth="1"/>
    <col min="8961" max="8961" width="9.5" bestFit="1" customWidth="1"/>
    <col min="8962" max="8962" width="9.33203125" bestFit="1" customWidth="1"/>
    <col min="8964" max="8964" width="10.1640625" bestFit="1" customWidth="1"/>
    <col min="8969" max="8969" width="9.83203125" customWidth="1"/>
    <col min="9217" max="9217" width="9.5" bestFit="1" customWidth="1"/>
    <col min="9218" max="9218" width="9.33203125" bestFit="1" customWidth="1"/>
    <col min="9220" max="9220" width="10.1640625" bestFit="1" customWidth="1"/>
    <col min="9225" max="9225" width="9.83203125" customWidth="1"/>
    <col min="9473" max="9473" width="9.5" bestFit="1" customWidth="1"/>
    <col min="9474" max="9474" width="9.33203125" bestFit="1" customWidth="1"/>
    <col min="9476" max="9476" width="10.1640625" bestFit="1" customWidth="1"/>
    <col min="9481" max="9481" width="9.83203125" customWidth="1"/>
    <col min="9729" max="9729" width="9.5" bestFit="1" customWidth="1"/>
    <col min="9730" max="9730" width="9.33203125" bestFit="1" customWidth="1"/>
    <col min="9732" max="9732" width="10.1640625" bestFit="1" customWidth="1"/>
    <col min="9737" max="9737" width="9.83203125" customWidth="1"/>
    <col min="9985" max="9985" width="9.5" bestFit="1" customWidth="1"/>
    <col min="9986" max="9986" width="9.33203125" bestFit="1" customWidth="1"/>
    <col min="9988" max="9988" width="10.1640625" bestFit="1" customWidth="1"/>
    <col min="9993" max="9993" width="9.83203125" customWidth="1"/>
    <col min="10241" max="10241" width="9.5" bestFit="1" customWidth="1"/>
    <col min="10242" max="10242" width="9.33203125" bestFit="1" customWidth="1"/>
    <col min="10244" max="10244" width="10.1640625" bestFit="1" customWidth="1"/>
    <col min="10249" max="10249" width="9.83203125" customWidth="1"/>
    <col min="10497" max="10497" width="9.5" bestFit="1" customWidth="1"/>
    <col min="10498" max="10498" width="9.33203125" bestFit="1" customWidth="1"/>
    <col min="10500" max="10500" width="10.1640625" bestFit="1" customWidth="1"/>
    <col min="10505" max="10505" width="9.83203125" customWidth="1"/>
    <col min="10753" max="10753" width="9.5" bestFit="1" customWidth="1"/>
    <col min="10754" max="10754" width="9.33203125" bestFit="1" customWidth="1"/>
    <col min="10756" max="10756" width="10.1640625" bestFit="1" customWidth="1"/>
    <col min="10761" max="10761" width="9.83203125" customWidth="1"/>
    <col min="11009" max="11009" width="9.5" bestFit="1" customWidth="1"/>
    <col min="11010" max="11010" width="9.33203125" bestFit="1" customWidth="1"/>
    <col min="11012" max="11012" width="10.1640625" bestFit="1" customWidth="1"/>
    <col min="11017" max="11017" width="9.83203125" customWidth="1"/>
    <col min="11265" max="11265" width="9.5" bestFit="1" customWidth="1"/>
    <col min="11266" max="11266" width="9.33203125" bestFit="1" customWidth="1"/>
    <col min="11268" max="11268" width="10.1640625" bestFit="1" customWidth="1"/>
    <col min="11273" max="11273" width="9.83203125" customWidth="1"/>
    <col min="11521" max="11521" width="9.5" bestFit="1" customWidth="1"/>
    <col min="11522" max="11522" width="9.33203125" bestFit="1" customWidth="1"/>
    <col min="11524" max="11524" width="10.1640625" bestFit="1" customWidth="1"/>
    <col min="11529" max="11529" width="9.83203125" customWidth="1"/>
    <col min="11777" max="11777" width="9.5" bestFit="1" customWidth="1"/>
    <col min="11778" max="11778" width="9.33203125" bestFit="1" customWidth="1"/>
    <col min="11780" max="11780" width="10.1640625" bestFit="1" customWidth="1"/>
    <col min="11785" max="11785" width="9.83203125" customWidth="1"/>
    <col min="12033" max="12033" width="9.5" bestFit="1" customWidth="1"/>
    <col min="12034" max="12034" width="9.33203125" bestFit="1" customWidth="1"/>
    <col min="12036" max="12036" width="10.1640625" bestFit="1" customWidth="1"/>
    <col min="12041" max="12041" width="9.83203125" customWidth="1"/>
    <col min="12289" max="12289" width="9.5" bestFit="1" customWidth="1"/>
    <col min="12290" max="12290" width="9.33203125" bestFit="1" customWidth="1"/>
    <col min="12292" max="12292" width="10.1640625" bestFit="1" customWidth="1"/>
    <col min="12297" max="12297" width="9.83203125" customWidth="1"/>
    <col min="12545" max="12545" width="9.5" bestFit="1" customWidth="1"/>
    <col min="12546" max="12546" width="9.33203125" bestFit="1" customWidth="1"/>
    <col min="12548" max="12548" width="10.1640625" bestFit="1" customWidth="1"/>
    <col min="12553" max="12553" width="9.83203125" customWidth="1"/>
    <col min="12801" max="12801" width="9.5" bestFit="1" customWidth="1"/>
    <col min="12802" max="12802" width="9.33203125" bestFit="1" customWidth="1"/>
    <col min="12804" max="12804" width="10.1640625" bestFit="1" customWidth="1"/>
    <col min="12809" max="12809" width="9.83203125" customWidth="1"/>
    <col min="13057" max="13057" width="9.5" bestFit="1" customWidth="1"/>
    <col min="13058" max="13058" width="9.33203125" bestFit="1" customWidth="1"/>
    <col min="13060" max="13060" width="10.1640625" bestFit="1" customWidth="1"/>
    <col min="13065" max="13065" width="9.83203125" customWidth="1"/>
    <col min="13313" max="13313" width="9.5" bestFit="1" customWidth="1"/>
    <col min="13314" max="13314" width="9.33203125" bestFit="1" customWidth="1"/>
    <col min="13316" max="13316" width="10.1640625" bestFit="1" customWidth="1"/>
    <col min="13321" max="13321" width="9.83203125" customWidth="1"/>
    <col min="13569" max="13569" width="9.5" bestFit="1" customWidth="1"/>
    <col min="13570" max="13570" width="9.33203125" bestFit="1" customWidth="1"/>
    <col min="13572" max="13572" width="10.1640625" bestFit="1" customWidth="1"/>
    <col min="13577" max="13577" width="9.83203125" customWidth="1"/>
    <col min="13825" max="13825" width="9.5" bestFit="1" customWidth="1"/>
    <col min="13826" max="13826" width="9.33203125" bestFit="1" customWidth="1"/>
    <col min="13828" max="13828" width="10.1640625" bestFit="1" customWidth="1"/>
    <col min="13833" max="13833" width="9.83203125" customWidth="1"/>
    <col min="14081" max="14081" width="9.5" bestFit="1" customWidth="1"/>
    <col min="14082" max="14082" width="9.33203125" bestFit="1" customWidth="1"/>
    <col min="14084" max="14084" width="10.1640625" bestFit="1" customWidth="1"/>
    <col min="14089" max="14089" width="9.83203125" customWidth="1"/>
    <col min="14337" max="14337" width="9.5" bestFit="1" customWidth="1"/>
    <col min="14338" max="14338" width="9.33203125" bestFit="1" customWidth="1"/>
    <col min="14340" max="14340" width="10.1640625" bestFit="1" customWidth="1"/>
    <col min="14345" max="14345" width="9.83203125" customWidth="1"/>
    <col min="14593" max="14593" width="9.5" bestFit="1" customWidth="1"/>
    <col min="14594" max="14594" width="9.33203125" bestFit="1" customWidth="1"/>
    <col min="14596" max="14596" width="10.1640625" bestFit="1" customWidth="1"/>
    <col min="14601" max="14601" width="9.83203125" customWidth="1"/>
    <col min="14849" max="14849" width="9.5" bestFit="1" customWidth="1"/>
    <col min="14850" max="14850" width="9.33203125" bestFit="1" customWidth="1"/>
    <col min="14852" max="14852" width="10.1640625" bestFit="1" customWidth="1"/>
    <col min="14857" max="14857" width="9.83203125" customWidth="1"/>
    <col min="15105" max="15105" width="9.5" bestFit="1" customWidth="1"/>
    <col min="15106" max="15106" width="9.33203125" bestFit="1" customWidth="1"/>
    <col min="15108" max="15108" width="10.1640625" bestFit="1" customWidth="1"/>
    <col min="15113" max="15113" width="9.83203125" customWidth="1"/>
    <col min="15361" max="15361" width="9.5" bestFit="1" customWidth="1"/>
    <col min="15362" max="15362" width="9.33203125" bestFit="1" customWidth="1"/>
    <col min="15364" max="15364" width="10.1640625" bestFit="1" customWidth="1"/>
    <col min="15369" max="15369" width="9.83203125" customWidth="1"/>
    <col min="15617" max="15617" width="9.5" bestFit="1" customWidth="1"/>
    <col min="15618" max="15618" width="9.33203125" bestFit="1" customWidth="1"/>
    <col min="15620" max="15620" width="10.1640625" bestFit="1" customWidth="1"/>
    <col min="15625" max="15625" width="9.83203125" customWidth="1"/>
    <col min="15873" max="15873" width="9.5" bestFit="1" customWidth="1"/>
    <col min="15874" max="15874" width="9.33203125" bestFit="1" customWidth="1"/>
    <col min="15876" max="15876" width="10.1640625" bestFit="1" customWidth="1"/>
    <col min="15881" max="15881" width="9.83203125" customWidth="1"/>
    <col min="16129" max="16129" width="9.5" bestFit="1" customWidth="1"/>
    <col min="16130" max="16130" width="9.33203125" bestFit="1" customWidth="1"/>
    <col min="16132" max="16132" width="10.1640625" bestFit="1" customWidth="1"/>
    <col min="16137" max="16137" width="9.83203125" customWidth="1"/>
  </cols>
  <sheetData>
    <row r="1" spans="1:15" ht="16">
      <c r="A1" s="96" t="s">
        <v>688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49">
      <c r="A3" s="73" t="s">
        <v>15</v>
      </c>
      <c r="B3" s="73" t="s">
        <v>689</v>
      </c>
      <c r="C3" s="73" t="s">
        <v>690</v>
      </c>
      <c r="D3" s="73" t="s">
        <v>691</v>
      </c>
      <c r="E3" s="27"/>
      <c r="F3" s="27"/>
      <c r="G3" s="27"/>
      <c r="H3" s="74" t="s">
        <v>690</v>
      </c>
      <c r="I3" s="73" t="s">
        <v>689</v>
      </c>
      <c r="K3" s="74" t="s">
        <v>692</v>
      </c>
      <c r="L3" s="73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5">
        <v>1</v>
      </c>
      <c r="I4" s="75">
        <f>SUMIF($C$4:$C$55,H4,$B$4:$B$55)</f>
        <v>245</v>
      </c>
      <c r="K4" s="75">
        <v>1</v>
      </c>
      <c r="L4" s="75">
        <f>SUMIF($D$4:$D$55,K4,$B$4:$B$55)</f>
        <v>156</v>
      </c>
      <c r="M4" s="27"/>
      <c r="N4" s="27"/>
      <c r="O4" s="27"/>
    </row>
    <row r="5" spans="1:1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5">
        <v>2</v>
      </c>
      <c r="I5" s="75">
        <f t="shared" ref="I5:I11" si="2">SUMIF($C$4:$C$55,H5,$B$4:$B$55)</f>
        <v>280</v>
      </c>
      <c r="K5" s="75">
        <v>2</v>
      </c>
      <c r="L5" s="75">
        <f t="shared" ref="L5:L10" si="3">SUMIF($D$4:$D$55,K5,$B$4:$B$55)</f>
        <v>465</v>
      </c>
      <c r="M5" s="27"/>
      <c r="N5" s="27"/>
      <c r="O5" s="27"/>
    </row>
    <row r="6" spans="1:1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5">
        <v>3</v>
      </c>
      <c r="I6" s="75">
        <f t="shared" si="2"/>
        <v>278</v>
      </c>
      <c r="K6" s="75">
        <v>3</v>
      </c>
      <c r="L6" s="75">
        <f t="shared" si="3"/>
        <v>340</v>
      </c>
      <c r="M6" s="27"/>
      <c r="N6" s="27"/>
      <c r="O6" s="27"/>
    </row>
    <row r="7" spans="1:1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5">
        <v>4</v>
      </c>
      <c r="I7" s="75">
        <f t="shared" si="2"/>
        <v>249</v>
      </c>
      <c r="K7" s="75">
        <v>4</v>
      </c>
      <c r="L7" s="75">
        <f t="shared" si="3"/>
        <v>125</v>
      </c>
      <c r="M7" s="27"/>
      <c r="N7" s="27"/>
      <c r="O7" s="27"/>
    </row>
    <row r="8" spans="1:1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5">
        <v>5</v>
      </c>
      <c r="I8" s="75">
        <f t="shared" si="2"/>
        <v>349</v>
      </c>
      <c r="K8" s="75">
        <v>5</v>
      </c>
      <c r="L8" s="75">
        <f t="shared" si="3"/>
        <v>553</v>
      </c>
      <c r="M8" s="27"/>
      <c r="N8" s="27"/>
      <c r="O8" s="27"/>
    </row>
    <row r="9" spans="1:1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5">
        <v>6</v>
      </c>
      <c r="I9" s="75">
        <f t="shared" si="2"/>
        <v>262</v>
      </c>
      <c r="K9" s="75">
        <v>6</v>
      </c>
      <c r="L9" s="75">
        <f t="shared" si="3"/>
        <v>359</v>
      </c>
      <c r="M9" s="27"/>
      <c r="N9" s="27"/>
      <c r="O9" s="27"/>
    </row>
    <row r="10" spans="1:1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5">
        <v>7</v>
      </c>
      <c r="I10" s="75">
        <f t="shared" si="2"/>
        <v>275</v>
      </c>
      <c r="K10" s="75">
        <v>7</v>
      </c>
      <c r="L10" s="75">
        <f t="shared" si="3"/>
        <v>408</v>
      </c>
      <c r="M10" s="27"/>
    </row>
    <row r="11" spans="1:1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5">
        <v>8</v>
      </c>
      <c r="I11" s="75">
        <f t="shared" si="2"/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2015-11-28T06:57:21Z</dcterms:modified>
</cp:coreProperties>
</file>