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nassgps-my.sharepoint.com/personal/uc20100_glonassgps_onmicrosoft_com/Documents/Документы/GB/BusinessProcesses/"/>
    </mc:Choice>
  </mc:AlternateContent>
  <xr:revisionPtr revIDLastSave="50" documentId="13_ncr:1_{D2AE871B-5DD7-40BB-AF93-1DB10833D384}" xr6:coauthVersionLast="47" xr6:coauthVersionMax="47" xr10:uidLastSave="{70844D46-F7BF-441A-92B3-BD899474F466}"/>
  <bookViews>
    <workbookView xWindow="19110" yWindow="0" windowWidth="19380" windowHeight="20970" xr2:uid="{A3004248-EC1D-4D49-A1F8-A89DBAD0A4DC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G66" i="1"/>
  <c r="G68" i="1" s="1"/>
  <c r="F66" i="1"/>
  <c r="D66" i="1"/>
  <c r="E66" i="1"/>
  <c r="C66" i="1"/>
  <c r="G62" i="1"/>
  <c r="F62" i="1"/>
  <c r="E62" i="1"/>
  <c r="D62" i="1"/>
  <c r="C62" i="1"/>
  <c r="H33" i="1" l="1"/>
  <c r="G33" i="1"/>
  <c r="F33" i="1"/>
  <c r="E33" i="1"/>
  <c r="D33" i="1"/>
  <c r="H29" i="1"/>
  <c r="G29" i="1"/>
  <c r="F29" i="1"/>
  <c r="E29" i="1"/>
  <c r="D29" i="1"/>
  <c r="H25" i="1"/>
  <c r="G25" i="1"/>
  <c r="F25" i="1"/>
  <c r="E25" i="1"/>
  <c r="D25" i="1"/>
  <c r="H21" i="1"/>
  <c r="G21" i="1"/>
  <c r="F21" i="1"/>
  <c r="E21" i="1"/>
  <c r="D21" i="1"/>
  <c r="D68" i="1"/>
  <c r="E68" i="1"/>
  <c r="F68" i="1"/>
  <c r="I22" i="1" l="1"/>
  <c r="I18" i="1"/>
  <c r="I30" i="1"/>
  <c r="I26" i="1"/>
  <c r="D17" i="1"/>
  <c r="F17" i="1"/>
  <c r="G17" i="1"/>
  <c r="H17" i="1"/>
  <c r="E17" i="1"/>
  <c r="I14" i="1" s="1"/>
</calcChain>
</file>

<file path=xl/sharedStrings.xml><?xml version="1.0" encoding="utf-8"?>
<sst xmlns="http://schemas.openxmlformats.org/spreadsheetml/2006/main" count="43" uniqueCount="27">
  <si>
    <t>Экономический эффект инициатив</t>
  </si>
  <si>
    <t xml:space="preserve">Примем ставку дисконтирования равную </t>
  </si>
  <si>
    <t>Инициатива</t>
  </si>
  <si>
    <t>Статья</t>
  </si>
  <si>
    <t>1 год</t>
  </si>
  <si>
    <t>2 год</t>
  </si>
  <si>
    <t>3 год</t>
  </si>
  <si>
    <t>4 год</t>
  </si>
  <si>
    <t>5 год</t>
  </si>
  <si>
    <t>NPV</t>
  </si>
  <si>
    <t>Покупка подписки
 на ЭДО от сбера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</si>
  <si>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</si>
  <si>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</si>
  <si>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</si>
  <si>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</si>
  <si>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>Покупка подписки
на ЭДО от Контур 1</t>
  </si>
  <si>
    <t>Покупка подписки
на ЭДО от Контур 2</t>
  </si>
  <si>
    <t xml:space="preserve">Лицензия внедренной подписи файлов PDF </t>
  </si>
  <si>
    <t xml:space="preserve">Лицензия внедренной подписи файлов Word, Excel 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</si>
  <si>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Инициатива с лучшим NPV, выделена зеленым цветом, инициативы выделенные красным не стоит рассматривать для инвестирования</t>
    </r>
  </si>
  <si>
    <t>Приоретизация гипотез</t>
  </si>
  <si>
    <t>Reach</t>
  </si>
  <si>
    <t>Impact</t>
  </si>
  <si>
    <t>Confidence</t>
  </si>
  <si>
    <t>Efford</t>
  </si>
  <si>
    <t>RICE SCORE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</si>
  <si>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Наиболее приорететная инициатива по индексу RICE SCORE выделена зеленым цветом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</si>
</sst>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[$₽-419]_-;\-* #,##0\ [$₽-419]_-;_-* &quot;-&quot;??\ [$₽-419]_-;_-@_-"/>
    <numFmt numFmtId="165" formatCode="#,##0.00\ &quot;₽&quot;"/>
    <numFmt numFmtId="166" formatCode="0.000"/>
  </numFmts>
  <fonts count="6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4" fillId="0" borderId="0" xfId="0" applyFont="1" applyAlignment="1">
      <alignment horizontal="left" vertical="center" indent="1"/>
    </xf>
    <xf numFmtId="164" fontId="3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5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2" fillId="0" borderId="5" xfId="0" applyFont="1" applyBorder="1"/>
    <xf numFmtId="164" fontId="0" fillId="0" borderId="5" xfId="0" applyNumberFormat="1" applyBorder="1"/>
    <xf numFmtId="0" fontId="2" fillId="0" borderId="7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5" fillId="0" borderId="1" xfId="0" applyFont="1" applyBorder="1"/>
    <xf numFmtId="0" fontId="0" fillId="0" borderId="5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5" fillId="0" borderId="0" xfId="0" applyNumberFormat="1" applyFont="1" applyAlignment="1">
      <alignment horizontal="center"/>
    </xf>
    <xf numFmtId="164" fontId="0" fillId="0" borderId="8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64" fontId="0" fillId="0" borderId="17" xfId="0" applyNumberFormat="1" applyBorder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4" fontId="0" fillId="0" borderId="14" xfId="0" applyNumberFormat="1" applyBorder="1"/>
    <xf numFmtId="9" fontId="0" fillId="0" borderId="15" xfId="0" applyNumberFormat="1" applyBorder="1"/>
    <xf numFmtId="2" fontId="0" fillId="0" borderId="0" xfId="0" applyNumberFormat="1"/>
    <xf numFmtId="165" fontId="0" fillId="0" borderId="0" xfId="0" applyNumberFormat="1"/>
    <xf numFmtId="164" fontId="2" fillId="0" borderId="8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9" xfId="0" applyBorder="1" applyAlignment="1">
      <alignment wrapText="1"/>
    </xf>
    <xf numFmtId="164" fontId="2" fillId="0" borderId="5" xfId="0" applyNumberFormat="1" applyFont="1" applyBorder="1"/>
    <xf numFmtId="164" fontId="2" fillId="0" borderId="4" xfId="0" applyNumberFormat="1" applyFont="1" applyBorder="1"/>
    <xf numFmtId="166" fontId="5" fillId="0" borderId="6" xfId="0" applyNumberFormat="1" applyFont="1" applyBorder="1"/>
    <xf numFmtId="166" fontId="5" fillId="0" borderId="2" xfId="0" applyNumberFormat="1" applyFont="1" applyBorder="1"/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9281</xdr:colOff>
      <xdr:row>2</xdr:row>
      <xdr:rowOff>190011</xdr:rowOff>
    </xdr:from>
    <xdr:ext cx="2638864" cy="1340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BC7AD3-E4F2-5500-FA04-0F2216AB5100}"/>
                </a:ext>
              </a:extLst>
            </xdr:cNvPr>
            <xdr:cNvSpPr txBox="1"/>
          </xdr:nvSpPr>
          <xdr:spPr>
            <a:xfrm>
              <a:off x="1230435" y="707780"/>
              <a:ext cx="2638864" cy="1340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𝑁𝑃𝑉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𝐶𝐹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p>
                                </m:sSup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US" sz="1100" b="0"/>
            </a:p>
            <a:p>
              <a:r>
                <a:rPr lang="ru-RU" sz="1100"/>
                <a:t>где:</a:t>
              </a:r>
            </a:p>
            <a:p>
              <a:r>
                <a:rPr lang="en-US" sz="1100"/>
                <a:t>IC - </a:t>
              </a:r>
              <a:r>
                <a:rPr lang="ru-RU" sz="1100"/>
                <a:t>вложение;</a:t>
              </a:r>
            </a:p>
            <a:p>
              <a:r>
                <a:rPr lang="en-US" sz="1100"/>
                <a:t>CF - </a:t>
              </a:r>
              <a:r>
                <a:rPr lang="ru-RU" sz="1100"/>
                <a:t>денежный</a:t>
              </a:r>
              <a:r>
                <a:rPr lang="ru-RU" sz="1100" baseline="0"/>
                <a:t> поток;</a:t>
              </a:r>
            </a:p>
            <a:p>
              <a:r>
                <a:rPr lang="en-US" sz="1100" baseline="0"/>
                <a:t>I - </a:t>
              </a:r>
              <a:r>
                <a:rPr lang="ru-RU" sz="1100" baseline="0"/>
                <a:t>ставка дисконтирования</a:t>
              </a:r>
              <a:endParaRPr lang="en-US" sz="110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BC7AD3-E4F2-5500-FA04-0F2216AB5100}"/>
                </a:ext>
              </a:extLst>
            </xdr:cNvPr>
            <xdr:cNvSpPr txBox="1"/>
          </xdr:nvSpPr>
          <xdr:spPr>
            <a:xfrm>
              <a:off x="1230435" y="707780"/>
              <a:ext cx="2638864" cy="1340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𝑁𝑃𝑉=∑24_(𝑡=1)^𝑁▒〖〖𝐶𝐹〗_𝑡/(1+𝑖)^𝑡 </a:t>
              </a:r>
              <a:r>
                <a:rPr lang="ru-RU" sz="1100" b="0" i="0">
                  <a:latin typeface="Cambria Math" panose="02040503050406030204" pitchFamily="18" charset="0"/>
                </a:rPr>
                <a:t>=−</a:t>
              </a:r>
              <a:r>
                <a:rPr lang="en-US" sz="1100" b="0" i="0">
                  <a:latin typeface="Cambria Math" panose="02040503050406030204" pitchFamily="18" charset="0"/>
                </a:rPr>
                <a:t>𝐼𝐶+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∑_(𝑡=1)^𝑁▒〖𝐶𝐹〗_𝑡/(1+𝑖)^𝑡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100" b="0"/>
            </a:p>
            <a:p>
              <a:r>
                <a:rPr lang="ru-RU" sz="1100"/>
                <a:t>где:</a:t>
              </a:r>
            </a:p>
            <a:p>
              <a:r>
                <a:rPr lang="en-US" sz="1100"/>
                <a:t>IC - </a:t>
              </a:r>
              <a:r>
                <a:rPr lang="ru-RU" sz="1100"/>
                <a:t>вложение;</a:t>
              </a:r>
            </a:p>
            <a:p>
              <a:r>
                <a:rPr lang="en-US" sz="1100"/>
                <a:t>CF - </a:t>
              </a:r>
              <a:r>
                <a:rPr lang="ru-RU" sz="1100"/>
                <a:t>денежный</a:t>
              </a:r>
              <a:r>
                <a:rPr lang="ru-RU" sz="1100" baseline="0"/>
                <a:t> поток;</a:t>
              </a:r>
            </a:p>
            <a:p>
              <a:r>
                <a:rPr lang="en-US" sz="1100" baseline="0"/>
                <a:t>I - </a:t>
              </a:r>
              <a:r>
                <a:rPr lang="ru-RU" sz="1100" baseline="0"/>
                <a:t>ставка дисконтирования</a:t>
              </a:r>
              <a:endParaRPr lang="en-US" sz="110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38587</xdr:colOff>
      <xdr:row>44</xdr:row>
      <xdr:rowOff>53242</xdr:rowOff>
    </xdr:from>
    <xdr:ext cx="3944606" cy="29349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0BA586-9A42-618A-FB2A-6E6574D22F48}"/>
                </a:ext>
              </a:extLst>
            </xdr:cNvPr>
            <xdr:cNvSpPr txBox="1"/>
          </xdr:nvSpPr>
          <xdr:spPr>
            <a:xfrm>
              <a:off x="649164" y="8791819"/>
              <a:ext cx="3944606" cy="2934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𝑅𝐼𝐶𝐸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𝑆𝐶𝑂𝑅𝐸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𝑅𝑒𝑎𝑐h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𝐼𝑚𝑝𝑎𝑐𝑡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𝐶𝑜𝑛𝑓𝑖𝑑𝑒𝑛𝑐𝑒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𝐸𝑓𝑓𝑜𝑟𝑡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r>
                <a:rPr lang="ru-RU" sz="1100"/>
                <a:t>где:</a:t>
              </a:r>
            </a:p>
            <a:p>
              <a:r>
                <a:rPr lang="en-US" sz="1100" b="1"/>
                <a:t>RICE</a:t>
              </a:r>
              <a:r>
                <a:rPr lang="en-US" sz="1100" b="1" baseline="0"/>
                <a:t> SCORE </a:t>
              </a:r>
              <a:r>
                <a:rPr lang="en-US" sz="1100" baseline="0"/>
                <a:t>- </a:t>
              </a:r>
              <a:r>
                <a:rPr lang="ru-RU" sz="1100" baseline="0"/>
                <a:t>показатель приорететности гипотез;</a:t>
              </a:r>
            </a:p>
            <a:p>
              <a:r>
                <a:rPr lang="en-US" sz="1100" b="1"/>
                <a:t>Reach</a:t>
              </a:r>
              <a:r>
                <a:rPr lang="en-US" sz="1100" baseline="0"/>
                <a:t> - </a:t>
              </a:r>
              <a:r>
                <a:rPr lang="ru-RU" sz="1100" baseline="0"/>
                <a:t>охват. Количество людей задействованных в инициативе;</a:t>
              </a:r>
            </a:p>
            <a:p>
              <a:r>
                <a:rPr lang="en-US" sz="1100" b="1"/>
                <a:t>Impact</a:t>
              </a:r>
              <a:r>
                <a:rPr lang="en-US" sz="1100" baseline="0"/>
                <a:t> - </a:t>
              </a:r>
              <a:r>
                <a:rPr lang="ru-RU" sz="1100" baseline="0"/>
                <a:t>влияние</a:t>
              </a:r>
            </a:p>
            <a:p>
              <a:r>
                <a:rPr lang="ru-RU" sz="1100" baseline="0"/>
                <a:t>  3 - сильное воздействие</a:t>
              </a:r>
            </a:p>
            <a:p>
              <a:r>
                <a:rPr lang="ru-RU" sz="1100" baseline="0"/>
                <a:t>  2 - среднее воздействие</a:t>
              </a:r>
            </a:p>
            <a:p>
              <a:r>
                <a:rPr lang="ru-RU" sz="1100" baseline="0"/>
                <a:t>  1 - слабое воздействие</a:t>
              </a:r>
            </a:p>
            <a:p>
              <a:r>
                <a:rPr lang="ru-RU" sz="1100" baseline="0"/>
                <a:t>  0.5 - минимальное воздействие</a:t>
              </a:r>
            </a:p>
            <a:p>
              <a:r>
                <a:rPr lang="en-US" sz="1100" b="1" baseline="0"/>
                <a:t>Confidence</a:t>
              </a:r>
              <a:r>
                <a:rPr lang="en-US" sz="1100" baseline="0"/>
                <a:t> - </a:t>
              </a:r>
              <a:r>
                <a:rPr lang="ru-RU" sz="1100" baseline="0"/>
                <a:t>уверенность в оценке охвата, влияния и трудозатрат</a:t>
              </a:r>
            </a:p>
            <a:p>
              <a:r>
                <a:rPr lang="ru-RU" sz="1100" baseline="0"/>
                <a:t>  100% - высокая степень достоверности</a:t>
              </a:r>
            </a:p>
            <a:p>
              <a:r>
                <a:rPr lang="ru-RU" sz="1100" baseline="0"/>
                <a:t>  80% - средняя достоверность</a:t>
              </a:r>
            </a:p>
            <a:p>
              <a:r>
                <a:rPr lang="ru-RU" sz="1100" baseline="0"/>
                <a:t>  50% - низкая достоверность</a:t>
              </a:r>
            </a:p>
            <a:p>
              <a:r>
                <a:rPr lang="en-US" sz="1100" b="1" baseline="0"/>
                <a:t>Effort</a:t>
              </a:r>
              <a:r>
                <a:rPr lang="en-US" sz="1100" baseline="0"/>
                <a:t> - </a:t>
              </a:r>
              <a:r>
                <a:rPr lang="ru-RU" sz="1100" baseline="0"/>
                <a:t>трудозатраты. Оценивается общее количество ресурсов,  </a:t>
              </a:r>
            </a:p>
            <a:p>
              <a:r>
                <a:rPr lang="ru-RU" sz="1100" baseline="0"/>
                <a:t>необходимое для завершения инициативы за определенный</a:t>
              </a:r>
              <a:br>
                <a:rPr lang="ru-RU" sz="1100" baseline="0"/>
              </a:br>
              <a:r>
                <a:rPr lang="ru-RU" sz="1100" baseline="0"/>
                <a:t>период времени.</a:t>
              </a:r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0BA586-9A42-618A-FB2A-6E6574D22F48}"/>
                </a:ext>
              </a:extLst>
            </xdr:cNvPr>
            <xdr:cNvSpPr txBox="1"/>
          </xdr:nvSpPr>
          <xdr:spPr>
            <a:xfrm>
              <a:off x="649164" y="8791819"/>
              <a:ext cx="3944606" cy="2934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𝑅𝐼𝐶𝐸 𝑆𝐶𝑂𝑅𝐸=(𝑅𝑒𝑎𝑐ℎ·𝐼𝑚𝑝𝑎𝑐𝑡·𝐶𝑜𝑛𝑓𝑖𝑑𝑒𝑛𝑐𝑒)/𝐸𝑓𝑓𝑜𝑟𝑡</a:t>
              </a:r>
              <a:endParaRPr lang="en-US" sz="1100"/>
            </a:p>
            <a:p>
              <a:r>
                <a:rPr lang="ru-RU" sz="1100"/>
                <a:t>где:</a:t>
              </a:r>
            </a:p>
            <a:p>
              <a:r>
                <a:rPr lang="en-US" sz="1100" b="1"/>
                <a:t>RICE</a:t>
              </a:r>
              <a:r>
                <a:rPr lang="en-US" sz="1100" b="1" baseline="0"/>
                <a:t> SCORE </a:t>
              </a:r>
              <a:r>
                <a:rPr lang="en-US" sz="1100" baseline="0"/>
                <a:t>- </a:t>
              </a:r>
              <a:r>
                <a:rPr lang="ru-RU" sz="1100" baseline="0"/>
                <a:t>показатель приорететности гипотез;</a:t>
              </a:r>
            </a:p>
            <a:p>
              <a:r>
                <a:rPr lang="en-US" sz="1100" b="1"/>
                <a:t>Reach</a:t>
              </a:r>
              <a:r>
                <a:rPr lang="en-US" sz="1100" baseline="0"/>
                <a:t> - </a:t>
              </a:r>
              <a:r>
                <a:rPr lang="ru-RU" sz="1100" baseline="0"/>
                <a:t>охват. Количество людей задействованных в инициативе;</a:t>
              </a:r>
            </a:p>
            <a:p>
              <a:r>
                <a:rPr lang="en-US" sz="1100" b="1"/>
                <a:t>Impact</a:t>
              </a:r>
              <a:r>
                <a:rPr lang="en-US" sz="1100" baseline="0"/>
                <a:t> - </a:t>
              </a:r>
              <a:r>
                <a:rPr lang="ru-RU" sz="1100" baseline="0"/>
                <a:t>влияние</a:t>
              </a:r>
            </a:p>
            <a:p>
              <a:r>
                <a:rPr lang="ru-RU" sz="1100" baseline="0"/>
                <a:t>  3 - сильное воздействие</a:t>
              </a:r>
            </a:p>
            <a:p>
              <a:r>
                <a:rPr lang="ru-RU" sz="1100" baseline="0"/>
                <a:t>  2 - среднее воздействие</a:t>
              </a:r>
            </a:p>
            <a:p>
              <a:r>
                <a:rPr lang="ru-RU" sz="1100" baseline="0"/>
                <a:t>  1 - слабое воздействие</a:t>
              </a:r>
            </a:p>
            <a:p>
              <a:r>
                <a:rPr lang="ru-RU" sz="1100" baseline="0"/>
                <a:t>  0.5 - минимальное воздействие</a:t>
              </a:r>
            </a:p>
            <a:p>
              <a:r>
                <a:rPr lang="en-US" sz="1100" b="1" baseline="0"/>
                <a:t>Confidence</a:t>
              </a:r>
              <a:r>
                <a:rPr lang="en-US" sz="1100" baseline="0"/>
                <a:t> - </a:t>
              </a:r>
              <a:r>
                <a:rPr lang="ru-RU" sz="1100" baseline="0"/>
                <a:t>уверенность в оценке охвата, влияния и трудозатрат</a:t>
              </a:r>
            </a:p>
            <a:p>
              <a:r>
                <a:rPr lang="ru-RU" sz="1100" baseline="0"/>
                <a:t>  100% - высокая степень достоверности</a:t>
              </a:r>
            </a:p>
            <a:p>
              <a:r>
                <a:rPr lang="ru-RU" sz="1100" baseline="0"/>
                <a:t>  80% - средняя достоверность</a:t>
              </a:r>
            </a:p>
            <a:p>
              <a:r>
                <a:rPr lang="ru-RU" sz="1100" baseline="0"/>
                <a:t>  50% - низкая достоверность</a:t>
              </a:r>
            </a:p>
            <a:p>
              <a:r>
                <a:rPr lang="en-US" sz="1100" b="1" baseline="0"/>
                <a:t>Effort</a:t>
              </a:r>
              <a:r>
                <a:rPr lang="en-US" sz="1100" baseline="0"/>
                <a:t> - </a:t>
              </a:r>
              <a:r>
                <a:rPr lang="ru-RU" sz="1100" baseline="0"/>
                <a:t>трудозатраты. Оценивается общее количество ресурсов,  </a:t>
              </a:r>
            </a:p>
            <a:p>
              <a:r>
                <a:rPr lang="ru-RU" sz="1100" baseline="0"/>
                <a:t>необходимое для завершения инициативы за определенный</a:t>
              </a:r>
              <a:br>
                <a:rPr lang="ru-RU" sz="1100" baseline="0"/>
              </a:br>
              <a:r>
                <a:rPr lang="ru-RU" sz="1100" baseline="0"/>
                <a:t>период времени.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99F7-467F-4CC3-9328-1E50A03F4B01}">
  <dimension ref="B1:K72"/>
  <sheetViews>
    <sheetView tabSelected="1" topLeftCell="A9" zoomScale="130" zoomScaleNormal="130" workbookViewId="0">
      <selection activeCell="H32" sqref="H32"/>
    </sheetView>
  </sheetViews>
  <sheetFormatPr defaultRowHeight="14.45"/>
  <cols>
    <col min="2" max="2" width="19.5703125" customWidth="1"/>
    <col min="3" max="3" width="27.5703125" customWidth="1"/>
    <col min="4" max="4" width="10.42578125" style="12" customWidth="1"/>
    <col min="5" max="5" width="10.7109375" customWidth="1"/>
    <col min="6" max="7" width="11.5703125" customWidth="1"/>
    <col min="8" max="8" width="10.28515625" customWidth="1"/>
    <col min="9" max="9" width="10.85546875" customWidth="1"/>
    <col min="10" max="11" width="19" customWidth="1"/>
    <col min="12" max="12" width="20.5703125" customWidth="1"/>
    <col min="13" max="13" width="19.28515625" customWidth="1"/>
    <col min="14" max="14" width="18.5703125" customWidth="1"/>
    <col min="15" max="15" width="22.7109375" customWidth="1"/>
    <col min="16" max="16" width="18.140625" customWidth="1"/>
  </cols>
  <sheetData>
    <row r="1" spans="2:9" ht="26.1">
      <c r="C1" s="2" t="s">
        <v>0</v>
      </c>
      <c r="D1" s="8"/>
    </row>
    <row r="3" spans="2:9" ht="21">
      <c r="C3" s="1"/>
      <c r="D3" s="9"/>
    </row>
    <row r="5" spans="2:9" ht="15.6">
      <c r="C5" s="4"/>
      <c r="D5" s="10"/>
      <c r="E5" s="4"/>
      <c r="F5" s="4"/>
      <c r="G5" s="4"/>
      <c r="H5" s="4"/>
    </row>
    <row r="6" spans="2:9" ht="15.6">
      <c r="C6" s="7"/>
      <c r="D6" s="11"/>
      <c r="E6" s="4"/>
      <c r="F6" s="4"/>
      <c r="G6" s="4"/>
      <c r="H6" s="4"/>
    </row>
    <row r="7" spans="2:9" ht="15.6">
      <c r="C7" s="7"/>
      <c r="D7" s="11"/>
      <c r="E7" s="4"/>
      <c r="F7" s="4"/>
      <c r="G7" s="4"/>
      <c r="H7" s="4"/>
    </row>
    <row r="10" spans="2:9" ht="15" thickBot="1">
      <c r="C10" s="3"/>
    </row>
    <row r="11" spans="2:9" ht="15.95" thickBot="1">
      <c r="C11" s="38" t="s">
        <v>1</v>
      </c>
      <c r="D11" s="39"/>
      <c r="E11" s="40">
        <v>0.1</v>
      </c>
      <c r="I11" s="4"/>
    </row>
    <row r="12" spans="2:9" ht="15.95" thickBot="1">
      <c r="C12" s="3"/>
      <c r="D12" s="11"/>
      <c r="E12" s="4"/>
      <c r="F12" s="4"/>
      <c r="G12" s="4"/>
      <c r="H12" s="4"/>
      <c r="I12" s="4"/>
    </row>
    <row r="13" spans="2:9" ht="15" thickBot="1">
      <c r="B13" s="34" t="s">
        <v>2</v>
      </c>
      <c r="C13" s="35" t="s">
        <v>3</v>
      </c>
      <c r="D13" s="35" t="s">
        <v>4</v>
      </c>
      <c r="E13" s="36" t="s">
        <v>5</v>
      </c>
      <c r="F13" s="35" t="s">
        <v>6</v>
      </c>
      <c r="G13" s="35" t="s">
        <v>7</v>
      </c>
      <c r="H13" s="35" t="s">
        <v>8</v>
      </c>
      <c r="I13" s="37" t="s">
        <v>9</v>
      </c>
    </row>
    <row r="14" spans="2:9" ht="23.45" customHeight="1">
      <c r="B14" s="52" t="s">
        <v>10</v>
      </c>
      <c r="C14" s="28" t="s">
        <v>11</v>
      </c>
      <c r="D14" s="29">
        <v>4800</v>
      </c>
      <c r="E14" s="29"/>
      <c r="F14" s="29"/>
      <c r="G14" s="29"/>
      <c r="H14" s="29"/>
      <c r="I14" s="55">
        <f>D17/(1+$E$11)+E17/(1+$E$11)^2+F17/(1+$E$11)^3+G17/(1+$E$11)^4+H17/(1+$E$11)^5</f>
        <v>174030.16435787419</v>
      </c>
    </row>
    <row r="15" spans="2:9">
      <c r="B15" s="53"/>
      <c r="C15" s="23" t="s">
        <v>12</v>
      </c>
      <c r="D15" s="13"/>
      <c r="E15" s="13">
        <v>55000</v>
      </c>
      <c r="F15" s="13">
        <v>60000</v>
      </c>
      <c r="G15" s="13">
        <v>65000</v>
      </c>
      <c r="H15" s="13">
        <v>70000</v>
      </c>
      <c r="I15" s="56"/>
    </row>
    <row r="16" spans="2:9">
      <c r="B16" s="53"/>
      <c r="C16" s="23" t="s">
        <v>13</v>
      </c>
      <c r="D16" s="13"/>
      <c r="E16" s="13">
        <v>0</v>
      </c>
      <c r="F16" s="13">
        <v>0</v>
      </c>
      <c r="G16" s="13">
        <v>0</v>
      </c>
      <c r="H16" s="13">
        <v>0</v>
      </c>
      <c r="I16" s="56"/>
    </row>
    <row r="17" spans="2:11" ht="15" thickBot="1">
      <c r="B17" s="54"/>
      <c r="C17" s="30" t="s">
        <v>14</v>
      </c>
      <c r="D17" s="31">
        <f>-D14</f>
        <v>-4800</v>
      </c>
      <c r="E17" s="31">
        <f>E15-E16</f>
        <v>55000</v>
      </c>
      <c r="F17" s="31">
        <f t="shared" ref="F17:H17" si="0">F15-F16</f>
        <v>60000</v>
      </c>
      <c r="G17" s="31">
        <f t="shared" si="0"/>
        <v>65000</v>
      </c>
      <c r="H17" s="31">
        <f t="shared" si="0"/>
        <v>70000</v>
      </c>
      <c r="I17" s="57"/>
    </row>
    <row r="18" spans="2:11" ht="18" customHeight="1">
      <c r="B18" s="58" t="s">
        <v>15</v>
      </c>
      <c r="C18" s="14" t="s">
        <v>11</v>
      </c>
      <c r="D18" s="26">
        <v>6700</v>
      </c>
      <c r="E18" s="26"/>
      <c r="F18" s="26"/>
      <c r="G18" s="26"/>
      <c r="H18" s="26"/>
      <c r="I18" s="55">
        <f>D21/(1+$E$11)+E21/(1+$E$11)^2+F21/(1+$E$11)^3+G21/(1+$E$11)^4+H21/(1+$E$11)^5</f>
        <v>166827.66949599813</v>
      </c>
    </row>
    <row r="19" spans="2:11" ht="17.100000000000001" customHeight="1">
      <c r="B19" s="53"/>
      <c r="C19" s="23" t="s">
        <v>12</v>
      </c>
      <c r="D19" s="13"/>
      <c r="E19" s="13">
        <v>55000</v>
      </c>
      <c r="F19" s="13">
        <v>60000</v>
      </c>
      <c r="G19" s="13">
        <v>65000</v>
      </c>
      <c r="H19" s="13">
        <v>70000</v>
      </c>
      <c r="I19" s="56"/>
      <c r="K19" s="25"/>
    </row>
    <row r="20" spans="2:11" ht="16.5" customHeight="1">
      <c r="B20" s="53"/>
      <c r="C20" s="23" t="s">
        <v>13</v>
      </c>
      <c r="D20" s="13"/>
      <c r="E20" s="13">
        <v>1900</v>
      </c>
      <c r="F20" s="13">
        <v>1900</v>
      </c>
      <c r="G20" s="13">
        <v>1900</v>
      </c>
      <c r="H20" s="13">
        <v>1900</v>
      </c>
      <c r="I20" s="56"/>
    </row>
    <row r="21" spans="2:11" ht="15" thickBot="1">
      <c r="B21" s="54"/>
      <c r="C21" s="30" t="s">
        <v>14</v>
      </c>
      <c r="D21" s="31">
        <f>-D18</f>
        <v>-6700</v>
      </c>
      <c r="E21" s="31">
        <f>E19-E20</f>
        <v>53100</v>
      </c>
      <c r="F21" s="31">
        <f t="shared" ref="F21:H21" si="1">F19-F20</f>
        <v>58100</v>
      </c>
      <c r="G21" s="31">
        <f t="shared" si="1"/>
        <v>63100</v>
      </c>
      <c r="H21" s="31">
        <f t="shared" si="1"/>
        <v>68100</v>
      </c>
      <c r="I21" s="57"/>
    </row>
    <row r="22" spans="2:11" ht="17.100000000000001" customHeight="1">
      <c r="B22" s="58" t="s">
        <v>16</v>
      </c>
      <c r="C22" s="14" t="s">
        <v>11</v>
      </c>
      <c r="D22" s="26">
        <v>9000</v>
      </c>
      <c r="E22" s="26"/>
      <c r="F22" s="26"/>
      <c r="G22" s="26"/>
      <c r="H22" s="26"/>
      <c r="I22" s="55">
        <f>D25/(1+$E$11)+E25/(1+$E$11)^2+F25/(1+$E$11)^3+G25/(1+$E$11)^4+H25/(1+$E$11)^5</f>
        <v>156379.84241016814</v>
      </c>
    </row>
    <row r="23" spans="2:11">
      <c r="B23" s="53"/>
      <c r="C23" s="23" t="s">
        <v>12</v>
      </c>
      <c r="D23" s="13"/>
      <c r="E23" s="13">
        <v>55000</v>
      </c>
      <c r="F23" s="13">
        <v>60000</v>
      </c>
      <c r="G23" s="13">
        <v>65000</v>
      </c>
      <c r="H23" s="13">
        <v>70000</v>
      </c>
      <c r="I23" s="56"/>
    </row>
    <row r="24" spans="2:11">
      <c r="B24" s="53"/>
      <c r="C24" s="23" t="s">
        <v>13</v>
      </c>
      <c r="D24" s="13"/>
      <c r="E24" s="13">
        <v>4800</v>
      </c>
      <c r="F24" s="13">
        <v>4800</v>
      </c>
      <c r="G24" s="13">
        <v>4800</v>
      </c>
      <c r="H24" s="13">
        <v>4800</v>
      </c>
      <c r="I24" s="56"/>
    </row>
    <row r="25" spans="2:11" ht="15" thickBot="1">
      <c r="B25" s="59"/>
      <c r="C25" s="27" t="s">
        <v>14</v>
      </c>
      <c r="D25" s="15">
        <f>-D22</f>
        <v>-9000</v>
      </c>
      <c r="E25" s="15">
        <f>E23-E24</f>
        <v>50200</v>
      </c>
      <c r="F25" s="15">
        <f t="shared" ref="F25:H25" si="2">F23-F24</f>
        <v>55200</v>
      </c>
      <c r="G25" s="15">
        <f t="shared" si="2"/>
        <v>60200</v>
      </c>
      <c r="H25" s="15">
        <f t="shared" si="2"/>
        <v>65200</v>
      </c>
      <c r="I25" s="57"/>
    </row>
    <row r="26" spans="2:11" ht="14.45" customHeight="1">
      <c r="B26" s="58" t="s">
        <v>17</v>
      </c>
      <c r="C26" s="14" t="s">
        <v>11</v>
      </c>
      <c r="D26" s="26">
        <v>29100</v>
      </c>
      <c r="E26" s="26"/>
      <c r="F26" s="26"/>
      <c r="G26" s="26"/>
      <c r="H26" s="26"/>
      <c r="I26" s="55">
        <f>D29/(1+$E$11)+E29/(1+$E$11)^2+F29/(1+$E$11)^3+G29/(1+$E$11)^4+H29/(1+$E$11)^5</f>
        <v>151939.25526696508</v>
      </c>
    </row>
    <row r="27" spans="2:11">
      <c r="B27" s="53"/>
      <c r="C27" s="23" t="s">
        <v>12</v>
      </c>
      <c r="D27" s="13"/>
      <c r="E27" s="13">
        <v>55000</v>
      </c>
      <c r="F27" s="13">
        <v>60000</v>
      </c>
      <c r="G27" s="13">
        <v>65000</v>
      </c>
      <c r="H27" s="13">
        <v>70000</v>
      </c>
      <c r="I27" s="56"/>
    </row>
    <row r="28" spans="2:11">
      <c r="B28" s="53"/>
      <c r="C28" s="23" t="s">
        <v>13</v>
      </c>
      <c r="D28" s="13"/>
      <c r="E28" s="13">
        <v>0</v>
      </c>
      <c r="F28" s="13">
        <v>0</v>
      </c>
      <c r="G28" s="13">
        <v>0</v>
      </c>
      <c r="H28" s="13">
        <v>0</v>
      </c>
      <c r="I28" s="56"/>
    </row>
    <row r="29" spans="2:11" ht="15" thickBot="1">
      <c r="B29" s="59"/>
      <c r="C29" s="27" t="s">
        <v>14</v>
      </c>
      <c r="D29" s="15">
        <f>-D26</f>
        <v>-29100</v>
      </c>
      <c r="E29" s="15">
        <f>E27-E28</f>
        <v>55000</v>
      </c>
      <c r="F29" s="15">
        <f t="shared" ref="F29:H29" si="3">F27-F28</f>
        <v>60000</v>
      </c>
      <c r="G29" s="15">
        <f t="shared" si="3"/>
        <v>65000</v>
      </c>
      <c r="H29" s="15">
        <f t="shared" si="3"/>
        <v>70000</v>
      </c>
      <c r="I29" s="57"/>
      <c r="K29" s="12"/>
    </row>
    <row r="30" spans="2:11" ht="14.45" customHeight="1">
      <c r="B30" s="58" t="s">
        <v>18</v>
      </c>
      <c r="C30" s="14" t="s">
        <v>11</v>
      </c>
      <c r="D30" s="26">
        <v>6000</v>
      </c>
      <c r="E30" s="26"/>
      <c r="F30" s="26"/>
      <c r="G30" s="26"/>
      <c r="H30" s="26"/>
      <c r="I30" s="55">
        <f>D33/(1+$E$11)+E33/(1+$E$11)^2+F33/(1+$E$11)^3+G33/(1+$E$11)^4+H33/(1+$E$11)^5</f>
        <v>172939.25526696508</v>
      </c>
    </row>
    <row r="31" spans="2:11">
      <c r="B31" s="53"/>
      <c r="C31" s="23" t="s">
        <v>12</v>
      </c>
      <c r="D31" s="13"/>
      <c r="E31" s="13">
        <v>55000</v>
      </c>
      <c r="F31" s="13">
        <v>60000</v>
      </c>
      <c r="G31" s="13">
        <v>65000</v>
      </c>
      <c r="H31" s="13">
        <v>70000</v>
      </c>
      <c r="I31" s="56"/>
    </row>
    <row r="32" spans="2:11">
      <c r="B32" s="53"/>
      <c r="C32" s="23" t="s">
        <v>13</v>
      </c>
      <c r="D32" s="13"/>
      <c r="E32" s="13">
        <v>0</v>
      </c>
      <c r="F32" s="13">
        <v>0</v>
      </c>
      <c r="G32" s="13">
        <v>0</v>
      </c>
      <c r="H32" s="13">
        <v>0</v>
      </c>
      <c r="I32" s="56"/>
    </row>
    <row r="33" spans="2:9" ht="15" thickBot="1">
      <c r="B33" s="59"/>
      <c r="C33" s="27" t="s">
        <v>14</v>
      </c>
      <c r="D33" s="15">
        <f>-D30</f>
        <v>-6000</v>
      </c>
      <c r="E33" s="15">
        <f>E31-E32</f>
        <v>55000</v>
      </c>
      <c r="F33" s="15">
        <f t="shared" ref="F33:H33" si="4">F31-F32</f>
        <v>60000</v>
      </c>
      <c r="G33" s="15">
        <f t="shared" si="4"/>
        <v>65000</v>
      </c>
      <c r="H33" s="15">
        <f t="shared" si="4"/>
        <v>70000</v>
      </c>
      <c r="I33" s="61"/>
    </row>
    <row r="34" spans="2:9">
      <c r="B34" s="25"/>
      <c r="D34"/>
    </row>
    <row r="35" spans="2:9">
      <c r="B35" s="3" t="s">
        <v>19</v>
      </c>
      <c r="C35" s="12"/>
      <c r="D35"/>
      <c r="H35" s="12"/>
    </row>
    <row r="36" spans="2:9">
      <c r="B36" s="3"/>
      <c r="C36" s="3"/>
      <c r="D36"/>
      <c r="E36" s="3"/>
      <c r="F36" s="3"/>
      <c r="G36" s="3"/>
      <c r="H36" s="3"/>
    </row>
    <row r="37" spans="2:9">
      <c r="B37" s="3"/>
      <c r="C37" s="24"/>
      <c r="D37" s="24"/>
      <c r="E37" s="24"/>
      <c r="F37" s="24"/>
      <c r="G37" s="24"/>
      <c r="H37" s="25"/>
      <c r="I37" s="42"/>
    </row>
    <row r="38" spans="2:9">
      <c r="B38" s="3"/>
      <c r="C38" s="24"/>
      <c r="D38" s="24"/>
      <c r="E38" s="24"/>
      <c r="F38" s="24"/>
      <c r="G38" s="24"/>
      <c r="H38" s="25"/>
      <c r="I38" s="42"/>
    </row>
    <row r="39" spans="2:9">
      <c r="H39" s="25"/>
      <c r="I39" s="42"/>
    </row>
    <row r="40" spans="2:9">
      <c r="H40" s="25"/>
    </row>
    <row r="41" spans="2:9">
      <c r="I41" s="41"/>
    </row>
    <row r="43" spans="2:9" ht="26.1">
      <c r="B43" s="2" t="s">
        <v>20</v>
      </c>
      <c r="H43" s="3"/>
    </row>
    <row r="44" spans="2:9">
      <c r="H44" s="60"/>
    </row>
    <row r="45" spans="2:9">
      <c r="H45" s="60"/>
    </row>
    <row r="46" spans="2:9">
      <c r="B46" s="3"/>
      <c r="C46" s="24"/>
      <c r="D46" s="24"/>
      <c r="E46" s="24"/>
      <c r="F46" s="24"/>
      <c r="G46" s="24"/>
      <c r="H46" s="60"/>
    </row>
    <row r="47" spans="2:9">
      <c r="B47" s="3"/>
      <c r="C47" s="24"/>
      <c r="D47" s="24"/>
      <c r="E47" s="24"/>
      <c r="F47" s="24"/>
      <c r="G47" s="24"/>
      <c r="H47" s="60"/>
    </row>
    <row r="48" spans="2:9">
      <c r="B48" s="32"/>
      <c r="C48" s="33"/>
      <c r="D48"/>
      <c r="H48" s="60"/>
    </row>
    <row r="49" spans="2:7">
      <c r="B49" s="3"/>
    </row>
    <row r="50" spans="2:7">
      <c r="B50" s="3"/>
    </row>
    <row r="51" spans="2:7">
      <c r="B51" s="3"/>
    </row>
    <row r="53" spans="2:7">
      <c r="B53" s="3"/>
    </row>
    <row r="54" spans="2:7">
      <c r="B54" s="3"/>
    </row>
    <row r="61" spans="2:7" ht="15" thickBot="1"/>
    <row r="62" spans="2:7" ht="84.95" customHeight="1">
      <c r="B62" s="18"/>
      <c r="C62" s="43" t="str">
        <f>B14</f>
        <v>Покупка подписки
 на ЭДО от сбера</v>
      </c>
      <c r="D62" s="44" t="str">
        <f>B18</f>
        <v>Покупка подписки
на ЭДО от Контур 1</v>
      </c>
      <c r="E62" s="44" t="str">
        <f>B22</f>
        <v>Покупка подписки
на ЭДО от Контур 2</v>
      </c>
      <c r="F62" s="44" t="str">
        <f>B26</f>
        <v xml:space="preserve">Лицензия внедренной подписи файлов PDF </v>
      </c>
      <c r="G62" s="47" t="str">
        <f>B30</f>
        <v xml:space="preserve">Лицензия внедренной подписи файлов Word, Excel </v>
      </c>
    </row>
    <row r="63" spans="2:7" ht="15.6">
      <c r="B63" s="19" t="s">
        <v>21</v>
      </c>
      <c r="C63" s="16">
        <v>1000</v>
      </c>
      <c r="D63" s="16">
        <v>250</v>
      </c>
      <c r="E63" s="16">
        <v>600</v>
      </c>
      <c r="F63" s="46">
        <v>1000</v>
      </c>
      <c r="G63" s="45">
        <v>1000</v>
      </c>
    </row>
    <row r="64" spans="2:7" ht="15.6">
      <c r="B64" s="19" t="s">
        <v>22</v>
      </c>
      <c r="C64" s="16">
        <v>3</v>
      </c>
      <c r="D64" s="16">
        <v>3</v>
      </c>
      <c r="E64" s="16">
        <v>3</v>
      </c>
      <c r="F64" s="16">
        <v>3</v>
      </c>
      <c r="G64" s="20">
        <v>3</v>
      </c>
    </row>
    <row r="65" spans="2:7" ht="15.6">
      <c r="B65" s="19" t="s">
        <v>23</v>
      </c>
      <c r="C65" s="16">
        <v>0.8</v>
      </c>
      <c r="D65" s="16">
        <v>0.8</v>
      </c>
      <c r="E65" s="16">
        <v>0.8</v>
      </c>
      <c r="F65" s="16">
        <v>0.5</v>
      </c>
      <c r="G65" s="20">
        <v>0.5</v>
      </c>
    </row>
    <row r="66" spans="2:7" ht="15.6">
      <c r="B66" s="19" t="s">
        <v>24</v>
      </c>
      <c r="C66" s="48">
        <f>SUM($D$14,$E$16:$H$16)</f>
        <v>4800</v>
      </c>
      <c r="D66" s="48">
        <f>SUM($D$18,$E$20:$H$20)</f>
        <v>14300</v>
      </c>
      <c r="E66" s="48">
        <f>SUM($D$22,$E$24:$H$24)</f>
        <v>28200</v>
      </c>
      <c r="F66" s="48">
        <f>SUM($D$26,$E$28:$H$28)</f>
        <v>29100</v>
      </c>
      <c r="G66" s="49">
        <f>SUM($D$30,$E$32:$H$32)</f>
        <v>6000</v>
      </c>
    </row>
    <row r="67" spans="2:7">
      <c r="B67" s="21"/>
      <c r="C67" s="17"/>
      <c r="D67" s="6"/>
      <c r="E67" s="6"/>
      <c r="F67" s="6"/>
      <c r="G67" s="5"/>
    </row>
    <row r="68" spans="2:7" ht="15" thickBot="1">
      <c r="B68" s="22" t="s">
        <v>25</v>
      </c>
      <c r="C68" s="50">
        <f>C63*C64*C65/C66</f>
        <v>0.5</v>
      </c>
      <c r="D68" s="50">
        <f>D63*D64*D65/D66</f>
        <v>4.195804195804196E-2</v>
      </c>
      <c r="E68" s="50">
        <f>E63*E64*E65/E66</f>
        <v>5.106382978723404E-2</v>
      </c>
      <c r="F68" s="50">
        <f>F63*F64*F65/F66</f>
        <v>5.1546391752577317E-2</v>
      </c>
      <c r="G68" s="51">
        <f>G63*G64*G65/G66</f>
        <v>0.25</v>
      </c>
    </row>
    <row r="70" spans="2:7">
      <c r="B70" t="s">
        <v>26</v>
      </c>
    </row>
    <row r="72" spans="2:7">
      <c r="C72" s="3"/>
    </row>
  </sheetData>
  <mergeCells count="11">
    <mergeCell ref="H44:H48"/>
    <mergeCell ref="B26:B29"/>
    <mergeCell ref="I26:I29"/>
    <mergeCell ref="B30:B33"/>
    <mergeCell ref="I30:I33"/>
    <mergeCell ref="B14:B17"/>
    <mergeCell ref="I14:I17"/>
    <mergeCell ref="I18:I21"/>
    <mergeCell ref="B18:B21"/>
    <mergeCell ref="B22:B25"/>
    <mergeCell ref="I22:I25"/>
  </mergeCells>
  <conditionalFormatting sqref="B14:B33 I14:I33 G66">
    <cfRule type="expression" dxfId="2" priority="1">
      <formula>$I14&lt;0</formula>
    </cfRule>
  </conditionalFormatting>
  <conditionalFormatting sqref="B14:B33 I14:I33">
    <cfRule type="expression" dxfId="1" priority="3">
      <formula>MAX($I$14:$I$33)=$I14</formula>
    </cfRule>
  </conditionalFormatting>
  <conditionalFormatting sqref="C62:G62 C68:G68">
    <cfRule type="expression" dxfId="0" priority="6">
      <formula>MAX($C$68:$G$68)=C$68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Evgeny Egipti</dc:creator>
  <cp:keywords/>
  <dc:description/>
  <cp:lastModifiedBy>Evgeny Egipti</cp:lastModifiedBy>
  <cp:revision/>
  <dcterms:created xsi:type="dcterms:W3CDTF">2023-07-17T14:13:14Z</dcterms:created>
  <dcterms:modified xsi:type="dcterms:W3CDTF">2023-08-19T14:01:16Z</dcterms:modified>
  <cp:category/>
  <cp:contentStatus/>
</cp:coreProperties>
</file>