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3037EC9-F517-4B84-9FC4-EA7B67C414EB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운전자별!$A$1:$R$255</definedName>
    <definedName name="_xlnm.Print_Area" localSheetId="1">종합!$A$1:$L$91</definedName>
    <definedName name="_xlnm.Print_Area" localSheetId="4">차량별!$A$1:$T$106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F80" i="60" s="1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F85" i="60" s="1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F89" i="60" s="1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F90" i="60" s="1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F91" i="60" s="1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F92" i="60" s="1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F93" i="60" s="1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F96" i="60" s="1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F97" i="60" s="1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F98" i="60" s="1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F99" i="60" s="1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F101" i="60" s="1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F104" i="60" s="1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J79" i="12"/>
  <c r="D79" i="12"/>
  <c r="A112" i="7" l="1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3" i="60" l="1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6" i="12"/>
  <c r="J12" i="12"/>
  <c r="J37" i="12" s="1"/>
  <c r="J13" i="12"/>
  <c r="K13" i="12" s="1"/>
  <c r="J11" i="12"/>
  <c r="J36" i="12" s="1"/>
  <c r="B38" i="12"/>
  <c r="B37" i="12"/>
  <c r="B36" i="12"/>
  <c r="I32" i="12"/>
  <c r="F5" i="12"/>
  <c r="E5" i="12"/>
  <c r="J14" i="12" a="1"/>
  <c r="I14" i="12" a="1"/>
  <c r="F46" i="60" l="1"/>
  <c r="F51" i="60"/>
  <c r="F48" i="60"/>
  <c r="F49" i="60"/>
  <c r="F52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3" i="12"/>
  <c r="G56" i="12"/>
  <c r="G58" i="12"/>
  <c r="G53" i="12"/>
  <c r="G57" i="12"/>
  <c r="H54" i="12"/>
  <c r="H58" i="12"/>
  <c r="H53" i="12"/>
  <c r="H57" i="12"/>
  <c r="H56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79" i="12" s="1"/>
  <c r="K52" i="12"/>
  <c r="I52" i="12"/>
  <c r="J52" i="12"/>
  <c r="B66" i="12" l="1"/>
  <c r="B80" i="12"/>
  <c r="B69" i="12"/>
  <c r="B81" i="12"/>
  <c r="B72" i="12"/>
  <c r="B82" i="12"/>
  <c r="Q58" i="12"/>
  <c r="Q53" i="12"/>
  <c r="B75" i="12" s="1"/>
  <c r="Q60" i="12"/>
  <c r="Q55" i="12"/>
  <c r="Q57" i="12"/>
  <c r="Q59" i="12"/>
  <c r="Q56" i="12"/>
  <c r="R56" i="12"/>
  <c r="R58" i="12"/>
  <c r="R53" i="12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B77" i="12" l="1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79" i="12" s="1"/>
  <c r="G65" i="12"/>
  <c r="K71" i="12"/>
  <c r="D71" i="12"/>
  <c r="D81" i="12" s="1"/>
  <c r="E71" i="12"/>
  <c r="F71" i="12"/>
  <c r="F81" i="12" s="1"/>
  <c r="I71" i="12"/>
  <c r="J71" i="12"/>
  <c r="G71" i="12"/>
  <c r="H71" i="12"/>
  <c r="D74" i="12"/>
  <c r="D82" i="12" s="1"/>
  <c r="E74" i="12"/>
  <c r="F74" i="12"/>
  <c r="G74" i="12"/>
  <c r="J74" i="12"/>
  <c r="K74" i="12"/>
  <c r="H74" i="12"/>
  <c r="I74" i="12"/>
  <c r="D77" i="12"/>
  <c r="E77" i="12"/>
  <c r="F77" i="12"/>
  <c r="G77" i="12"/>
  <c r="J77" i="12"/>
  <c r="K77" i="12"/>
  <c r="H77" i="12"/>
  <c r="I77" i="12"/>
  <c r="J68" i="12"/>
  <c r="K68" i="12"/>
  <c r="D68" i="12"/>
  <c r="D80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F83" i="12" l="1"/>
  <c r="E83" i="12"/>
  <c r="E82" i="12"/>
  <c r="G80" i="12"/>
  <c r="I83" i="12"/>
  <c r="I82" i="12"/>
  <c r="I81" i="12"/>
  <c r="G83" i="12"/>
  <c r="F82" i="12"/>
  <c r="E81" i="12"/>
  <c r="J80" i="12"/>
  <c r="D83" i="12"/>
  <c r="G79" i="12"/>
  <c r="H81" i="12"/>
  <c r="F80" i="12"/>
  <c r="H83" i="12"/>
  <c r="H82" i="12"/>
  <c r="G81" i="12"/>
  <c r="I79" i="12"/>
  <c r="I80" i="12"/>
  <c r="J81" i="12"/>
  <c r="H79" i="12"/>
  <c r="J83" i="12"/>
  <c r="J82" i="12"/>
  <c r="E79" i="12"/>
  <c r="E80" i="12"/>
  <c r="G82" i="12"/>
  <c r="H80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D39" i="12" a="1"/>
  <c r="H39" i="12" a="1"/>
  <c r="I39" i="12" a="1"/>
  <c r="F39" i="12" a="1"/>
  <c r="N39" i="12" a="1"/>
  <c r="G39" i="12" a="1"/>
  <c r="E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<sst xmlns="http://schemas.openxmlformats.org/spreadsheetml/2006/main" count="8740" uniqueCount="1902">
  <si>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</si>
  <si>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</si>
  <si>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</si>
  <si>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</si>
  <si>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</si>
  <si>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</si>
  <si>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</si>
  <si>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</si>
  <si>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</si>
  <si>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</si>
  <si>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</si>
  <si>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</si>
  <si>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</si>
  <si>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</si>
  <si>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</si>
  <si>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</si>
  <si>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</si>
  <si>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</si>
  <si>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</si>
  <si>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</si>
  <si>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</si>
  <si>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</si>
  <si>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</si>
  <si>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</si>
  <si>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</si>
  <si>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</si>
  <si>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</si>
  <si>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</si>
  <si>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</si>
  <si>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</si>
  <si>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</si>
  <si>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</si>
  <si>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</si>
  <si>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</si>
  <si>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</si>
  <si>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</si>
  <si>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</si>
  <si>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</si>
  <si>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</si>
  <si>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</si>
  <si>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</si>
  <si>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</si>
  <si>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</si>
  <si>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</si>
  <si>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</si>
  <si>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</si>
  <si>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</si>
  <si>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</si>
  <si>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</si>
  <si>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</si>
  <si>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</si>
  <si>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</si>
  <si>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</si>
  <si>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</si>
  <si>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</si>
  <si>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</si>
  <si>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</si>
  <si>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</si>
  <si>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</si>
  <si>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</si>
  <si>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</si>
  <si>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</si>
  <si>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</si>
  <si>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</si>
  <si>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</si>
  <si>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</si>
  <si>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</si>
  <si>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</si>
  <si>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</si>
  <si>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</si>
  <si>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</si>
  <si>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</si>
  <si>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</si>
  <si>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</si>
  <si>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</si>
  <si>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</si>
  <si>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</si>
  <si>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</si>
  <si>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</si>
  <si>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</si>
  <si>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</si>
  <si>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</si>
  <si>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</si>
  <si>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</si>
  <si>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</si>
  <si>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</si>
  <si>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</si>
  <si>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</si>
  <si>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</si>
  <si>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</si>
  <si>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</si>
  <si>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</si>
  <si>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</si>
  <si>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</si>
  <si>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</si>
  <si>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</si>
  <si>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</si>
  <si>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</si>
  <si>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</si>
  <si>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</si>
  <si>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</si>
  <si>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</si>
  <si>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</si>
  <si>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</si>
  <si>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</si>
  <si>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</si>
  <si>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</si>
  <si>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</si>
  <si>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</si>
  <si>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</si>
  <si>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</si>
  <si>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</si>
  <si>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</si>
  <si>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</si>
  <si>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</si>
  <si>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</si>
  <si>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</si>
  <si>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</si>
  <si>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</si>
  <si>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</si>
  <si>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</si>
  <si>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</si>
  <si>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</si>
  <si>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</si>
  <si>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</si>
  <si>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</si>
  <si>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</si>
  <si>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</si>
  <si>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</si>
  <si>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</si>
  <si>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</si>
  <si>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</si>
  <si>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</si>
  <si>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</si>
  <si>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</si>
  <si>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</si>
  <si>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</si>
  <si>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</si>
  <si>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</si>
  <si>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</si>
  <si>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</si>
  <si>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</si>
  <si>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</si>
  <si>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</si>
  <si>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</si>
  <si>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</si>
  <si>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</si>
  <si>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</si>
  <si>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</si>
  <si>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</si>
  <si>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</si>
  <si>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</si>
  <si>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</si>
  <si>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</si>
  <si>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</si>
  <si>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</si>
  <si>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</si>
  <si>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</si>
  <si>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</si>
  <si>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</si>
  <si>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</si>
  <si>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</si>
  <si>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</si>
  <si>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</si>
  <si>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</si>
  <si>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</si>
  <si>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</si>
  <si>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</si>
  <si>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</si>
  <si>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</si>
  <si>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</si>
  <si>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</si>
  <si>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</si>
  <si>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</si>
  <si>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</si>
  <si>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</si>
  <si>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</si>
  <si>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</si>
  <si>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</si>
  <si>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</si>
  <si>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</si>
  <si>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</si>
  <si>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</si>
  <si>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</si>
  <si>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</si>
  <si>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</si>
  <si>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</si>
  <si>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</si>
  <si>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</si>
  <si>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</si>
  <si>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</si>
  <si>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</si>
  <si>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</si>
  <si>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</si>
  <si>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</si>
  <si>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</si>
  <si>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</si>
  <si>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</si>
  <si>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</si>
  <si>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</si>
  <si>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</si>
  <si>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</si>
  <si>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</si>
  <si>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</si>
  <si>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</si>
  <si>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</si>
  <si>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</si>
  <si>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</si>
  <si>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</si>
  <si>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</si>
  <si>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</si>
  <si>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</si>
  <si>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</si>
  <si>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</si>
  <si>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</si>
  <si>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</si>
  <si>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</si>
  <si>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</si>
  <si>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</si>
  <si>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</si>
  <si>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</si>
  <si>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</si>
  <si>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</si>
  <si>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</si>
  <si>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</si>
  <si>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</si>
  <si>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</si>
  <si>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</si>
  <si>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</si>
  <si>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</si>
  <si>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</si>
  <si>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</si>
  <si>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</si>
  <si>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</si>
  <si>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</si>
  <si>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</si>
  <si>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</si>
  <si>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</si>
  <si>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</si>
  <si>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</si>
  <si>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</si>
  <si>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</si>
  <si>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</si>
  <si>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</si>
  <si>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</si>
  <si>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</si>
  <si>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</si>
  <si>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</si>
  <si>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</si>
  <si>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</si>
  <si>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</si>
  <si>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</si>
  <si>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</si>
  <si>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</si>
  <si>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</si>
  <si>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</si>
  <si>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</si>
  <si>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</si>
  <si>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</si>
  <si>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</si>
  <si>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</si>
  <si>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</si>
  <si>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</si>
  <si>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</si>
  <si>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</si>
  <si>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</si>
  <si>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</si>
  <si>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</si>
  <si>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</si>
  <si>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</si>
  <si>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</si>
  <si>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</si>
  <si>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</si>
  <si>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</si>
  <si>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</si>
  <si>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</si>
  <si>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</si>
  <si>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</si>
  <si>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</si>
  <si>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</si>
  <si>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</si>
  <si>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</si>
  <si>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</si>
  <si>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</si>
  <si>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</si>
  <si>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</si>
  <si>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</si>
  <si>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</si>
  <si>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</si>
  <si>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</si>
  <si>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</si>
  <si>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</si>
  <si>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</si>
  <si>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</si>
  <si>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</si>
  <si>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</si>
  <si>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</si>
  <si>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</si>
  <si>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</si>
  <si>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</si>
  <si>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</si>
  <si>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</si>
  <si>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</si>
  <si>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</si>
  <si>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</si>
  <si>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</si>
  <si>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</si>
  <si>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</si>
  <si>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</si>
  <si>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</si>
  <si>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</si>
  <si>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</si>
  <si>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</si>
  <si>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</si>
  <si>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</si>
  <si>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</si>
  <si>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</si>
  <si>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</si>
  <si>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</si>
  <si>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</si>
  <si>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</si>
  <si>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</si>
  <si>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</si>
  <si>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</si>
  <si>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</si>
  <si>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</si>
  <si>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</si>
  <si>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</si>
  <si>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</si>
  <si>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</si>
  <si>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</si>
  <si>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</si>
  <si>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</si>
  <si>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</si>
  <si>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</si>
  <si>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</si>
  <si>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</si>
  <si>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</si>
  <si>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</si>
  <si>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</si>
  <si>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</si>
  <si>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</si>
  <si>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</si>
  <si>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</si>
  <si>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</si>
  <si>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</si>
  <si>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</si>
  <si>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</si>
  <si>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</si>
  <si>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</si>
  <si>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</si>
  <si>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</si>
  <si>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</si>
  <si>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</si>
  <si>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</si>
  <si>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</si>
  <si>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</si>
  <si>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</si>
  <si>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</si>
  <si>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</si>
  <si>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</si>
  <si>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</si>
  <si>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</si>
  <si>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</si>
  <si>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</si>
  <si>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</si>
  <si>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</si>
  <si>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</si>
  <si>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</si>
  <si>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</si>
  <si>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</si>
  <si>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</si>
  <si>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</si>
  <si>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</si>
  <si>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</si>
  <si>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</si>
  <si>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</si>
  <si>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</si>
  <si>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</si>
  <si>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</si>
  <si>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</si>
  <si>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</si>
  <si>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</si>
  <si>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</si>
  <si>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</si>
  <si>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</si>
  <si>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</si>
  <si>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</si>
  <si>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</si>
  <si>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</si>
  <si>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</si>
  <si>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</si>
  <si>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</si>
  <si>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</si>
  <si>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</si>
  <si>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</si>
  <si>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</si>
  <si>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</si>
  <si>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</si>
  <si>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</si>
  <si>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</si>
  <si>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</si>
  <si>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</si>
  <si>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</si>
  <si>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</si>
  <si>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</si>
  <si>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</si>
  <si>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</si>
  <si>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</si>
  <si>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</si>
  <si>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</si>
  <si>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</si>
  <si>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</si>
  <si>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</si>
  <si>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</si>
  <si>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</si>
  <si>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</si>
  <si>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</si>
  <si>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</si>
  <si>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</si>
  <si>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</si>
  <si>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</si>
  <si>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</si>
  <si>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</si>
  <si>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</si>
  <si>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</si>
  <si>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</si>
  <si>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</si>
  <si>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</si>
  <si>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</si>
  <si>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</si>
  <si>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</si>
  <si>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</si>
  <si>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</si>
  <si>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</si>
  <si>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</si>
  <si>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</si>
  <si>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</si>
  <si>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</si>
  <si>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</si>
  <si>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</si>
  <si>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</si>
  <si>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</si>
  <si>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</si>
  <si>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</si>
  <si>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</si>
  <si>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</si>
  <si>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</si>
  <si>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</si>
  <si>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</si>
  <si>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</si>
  <si>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</si>
  <si>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</si>
  <si>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</si>
  <si>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</si>
  <si>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</si>
  <si>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</si>
  <si>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</si>
  <si>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</si>
  <si>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</si>
  <si>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</si>
  <si>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</si>
  <si>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</si>
  <si>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</si>
  <si>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</si>
  <si>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</si>
  <si>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</si>
  <si>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</si>
  <si>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</si>
  <si>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</si>
  <si>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</si>
  <si>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</si>
  <si>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</si>
  <si>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</si>
  <si>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</si>
  <si>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</si>
  <si>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</si>
  <si>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</si>
  <si>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</si>
  <si>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</si>
  <si>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</si>
  <si>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</si>
  <si>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</si>
  <si>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</si>
  <si>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</si>
  <si>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</si>
  <si>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</si>
  <si>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</si>
  <si>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</si>
  <si>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</si>
  <si>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</si>
  <si>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</si>
  <si>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</si>
  <si>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</si>
  <si>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</si>
  <si>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</si>
  <si>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</si>
  <si>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</si>
  <si>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</si>
  <si>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</si>
  <si>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</si>
  <si>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</si>
  <si>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</si>
  <si>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</si>
  <si>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</si>
  <si>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</si>
  <si>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</si>
  <si>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</si>
  <si>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</si>
  <si>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</si>
  <si>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</si>
  <si>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</si>
  <si>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</si>
  <si>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</si>
  <si>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</si>
  <si>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</si>
  <si>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</si>
  <si>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</si>
  <si>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</si>
  <si>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</si>
  <si>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</si>
  <si>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</si>
  <si>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</si>
  <si>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</si>
  <si>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</si>
  <si>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</si>
  <si>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</si>
  <si>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</si>
  <si>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</si>
  <si>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</si>
  <si>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</si>
  <si>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</si>
  <si>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</si>
  <si>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</si>
  <si>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</si>
  <si>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</si>
  <si>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</si>
  <si>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</si>
  <si>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</si>
  <si>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</si>
  <si>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</si>
  <si>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</si>
  <si>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</si>
  <si>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</si>
  <si>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</si>
  <si>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</si>
  <si>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</si>
  <si>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</si>
  <si>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</si>
  <si>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</si>
  <si>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</si>
  <si>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</si>
  <si>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</si>
  <si>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</si>
  <si>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</si>
  <si>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</si>
  <si>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</si>
  <si>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</si>
  <si>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</si>
  <si>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</si>
  <si>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</si>
  <si>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</si>
  <si>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</si>
  <si>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</si>
  <si>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</si>
  <si>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</si>
  <si>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</si>
  <si>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</si>
  <si>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</si>
  <si>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</si>
  <si>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</si>
  <si>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</si>
  <si>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</si>
  <si>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</si>
  <si>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</si>
  <si>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</si>
  <si>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</si>
  <si>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</si>
  <si>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</si>
  <si>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</si>
  <si>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</si>
  <si>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</si>
  <si>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</si>
  <si>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</si>
  <si>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</si>
  <si>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</si>
  <si>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</si>
  <si>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</si>
  <si>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</si>
  <si>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</si>
  <si>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</si>
  <si>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</si>
  <si>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</si>
  <si>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</si>
  <si>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</si>
  <si>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</si>
  <si>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</si>
  <si>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</si>
  <si>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</si>
  <si>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</si>
  <si>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</si>
  <si>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</si>
  <si>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</si>
  <si>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</si>
  <si>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</si>
  <si>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</si>
  <si>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</si>
  <si>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</si>
  <si>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</si>
  <si>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</si>
  <si>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</si>
  <si>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</si>
  <si>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</si>
  <si>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</si>
  <si>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</si>
  <si>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</si>
  <si>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</si>
  <si>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</si>
  <si>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</si>
  <si>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</si>
  <si>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</si>
  <si>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</si>
  <si>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</si>
  <si>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</si>
  <si>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</si>
  <si>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</si>
  <si>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</si>
  <si>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</si>
  <si>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</si>
  <si>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</si>
  <si>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</si>
  <si>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</si>
  <si>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</si>
  <si>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</si>
  <si>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</si>
  <si>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</si>
  <si>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</si>
  <si>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</si>
  <si>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</si>
  <si>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</si>
  <si>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</si>
  <si>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</si>
  <si>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</si>
  <si>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</si>
  <si>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</si>
  <si>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</si>
  <si>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</si>
  <si>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</si>
  <si>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</si>
  <si>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</si>
  <si>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</si>
  <si>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</si>
  <si>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</si>
  <si>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</si>
  <si>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</si>
  <si>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</si>
  <si>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</si>
  <si>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</si>
  <si>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</si>
  <si>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</si>
  <si>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</si>
  <si>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</si>
  <si>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</si>
  <si>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</si>
  <si>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</si>
  <si>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</si>
  <si>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</si>
  <si>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</si>
  <si>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</si>
  <si>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</si>
  <si>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</si>
  <si>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</si>
  <si>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</si>
  <si>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</si>
  <si>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</si>
  <si>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</si>
  <si>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</si>
  <si>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</si>
  <si>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</si>
  <si>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</si>
  <si>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</si>
  <si>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</si>
  <si>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</si>
  <si>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</si>
  <si>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</si>
  <si>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</si>
  <si>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</si>
  <si>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</si>
  <si>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</si>
  <si>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</si>
  <si>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</si>
  <si>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</si>
  <si>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</si>
  <si>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</si>
  <si>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</si>
  <si>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</si>
  <si>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</si>
  <si>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</si>
  <si>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</si>
  <si>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</si>
  <si>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</si>
  <si>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</si>
  <si>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</si>
  <si>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</si>
  <si>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</si>
  <si>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</si>
  <si>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</si>
  <si>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</si>
  <si>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</si>
  <si>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</si>
  <si>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</si>
  <si>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</si>
  <si>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</si>
  <si>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</si>
  <si>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</si>
  <si>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</si>
  <si>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</si>
  <si>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</si>
  <si>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</si>
  <si>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</si>
  <si>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</si>
  <si>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</si>
  <si>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</si>
  <si>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</si>
  <si>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</si>
  <si>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</si>
  <si>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</si>
  <si>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</si>
  <si>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</si>
  <si>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</si>
  <si>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</si>
  <si>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</si>
  <si>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</si>
  <si>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</si>
  <si>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</si>
  <si>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</si>
  <si>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</si>
  <si>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</si>
  <si>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</si>
  <si>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</si>
  <si>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</si>
  <si>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</si>
  <si>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</si>
  <si>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</si>
  <si>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</si>
  <si>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</si>
  <si>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</si>
  <si>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</si>
  <si>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</si>
  <si>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</si>
  <si>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</si>
  <si>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</si>
  <si>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</si>
  <si>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</si>
  <si>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</si>
  <si>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</si>
  <si>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</si>
  <si>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</si>
  <si>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</si>
  <si>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</si>
  <si>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</si>
  <si>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</si>
  <si>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</si>
  <si>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</si>
  <si>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</si>
  <si>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</si>
  <si>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</si>
  <si>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</si>
  <si>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</si>
  <si>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</si>
  <si>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</si>
  <si>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</si>
  <si>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</si>
  <si>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</si>
  <si>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</si>
  <si>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</si>
  <si>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</si>
  <si>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</si>
  <si>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</si>
  <si>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</si>
  <si>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</si>
  <si>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</si>
  <si>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</si>
  <si>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</si>
  <si>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</si>
  <si>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</si>
  <si>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</si>
  <si>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</si>
  <si>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</si>
  <si>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</si>
  <si>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</si>
  <si>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</si>
  <si>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</si>
  <si>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</si>
  <si>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</si>
  <si>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</si>
  <si>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</si>
  <si>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</si>
  <si>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</si>
  <si>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</si>
  <si>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</si>
  <si>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</si>
  <si>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</si>
  <si>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</si>
  <si>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</si>
  <si>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</si>
  <si>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</si>
  <si>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</si>
  <si>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</si>
  <si>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</si>
  <si>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</si>
  <si>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</si>
  <si>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</si>
  <si>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</si>
  <si>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</si>
  <si>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</si>
  <si>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</si>
  <si>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</si>
  <si>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</si>
  <si>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</si>
  <si>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</si>
  <si>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</si>
  <si>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</si>
  <si>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</si>
  <si>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</si>
  <si>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</si>
  <si>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</si>
  <si>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</si>
  <si>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</si>
  <si>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</si>
  <si>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</si>
  <si>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</si>
  <si>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</si>
  <si>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</si>
  <si>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</si>
  <si>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</si>
  <si>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</si>
  <si>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</si>
  <si>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</si>
  <si>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</si>
  <si>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</si>
  <si>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</si>
  <si>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</si>
  <si>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</si>
  <si>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</si>
  <si>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</si>
  <si>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</si>
  <si>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</si>
  <si>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</si>
  <si>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</si>
  <si>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</si>
  <si>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</si>
  <si>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</si>
  <si>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</si>
  <si>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</si>
  <si>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</si>
  <si>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</si>
  <si>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</si>
  <si>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</si>
  <si>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</si>
  <si>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</si>
  <si>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</si>
  <si>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</si>
  <si>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</si>
  <si>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</si>
  <si>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</si>
  <si>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</si>
  <si>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</si>
  <si>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</si>
  <si>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</si>
  <si>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</si>
  <si>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</si>
  <si>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</si>
  <si>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</si>
  <si>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</si>
  <si>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</si>
  <si>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</si>
  <si>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</si>
  <si>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</si>
  <si>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</si>
  <si>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</si>
  <si>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</si>
  <si>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</si>
  <si>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</si>
  <si>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</si>
  <si>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</si>
  <si>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</si>
  <si>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</si>
  <si>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</si>
  <si>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</si>
  <si>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</si>
  <si>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</si>
  <si>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</si>
  <si>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</si>
  <si>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</si>
  <si>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</si>
  <si>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</si>
  <si>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</si>
  <si>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</si>
  <si>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</si>
  <si>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</si>
  <si>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</si>
  <si>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</si>
  <si>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</si>
  <si>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</si>
  <si>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</si>
  <si>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</si>
  <si>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</si>
  <si>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</si>
  <si>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</si>
  <si>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</si>
  <si>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</si>
  <si>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</si>
  <si>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</si>
  <si>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</si>
  <si>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</si>
  <si>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</si>
  <si>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</si>
  <si>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</si>
  <si>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</si>
  <si>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</si>
  <si>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</si>
  <si>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</si>
  <si>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</si>
  <si>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</si>
  <si>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</si>
  <si>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</si>
  <si>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</si>
  <si>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</si>
  <si>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</si>
  <si>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</si>
  <si>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</si>
  <si>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</si>
  <si>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</si>
  <si>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</si>
  <si>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</si>
  <si>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</si>
  <si>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</si>
  <si>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</si>
  <si>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</si>
  <si>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동화운수</t>
    <phoneticPr fontId="2" type="noConversion"/>
  </si>
  <si>
    <t>70바1807</t>
  </si>
  <si>
    <t>1010</t>
  </si>
  <si>
    <t>동화운수10A4</t>
  </si>
  <si>
    <t>70바1824</t>
  </si>
  <si>
    <t>동화운수10B3</t>
  </si>
  <si>
    <t>70바1826</t>
  </si>
  <si>
    <t>동화운수10A2</t>
  </si>
  <si>
    <t>70바1839</t>
  </si>
  <si>
    <t>동화운수10S2</t>
  </si>
  <si>
    <t>70바1856</t>
  </si>
  <si>
    <t>동화운수10B2</t>
  </si>
  <si>
    <t>70바1859</t>
  </si>
  <si>
    <t>동화운수10F1</t>
  </si>
  <si>
    <t>70바1902</t>
  </si>
  <si>
    <t>동화운수10S1</t>
  </si>
  <si>
    <t>70바1918</t>
  </si>
  <si>
    <t>동화운수10F2</t>
  </si>
  <si>
    <t>70바1920</t>
  </si>
  <si>
    <t>동화운수10A1</t>
  </si>
  <si>
    <t>70바1924</t>
  </si>
  <si>
    <t>동화운수10B1</t>
  </si>
  <si>
    <t>70바1927</t>
  </si>
  <si>
    <t>동화운수10A3</t>
  </si>
  <si>
    <t>70바1928</t>
  </si>
  <si>
    <t>동화운수10S3</t>
  </si>
  <si>
    <t>70바1929</t>
  </si>
  <si>
    <t>동화운수10F3</t>
  </si>
  <si>
    <t>70바1935</t>
  </si>
  <si>
    <t>동화운수10A5</t>
  </si>
  <si>
    <t>70바1940</t>
  </si>
  <si>
    <t>동화운수10S4</t>
  </si>
  <si>
    <t>70바1803</t>
  </si>
  <si>
    <t>저상</t>
  </si>
  <si>
    <t>동화운수2D2</t>
  </si>
  <si>
    <t>70바1809</t>
  </si>
  <si>
    <t>동화운수2B2</t>
  </si>
  <si>
    <t>70바1815</t>
  </si>
  <si>
    <t>동화운수2A4</t>
  </si>
  <si>
    <t>70바1816</t>
  </si>
  <si>
    <t>동화운수2B1</t>
  </si>
  <si>
    <t>70바1817</t>
  </si>
  <si>
    <t>동화운수2B7</t>
  </si>
  <si>
    <t>70바1845</t>
  </si>
  <si>
    <t>동화운수2A5</t>
  </si>
  <si>
    <t>70바1847</t>
  </si>
  <si>
    <t>동화운수2B4</t>
  </si>
  <si>
    <t>70바1853</t>
  </si>
  <si>
    <t>동화운수2S5</t>
  </si>
  <si>
    <t>70바1854</t>
  </si>
  <si>
    <t>동화운수2B3</t>
  </si>
  <si>
    <t>70바1868</t>
  </si>
  <si>
    <t>동화운수2D3</t>
  </si>
  <si>
    <t>70바1869</t>
  </si>
  <si>
    <t>동화운수2C3</t>
  </si>
  <si>
    <t>70바1873</t>
  </si>
  <si>
    <t>동화운수2S3</t>
  </si>
  <si>
    <t>70바1876</t>
  </si>
  <si>
    <t>동화운수2B6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</si>
  <si>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</si>
  <si>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</si>
  <si>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</si>
  <si>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</si>
  <si>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</si>
  <si>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</si>
  <si>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</si>
  <si>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동화운수2B10</t>
  </si>
  <si>
    <t>70바1898</t>
  </si>
  <si>
    <t>동화운수2B9</t>
  </si>
  <si>
    <t>70바1910</t>
  </si>
  <si>
    <t>동화운수2B8</t>
  </si>
  <si>
    <t>70바1911</t>
  </si>
  <si>
    <t>동화운수2B5</t>
  </si>
  <si>
    <t>70바1912</t>
  </si>
  <si>
    <t>동화운수2A3</t>
  </si>
  <si>
    <t>70바1915</t>
  </si>
  <si>
    <t>동화운수2A1</t>
  </si>
  <si>
    <t>70바1916</t>
  </si>
  <si>
    <t>동화운수2C1</t>
  </si>
  <si>
    <t>70바1917</t>
  </si>
  <si>
    <t>동화운수2B11</t>
  </si>
  <si>
    <t>70바1921</t>
  </si>
  <si>
    <t>동화운수2S6</t>
  </si>
  <si>
    <t>70바1922</t>
  </si>
  <si>
    <t>동화운수2S2</t>
  </si>
  <si>
    <t>70바1923</t>
  </si>
  <si>
    <t>동화운수2A6</t>
  </si>
  <si>
    <t>70바1930</t>
  </si>
  <si>
    <t>동화운수2A2</t>
  </si>
  <si>
    <t>70바1937</t>
  </si>
  <si>
    <t>동화운수2S1</t>
  </si>
  <si>
    <t>70바1945</t>
  </si>
  <si>
    <t>동화운수2S4</t>
  </si>
  <si>
    <t>70바1811</t>
  </si>
  <si>
    <t>2-12-1</t>
  </si>
  <si>
    <t>동화운수2-1S3</t>
  </si>
  <si>
    <t>70바1820</t>
  </si>
  <si>
    <t>동화운수2-1A5</t>
  </si>
  <si>
    <t>70바1865</t>
  </si>
  <si>
    <t>동화운수2-1S2</t>
  </si>
  <si>
    <t>70바1866</t>
  </si>
  <si>
    <t>동화운수2-1S1</t>
  </si>
  <si>
    <t>70바1879</t>
  </si>
  <si>
    <t>동화운수2-1A3</t>
  </si>
  <si>
    <t>70바1913</t>
  </si>
  <si>
    <t>동화운수2-1A2</t>
  </si>
  <si>
    <t>70바1938</t>
  </si>
  <si>
    <t>동화운수2-1A1</t>
  </si>
  <si>
    <t>70바1941</t>
  </si>
  <si>
    <t>동화운수2-1F1</t>
  </si>
  <si>
    <t>70바1942</t>
  </si>
  <si>
    <t>동화운수2-1A4</t>
  </si>
  <si>
    <t>70바1802</t>
  </si>
  <si>
    <t>4545</t>
  </si>
  <si>
    <t>동화운수45A3</t>
  </si>
  <si>
    <t>70바1808</t>
  </si>
  <si>
    <t>동화운수45B14</t>
  </si>
  <si>
    <t>70바1810</t>
  </si>
  <si>
    <t>동화운수45S6</t>
  </si>
  <si>
    <t>70바1813</t>
  </si>
  <si>
    <t>동화운수45A6</t>
  </si>
  <si>
    <t>70바1818</t>
  </si>
  <si>
    <t>동화운수45A1</t>
  </si>
  <si>
    <t>70바1822</t>
  </si>
  <si>
    <t>동화운수45B2</t>
  </si>
  <si>
    <t>70바1827</t>
  </si>
  <si>
    <t>동화운수45B3</t>
  </si>
  <si>
    <t>70바1830</t>
  </si>
  <si>
    <t>동화운수45B5</t>
  </si>
  <si>
    <t>70바1831</t>
  </si>
  <si>
    <t>동화운수45B11</t>
  </si>
  <si>
    <t>70바1835</t>
  </si>
  <si>
    <t>동화운수45A10</t>
  </si>
  <si>
    <t>70바1836</t>
  </si>
  <si>
    <t>70바1841</t>
  </si>
  <si>
    <t>동화운수45S3</t>
  </si>
  <si>
    <t>70바1842</t>
  </si>
  <si>
    <t>동화운수45B7</t>
  </si>
  <si>
    <t>70바1844</t>
  </si>
  <si>
    <t>동화운수45A9</t>
  </si>
  <si>
    <t>70바1846</t>
  </si>
  <si>
    <t>동화운수45A5</t>
  </si>
  <si>
    <t>70바1849</t>
  </si>
  <si>
    <t>동화운수45C1</t>
  </si>
  <si>
    <t>70바1850</t>
  </si>
  <si>
    <t>동화운수45D2</t>
  </si>
  <si>
    <t>70바1851</t>
  </si>
  <si>
    <t>동화운수45S4</t>
  </si>
  <si>
    <t>70바1852</t>
  </si>
  <si>
    <t>동화운수45A11</t>
  </si>
  <si>
    <t>70바1855</t>
  </si>
  <si>
    <t>동화운수45D3</t>
  </si>
  <si>
    <t>70바1858</t>
  </si>
  <si>
    <t>동화운수45B15</t>
  </si>
  <si>
    <t>70바1860</t>
  </si>
  <si>
    <t>동화운수45S1</t>
  </si>
  <si>
    <t>70바1871</t>
  </si>
  <si>
    <t>동화운수45B1</t>
  </si>
  <si>
    <t>70바1886</t>
  </si>
  <si>
    <t>동화운수45B9</t>
  </si>
  <si>
    <t>70바1889</t>
  </si>
  <si>
    <t>동화운수45B6</t>
  </si>
  <si>
    <t>70바1895</t>
  </si>
  <si>
    <t>동화운수45A8</t>
  </si>
  <si>
    <t>70바1899</t>
  </si>
  <si>
    <t>동화운수45B4</t>
  </si>
  <si>
    <t>70바1900</t>
  </si>
  <si>
    <t>동화운수45D1</t>
  </si>
  <si>
    <t>70바1901</t>
  </si>
  <si>
    <t>동화운수45B10</t>
  </si>
  <si>
    <t>70바1926</t>
  </si>
  <si>
    <t>동화운수45B12</t>
  </si>
  <si>
    <t>70바1933</t>
  </si>
  <si>
    <t>동화운수45B13</t>
  </si>
  <si>
    <t>70바1934</t>
  </si>
  <si>
    <t>동화운수45A7</t>
  </si>
  <si>
    <t>70바1943</t>
  </si>
  <si>
    <t>동화운수45A2</t>
  </si>
  <si>
    <t>70바1944</t>
  </si>
  <si>
    <t>동화운수45S2</t>
  </si>
  <si>
    <t>70바1946</t>
  </si>
  <si>
    <t>동화운수45B8</t>
  </si>
  <si>
    <t>70바1947</t>
  </si>
  <si>
    <t>동화운수45S5</t>
  </si>
  <si>
    <t>70바1804</t>
  </si>
  <si>
    <t>급행95급행95</t>
  </si>
  <si>
    <t>동화운수급행95F1</t>
  </si>
  <si>
    <t>70바1805</t>
  </si>
  <si>
    <t>동화운수급행95B2</t>
  </si>
  <si>
    <t>70바1812</t>
  </si>
  <si>
    <t>동화운수급행95A4</t>
  </si>
  <si>
    <t>70바1825</t>
  </si>
  <si>
    <t>동화운수급행95C1</t>
  </si>
  <si>
    <t>70바1864</t>
  </si>
  <si>
    <t>동화운수급행95C2</t>
  </si>
  <si>
    <t>70바1872</t>
  </si>
  <si>
    <t>동화운수급행95A3</t>
  </si>
  <si>
    <t>70바1903</t>
  </si>
  <si>
    <t>동화운수급행95A2</t>
  </si>
  <si>
    <t>70바1909</t>
  </si>
  <si>
    <t>동화운수급행95C3</t>
  </si>
  <si>
    <t>70바1914</t>
  </si>
  <si>
    <t>동화운수급행95C4</t>
  </si>
  <si>
    <t>70바1925</t>
  </si>
  <si>
    <t>동화운수급행95A1</t>
  </si>
  <si>
    <t>70바1936</t>
  </si>
  <si>
    <t>동화운수급행95B1</t>
  </si>
  <si>
    <t>70바1939</t>
  </si>
  <si>
    <t>동화운수급행95B3</t>
  </si>
  <si>
    <t>강경훈</t>
  </si>
  <si>
    <t>5075726</t>
  </si>
  <si>
    <t>50757262823.342</t>
  </si>
  <si>
    <t>강대복</t>
  </si>
  <si>
    <t>5073898</t>
  </si>
  <si>
    <t>50738981847.986</t>
  </si>
  <si>
    <t>강병호</t>
  </si>
  <si>
    <t>5077813</t>
  </si>
  <si>
    <t>50778132575.59</t>
  </si>
  <si>
    <t>강성균</t>
  </si>
  <si>
    <t>5076871</t>
  </si>
  <si>
    <t>50768712262.535</t>
  </si>
  <si>
    <t>강신권</t>
  </si>
  <si>
    <t>5078660</t>
  </si>
  <si>
    <t>50786604839.596</t>
  </si>
  <si>
    <t>강한춘</t>
  </si>
  <si>
    <t>5072458</t>
  </si>
  <si>
    <t>50724581152.846</t>
  </si>
  <si>
    <t>강현구</t>
  </si>
  <si>
    <t>5078471</t>
  </si>
  <si>
    <t>50784712539.571</t>
  </si>
  <si>
    <t>경윤노</t>
  </si>
  <si>
    <t>5079072</t>
  </si>
  <si>
    <t>50790724456.772</t>
  </si>
  <si>
    <t>권영문</t>
  </si>
  <si>
    <t>5072936</t>
  </si>
  <si>
    <t>50729364250.606</t>
  </si>
  <si>
    <t>권오찬</t>
  </si>
  <si>
    <t>5072354</t>
  </si>
  <si>
    <t>5072354828.94</t>
  </si>
  <si>
    <t>김강원</t>
  </si>
  <si>
    <t>5077302</t>
  </si>
  <si>
    <t>50773021437.239</t>
  </si>
  <si>
    <t>김경유</t>
  </si>
  <si>
    <t>5072161</t>
  </si>
  <si>
    <t>50721611101.712</t>
  </si>
  <si>
    <t>김광호</t>
  </si>
  <si>
    <t>5071608</t>
  </si>
  <si>
    <t>50716081304.052</t>
  </si>
  <si>
    <t>김기섭</t>
  </si>
  <si>
    <t>5075614</t>
  </si>
  <si>
    <t>50756143894.164</t>
  </si>
  <si>
    <t>김남진</t>
  </si>
  <si>
    <t>5075815</t>
  </si>
  <si>
    <t>50758155394.592</t>
  </si>
  <si>
    <t>김도형</t>
  </si>
  <si>
    <t>5071139</t>
  </si>
  <si>
    <t>50711391297.262</t>
  </si>
  <si>
    <t>김동섭</t>
  </si>
  <si>
    <t>5071129</t>
  </si>
  <si>
    <t>50711292520.264</t>
  </si>
  <si>
    <t>김동영</t>
  </si>
  <si>
    <t>5075681</t>
  </si>
  <si>
    <t>50756811955.634</t>
  </si>
  <si>
    <t>김동은</t>
  </si>
  <si>
    <t>5075251</t>
  </si>
  <si>
    <t>5075251709.81</t>
  </si>
  <si>
    <t>김동철</t>
  </si>
  <si>
    <t>5072130</t>
  </si>
  <si>
    <t>50721304351.256</t>
  </si>
  <si>
    <t>김동호</t>
  </si>
  <si>
    <t>5073793</t>
  </si>
  <si>
    <t>5073793606.352</t>
  </si>
  <si>
    <t>김만배</t>
  </si>
  <si>
    <t>5075956</t>
  </si>
  <si>
    <t>50759565328.688</t>
  </si>
  <si>
    <t>김명수</t>
  </si>
  <si>
    <t>5075089</t>
  </si>
  <si>
    <t>50750894779.236</t>
  </si>
  <si>
    <t>김명식</t>
  </si>
  <si>
    <t>5079395</t>
  </si>
  <si>
    <t>50793953829.922</t>
  </si>
  <si>
    <t>김무경</t>
  </si>
  <si>
    <t>5078347</t>
  </si>
  <si>
    <t>50783474373.826</t>
  </si>
  <si>
    <t>김배현</t>
  </si>
  <si>
    <t>507645</t>
  </si>
  <si>
    <t>507645565.543</t>
  </si>
  <si>
    <t>김병태</t>
  </si>
  <si>
    <t>507410</t>
  </si>
  <si>
    <t>5074104747.37</t>
  </si>
  <si>
    <t>김상록</t>
  </si>
  <si>
    <t>5077147</t>
  </si>
  <si>
    <t>50771474050.24</t>
  </si>
  <si>
    <t>김상선</t>
  </si>
  <si>
    <t>5078500</t>
  </si>
  <si>
    <t>50785002127.332</t>
  </si>
  <si>
    <t>김상재</t>
  </si>
  <si>
    <t>5073798</t>
  </si>
  <si>
    <t>50737982228.454</t>
  </si>
  <si>
    <t>김상철</t>
  </si>
  <si>
    <t>5073712</t>
  </si>
  <si>
    <t>50737123822.688</t>
  </si>
  <si>
    <t>김석욱</t>
  </si>
  <si>
    <t>5073055</t>
  </si>
  <si>
    <t>50730554289.382</t>
  </si>
  <si>
    <t>김석철</t>
  </si>
  <si>
    <t>507899</t>
  </si>
  <si>
    <t>5078994459.338</t>
  </si>
  <si>
    <t>김선기</t>
  </si>
  <si>
    <t>5072094</t>
  </si>
  <si>
    <t>50720942297.414</t>
  </si>
  <si>
    <t>김선기B</t>
  </si>
  <si>
    <t>5075393</t>
  </si>
  <si>
    <t>50753931996.442</t>
  </si>
  <si>
    <t>김성근</t>
  </si>
  <si>
    <t>5079875</t>
  </si>
  <si>
    <t>5079875707.931</t>
  </si>
  <si>
    <t>김성남</t>
  </si>
  <si>
    <t>5079197</t>
  </si>
  <si>
    <t>50791972561.205</t>
  </si>
  <si>
    <t>김성덕</t>
  </si>
  <si>
    <t>5075406</t>
  </si>
  <si>
    <t>50754064471.004</t>
  </si>
  <si>
    <t>김성익</t>
  </si>
  <si>
    <t>5073585</t>
  </si>
  <si>
    <t>50735854719</t>
  </si>
  <si>
    <t>김성진</t>
  </si>
  <si>
    <t>5077975</t>
  </si>
  <si>
    <t>50779751332.996</t>
  </si>
  <si>
    <t>김성찬</t>
  </si>
  <si>
    <t>5071999</t>
  </si>
  <si>
    <t>50719993220.694</t>
  </si>
  <si>
    <t>김수민</t>
  </si>
  <si>
    <t>5074464</t>
  </si>
  <si>
    <t>5074464471.212</t>
  </si>
  <si>
    <t>김승남</t>
  </si>
  <si>
    <t>5075008</t>
  </si>
  <si>
    <t>50750083671.14</t>
  </si>
  <si>
    <t>김연철</t>
  </si>
  <si>
    <t>5072807</t>
  </si>
  <si>
    <t>50728073750.314</t>
  </si>
  <si>
    <t>김영관</t>
  </si>
  <si>
    <t>5075805</t>
  </si>
  <si>
    <t>50758051247.94</t>
  </si>
  <si>
    <t>김오섭</t>
  </si>
  <si>
    <t>5075883</t>
  </si>
  <si>
    <t>50758832403.193</t>
  </si>
  <si>
    <t>김용운</t>
  </si>
  <si>
    <t>507709</t>
  </si>
  <si>
    <t>5077094624.068</t>
  </si>
  <si>
    <t>김우승</t>
  </si>
  <si>
    <t>5078996</t>
  </si>
  <si>
    <t>50789961895.4</t>
  </si>
  <si>
    <t>김윤식</t>
  </si>
  <si>
    <t>5077820</t>
  </si>
  <si>
    <t>50778201772.905</t>
  </si>
  <si>
    <t>김윤호</t>
  </si>
  <si>
    <t>5078819</t>
  </si>
  <si>
    <t>50788194820.08</t>
  </si>
  <si>
    <t>김응섭</t>
  </si>
  <si>
    <t>5074310</t>
  </si>
  <si>
    <t>50743104064.86</t>
  </si>
  <si>
    <t>김재철</t>
  </si>
  <si>
    <t>5073801</t>
  </si>
  <si>
    <t>50738014115.686</t>
  </si>
  <si>
    <t>김재택</t>
  </si>
  <si>
    <t>507747</t>
  </si>
  <si>
    <t>5077474326.844</t>
  </si>
  <si>
    <t>김재희</t>
  </si>
  <si>
    <t>5071039</t>
  </si>
  <si>
    <t>50710394118.208</t>
  </si>
  <si>
    <t>김정수</t>
  </si>
  <si>
    <t>5076508</t>
  </si>
  <si>
    <t>50765081971.09</t>
  </si>
  <si>
    <t>김정수B</t>
  </si>
  <si>
    <t>507452</t>
  </si>
  <si>
    <t>5074524271.208</t>
  </si>
  <si>
    <t>김정인</t>
  </si>
  <si>
    <t>5075874</t>
  </si>
  <si>
    <t>50758741325.772</t>
  </si>
  <si>
    <t>김정현</t>
  </si>
  <si>
    <t>5079124</t>
  </si>
  <si>
    <t>50791243494.816</t>
  </si>
  <si>
    <t>김제황</t>
  </si>
  <si>
    <t>5077662</t>
  </si>
  <si>
    <t>50776622053.609</t>
  </si>
  <si>
    <t>김종문</t>
  </si>
  <si>
    <t>5077556</t>
  </si>
  <si>
    <t>50775563020.46</t>
  </si>
  <si>
    <t>김종삼</t>
  </si>
  <si>
    <t>5075408</t>
  </si>
  <si>
    <t>50754081407.724</t>
  </si>
  <si>
    <t>김준성</t>
  </si>
  <si>
    <t>507943</t>
  </si>
  <si>
    <t>507943721.808</t>
  </si>
  <si>
    <t>김지헌</t>
  </si>
  <si>
    <t>5074094</t>
  </si>
  <si>
    <t>50740941105.366</t>
  </si>
  <si>
    <t>김창일</t>
  </si>
  <si>
    <t>5078937</t>
  </si>
  <si>
    <t>50789372292.392</t>
  </si>
  <si>
    <t>김춘호</t>
  </si>
  <si>
    <t>5079845</t>
  </si>
  <si>
    <t>50798454212.014</t>
  </si>
  <si>
    <t>김태경</t>
  </si>
  <si>
    <t>50732</t>
  </si>
  <si>
    <t>50732666.419</t>
  </si>
  <si>
    <t>김태복</t>
  </si>
  <si>
    <t>5076105</t>
  </si>
  <si>
    <t>50761053936.29</t>
  </si>
  <si>
    <t>김태영</t>
  </si>
  <si>
    <t>5072464</t>
  </si>
  <si>
    <t>50724642194.806</t>
  </si>
  <si>
    <t>김태우</t>
  </si>
  <si>
    <t>5072543</t>
  </si>
  <si>
    <t>5072543777.246</t>
  </si>
  <si>
    <t>김태준</t>
  </si>
  <si>
    <t>5078468</t>
  </si>
  <si>
    <t>50784682338.319</t>
  </si>
  <si>
    <t>김필선</t>
  </si>
  <si>
    <t>5078166</t>
  </si>
  <si>
    <t>50781662004.46</t>
  </si>
  <si>
    <t>김학열</t>
  </si>
  <si>
    <t>5071556</t>
  </si>
  <si>
    <t>50715562500.278</t>
  </si>
  <si>
    <t>김한우</t>
  </si>
  <si>
    <t>5078367</t>
  </si>
  <si>
    <t>50783672044.667</t>
  </si>
  <si>
    <t>김훈태</t>
  </si>
  <si>
    <t>5076178</t>
  </si>
  <si>
    <t>50761781734.194</t>
  </si>
  <si>
    <t>나병삼</t>
  </si>
  <si>
    <t>5077317</t>
  </si>
  <si>
    <t>5077317241.842</t>
  </si>
  <si>
    <t>나성엽</t>
  </si>
  <si>
    <t>5072395</t>
  </si>
  <si>
    <t>50723953887.568</t>
  </si>
  <si>
    <t>남권우</t>
  </si>
  <si>
    <t>5074641</t>
  </si>
  <si>
    <t>50746412365.609</t>
  </si>
  <si>
    <t>노남지</t>
  </si>
  <si>
    <t>5079988</t>
  </si>
  <si>
    <t>50799884224.332</t>
  </si>
  <si>
    <t>마금환</t>
  </si>
  <si>
    <t>5076003</t>
  </si>
  <si>
    <t>50760034541.072</t>
  </si>
  <si>
    <t>문영길</t>
  </si>
  <si>
    <t>5074465</t>
  </si>
  <si>
    <t>50744651412.224</t>
  </si>
  <si>
    <t>민병규</t>
  </si>
  <si>
    <t>5078620</t>
  </si>
  <si>
    <t>50786201287.014</t>
  </si>
  <si>
    <t>민정구</t>
  </si>
  <si>
    <t>5074099</t>
  </si>
  <si>
    <t>50740994049.628</t>
  </si>
  <si>
    <t>박상민</t>
  </si>
  <si>
    <t>5078865</t>
  </si>
  <si>
    <t>50788653859.26</t>
  </si>
  <si>
    <t>박상현</t>
  </si>
  <si>
    <t>5072570</t>
  </si>
  <si>
    <t>50725702143.797</t>
  </si>
  <si>
    <t>박성수</t>
  </si>
  <si>
    <t>5077547</t>
  </si>
  <si>
    <t>50775472281.568</t>
  </si>
  <si>
    <t>박순철</t>
  </si>
  <si>
    <t>5072262</t>
  </si>
  <si>
    <t>50722622076.807</t>
  </si>
  <si>
    <t>박시준</t>
  </si>
  <si>
    <t>5072374</t>
  </si>
  <si>
    <t>50723742176.211</t>
  </si>
  <si>
    <t>박재한</t>
  </si>
  <si>
    <t>5077432</t>
  </si>
  <si>
    <t>50774321951.347</t>
  </si>
  <si>
    <t>박종운</t>
  </si>
  <si>
    <t>5071131</t>
  </si>
  <si>
    <t>50711314924.788</t>
  </si>
  <si>
    <t>박찬용</t>
  </si>
  <si>
    <t>5078908</t>
  </si>
  <si>
    <t>50789084789.204</t>
  </si>
  <si>
    <t>박찬우</t>
  </si>
  <si>
    <t>5073366</t>
  </si>
  <si>
    <t>507336611367.106</t>
  </si>
  <si>
    <t>박철수</t>
  </si>
  <si>
    <t>5071955</t>
  </si>
  <si>
    <t>50719551511.746</t>
  </si>
  <si>
    <t>박철우</t>
  </si>
  <si>
    <t>5077010</t>
  </si>
  <si>
    <t>5077010937.408</t>
  </si>
  <si>
    <t>박태후</t>
  </si>
  <si>
    <t>5076899</t>
  </si>
  <si>
    <t>50768994708.978</t>
  </si>
  <si>
    <t>박형규</t>
  </si>
  <si>
    <t>5078657</t>
  </si>
  <si>
    <t>50786572034.544</t>
  </si>
  <si>
    <t>박형준</t>
  </si>
  <si>
    <t>5076978</t>
  </si>
  <si>
    <t>5076978476.502</t>
  </si>
  <si>
    <t>박홍준</t>
  </si>
  <si>
    <t>5077949</t>
  </si>
  <si>
    <t>50779491544.899</t>
  </si>
  <si>
    <t>배석현</t>
  </si>
  <si>
    <t>5079574</t>
  </si>
  <si>
    <t>50795742009.488</t>
  </si>
  <si>
    <t>배성준</t>
  </si>
  <si>
    <t>507172</t>
  </si>
  <si>
    <t>5071721665.468</t>
  </si>
  <si>
    <t>배영규</t>
  </si>
  <si>
    <t>5076708</t>
  </si>
  <si>
    <t>5076708566.355</t>
  </si>
  <si>
    <t>변찬웅</t>
  </si>
  <si>
    <t>5078982</t>
  </si>
  <si>
    <t>50789821681.556</t>
  </si>
  <si>
    <t>빈대원</t>
  </si>
  <si>
    <t>5079493</t>
  </si>
  <si>
    <t>50794932388.225</t>
  </si>
  <si>
    <t>서근원</t>
  </si>
  <si>
    <t>5076315</t>
  </si>
  <si>
    <t>50763154097.52</t>
  </si>
  <si>
    <t>서민수</t>
  </si>
  <si>
    <t>5077066</t>
  </si>
  <si>
    <t>50770661896.02</t>
  </si>
  <si>
    <t>서영태</t>
  </si>
  <si>
    <t>5076699</t>
  </si>
  <si>
    <t>50766993537.694</t>
  </si>
  <si>
    <t>서윤실</t>
  </si>
  <si>
    <t>5074569</t>
  </si>
  <si>
    <t>50745694624.064</t>
  </si>
  <si>
    <t>서인석</t>
  </si>
  <si>
    <t>5074018</t>
  </si>
  <si>
    <t>50740181367.904</t>
  </si>
  <si>
    <t>서장석</t>
  </si>
  <si>
    <t>5079325</t>
  </si>
  <si>
    <t>50793252144.212</t>
  </si>
  <si>
    <t>서정철</t>
  </si>
  <si>
    <t>5074955</t>
  </si>
  <si>
    <t>5074955655.854</t>
  </si>
  <si>
    <t>선형래</t>
  </si>
  <si>
    <t>5077739</t>
  </si>
  <si>
    <t>50777391900.811</t>
  </si>
  <si>
    <t>손홍섭</t>
  </si>
  <si>
    <t>5075014</t>
  </si>
  <si>
    <t>5075014772.738</t>
  </si>
  <si>
    <t>송병상</t>
  </si>
  <si>
    <t>5079326</t>
  </si>
  <si>
    <t>50793265150.408</t>
  </si>
  <si>
    <t>송승국</t>
  </si>
  <si>
    <t>5078949</t>
  </si>
  <si>
    <t>50789491734.025</t>
  </si>
  <si>
    <t>송인실</t>
  </si>
  <si>
    <t>5071868</t>
  </si>
  <si>
    <t>50718681766.374</t>
  </si>
  <si>
    <t>송태민</t>
  </si>
  <si>
    <t>5071889</t>
  </si>
  <si>
    <t>50718895121.272</t>
  </si>
  <si>
    <t>신년호</t>
  </si>
  <si>
    <t>5074436</t>
  </si>
  <si>
    <t>50744362319.886</t>
  </si>
  <si>
    <t>신봉식</t>
  </si>
  <si>
    <t>5079619</t>
  </si>
  <si>
    <t>50796192226.828</t>
  </si>
  <si>
    <t>신삼일</t>
  </si>
  <si>
    <t>5079341</t>
  </si>
  <si>
    <t>50793414124.958</t>
  </si>
  <si>
    <t>신성섭</t>
  </si>
  <si>
    <t>5078914</t>
  </si>
  <si>
    <t>50789141888.196</t>
  </si>
  <si>
    <t>안동균</t>
  </si>
  <si>
    <t>5079800</t>
  </si>
  <si>
    <t>50798001155.468</t>
  </si>
  <si>
    <t>안재형</t>
  </si>
  <si>
    <t>5079525</t>
  </si>
  <si>
    <t>50795253771.074</t>
  </si>
  <si>
    <t>안준모</t>
  </si>
  <si>
    <t>5073559</t>
  </si>
  <si>
    <t>50735592159.149</t>
  </si>
  <si>
    <t>양승현</t>
  </si>
  <si>
    <t>5071317</t>
  </si>
  <si>
    <t>50713173614.67</t>
  </si>
  <si>
    <t>양은석</t>
  </si>
  <si>
    <t>5076239</t>
  </si>
  <si>
    <t>5076239430.006</t>
  </si>
  <si>
    <t>양인병</t>
  </si>
  <si>
    <t>5073442</t>
  </si>
  <si>
    <t>50734421225.096</t>
  </si>
  <si>
    <t>양회중</t>
  </si>
  <si>
    <t>5074835</t>
  </si>
  <si>
    <t>50748352202.502</t>
  </si>
  <si>
    <t>어영</t>
  </si>
  <si>
    <t>507623</t>
  </si>
  <si>
    <t>5076231349.584</t>
  </si>
  <si>
    <t>엄일용</t>
  </si>
  <si>
    <t>5079417</t>
  </si>
  <si>
    <t>50794173401.318</t>
  </si>
  <si>
    <t>오병창</t>
  </si>
  <si>
    <t>5078861</t>
  </si>
  <si>
    <t>50788612128.047</t>
  </si>
  <si>
    <t>오서진</t>
  </si>
  <si>
    <t>507805</t>
  </si>
  <si>
    <t>5078051488.16</t>
  </si>
  <si>
    <t>오석만</t>
  </si>
  <si>
    <t>5077167</t>
  </si>
  <si>
    <t>50771673987.216</t>
  </si>
  <si>
    <t>오세천</t>
  </si>
  <si>
    <t>5075248</t>
  </si>
  <si>
    <t>50752484493.798</t>
  </si>
  <si>
    <t>오승렬</t>
  </si>
  <si>
    <t>5079530</t>
  </si>
  <si>
    <t>5079530579.924</t>
  </si>
  <si>
    <t>오용태</t>
  </si>
  <si>
    <t>5073652</t>
  </si>
  <si>
    <t>50736523469.502</t>
  </si>
  <si>
    <t>오인택</t>
  </si>
  <si>
    <t>5075050</t>
  </si>
  <si>
    <t>50750504790.402</t>
  </si>
  <si>
    <t>원유성</t>
  </si>
  <si>
    <t>5076602</t>
  </si>
  <si>
    <t>50766023690.352</t>
  </si>
  <si>
    <t>유돈수</t>
  </si>
  <si>
    <t>5079531</t>
  </si>
  <si>
    <t>50795312108.625</t>
  </si>
  <si>
    <t>유병기</t>
  </si>
  <si>
    <t>5071087</t>
  </si>
  <si>
    <t>5071087551.564</t>
  </si>
  <si>
    <t>유인석</t>
  </si>
  <si>
    <t>507401</t>
  </si>
  <si>
    <t>507401316.314</t>
  </si>
  <si>
    <t>유재신</t>
  </si>
  <si>
    <t>5078027</t>
  </si>
  <si>
    <t>50780274340.204</t>
  </si>
  <si>
    <t>윤보근</t>
  </si>
  <si>
    <t>5072082</t>
  </si>
  <si>
    <t>50720825073.576</t>
  </si>
  <si>
    <t>윤보현</t>
  </si>
  <si>
    <t>5077965</t>
  </si>
  <si>
    <t>50779651543.034</t>
  </si>
  <si>
    <t>윤준호</t>
  </si>
  <si>
    <t>5077525</t>
  </si>
  <si>
    <t>50775251468.054</t>
  </si>
  <si>
    <t>윤필봉</t>
  </si>
  <si>
    <t>5071801</t>
  </si>
  <si>
    <t>50718011102.806</t>
  </si>
  <si>
    <t>이경호</t>
  </si>
  <si>
    <t>5078062</t>
  </si>
  <si>
    <t>50780622315.52</t>
  </si>
  <si>
    <t>이계명</t>
  </si>
  <si>
    <t>5072306</t>
  </si>
  <si>
    <t>50723064478.006</t>
  </si>
  <si>
    <t>이구연</t>
  </si>
  <si>
    <t>5072839</t>
  </si>
  <si>
    <t>50728395535.144</t>
  </si>
  <si>
    <t>이만용</t>
  </si>
  <si>
    <t>5079177</t>
  </si>
  <si>
    <t>50791774343.808</t>
  </si>
  <si>
    <t>이명인</t>
  </si>
  <si>
    <t>5077715</t>
  </si>
  <si>
    <t>50777154474.596</t>
  </si>
  <si>
    <t>이명철</t>
  </si>
  <si>
    <t>5073862</t>
  </si>
  <si>
    <t>50738625096.528</t>
  </si>
  <si>
    <t>이명철B</t>
  </si>
  <si>
    <t>5074034</t>
  </si>
  <si>
    <t>50740341481.682</t>
  </si>
  <si>
    <t>이몽기</t>
  </si>
  <si>
    <t>5073884</t>
  </si>
  <si>
    <t>50738842206.997</t>
  </si>
  <si>
    <t>이민경</t>
  </si>
  <si>
    <t>5074595</t>
  </si>
  <si>
    <t>50745952481.204</t>
  </si>
  <si>
    <t>이민우</t>
  </si>
  <si>
    <t>50778</t>
  </si>
  <si>
    <t>507782000.048</t>
  </si>
  <si>
    <t>이상덕</t>
  </si>
  <si>
    <t>5072004</t>
  </si>
  <si>
    <t>50720044125.884</t>
  </si>
  <si>
    <t>이상옥</t>
  </si>
  <si>
    <t>5072579</t>
  </si>
  <si>
    <t>5072579707.8</t>
  </si>
  <si>
    <t>이선우</t>
  </si>
  <si>
    <t>5078355</t>
  </si>
  <si>
    <t>50783552104.3</t>
  </si>
  <si>
    <t>이성재</t>
  </si>
  <si>
    <t>5072744</t>
  </si>
  <si>
    <t>50727442226.541</t>
  </si>
  <si>
    <t>이양복</t>
  </si>
  <si>
    <t>5073759</t>
  </si>
  <si>
    <t>5073759946.107</t>
  </si>
  <si>
    <t>이영균</t>
  </si>
  <si>
    <t>5074578</t>
  </si>
  <si>
    <t>50745782318.034</t>
  </si>
  <si>
    <t>이완교</t>
  </si>
  <si>
    <t>507220</t>
  </si>
  <si>
    <t>5072201903.18</t>
  </si>
  <si>
    <t>이용상</t>
  </si>
  <si>
    <t>5072049</t>
  </si>
  <si>
    <t>50720491961.308</t>
  </si>
  <si>
    <t>이원호</t>
  </si>
  <si>
    <t>5079786</t>
  </si>
  <si>
    <t>50797864544.782</t>
  </si>
  <si>
    <t>이응우</t>
  </si>
  <si>
    <t>5078037</t>
  </si>
  <si>
    <t>50780371353.856</t>
  </si>
  <si>
    <t>이정호</t>
  </si>
  <si>
    <t>5077583</t>
  </si>
  <si>
    <t>5077583734.288</t>
  </si>
  <si>
    <t>이정후</t>
  </si>
  <si>
    <t>5077584</t>
  </si>
  <si>
    <t>50775844735.698</t>
  </si>
  <si>
    <t>이종대</t>
  </si>
  <si>
    <t>5074584</t>
  </si>
  <si>
    <t>50745842049.509</t>
  </si>
  <si>
    <t>이진학</t>
  </si>
  <si>
    <t>5077610</t>
  </si>
  <si>
    <t>50776101362.156</t>
  </si>
  <si>
    <t>이창용</t>
  </si>
  <si>
    <t>5078934</t>
  </si>
  <si>
    <t>50789342084.116</t>
  </si>
  <si>
    <t>이창우</t>
  </si>
  <si>
    <t>5072158</t>
  </si>
  <si>
    <t>50721583438.412</t>
  </si>
  <si>
    <t>이희수</t>
  </si>
  <si>
    <t>5075611</t>
  </si>
  <si>
    <t>50756113657.03</t>
  </si>
  <si>
    <t>임동순</t>
  </si>
  <si>
    <t>5072869</t>
  </si>
  <si>
    <t>50728691088.193</t>
  </si>
  <si>
    <t>임상철</t>
  </si>
  <si>
    <t>5073885</t>
  </si>
  <si>
    <t>50738851932.649</t>
  </si>
  <si>
    <t>임성필</t>
  </si>
  <si>
    <t>5073172</t>
  </si>
  <si>
    <t>50731721781.846</t>
  </si>
  <si>
    <t>임세현</t>
  </si>
  <si>
    <t>5074455</t>
  </si>
  <si>
    <t>5074455477.532</t>
  </si>
  <si>
    <t>임원재</t>
  </si>
  <si>
    <t>5076864</t>
  </si>
  <si>
    <t>50768641745.888</t>
  </si>
  <si>
    <t>임춘택</t>
  </si>
  <si>
    <t>5076127</t>
  </si>
  <si>
    <t>5076127305.188</t>
  </si>
  <si>
    <t>장경석</t>
  </si>
  <si>
    <t>5075371</t>
  </si>
  <si>
    <t>50753714043.298</t>
  </si>
  <si>
    <t>장광태</t>
  </si>
  <si>
    <t>5075265</t>
  </si>
  <si>
    <t>50752653893.398</t>
  </si>
  <si>
    <t>장도</t>
  </si>
  <si>
    <t>507487</t>
  </si>
  <si>
    <t>5074871470.134</t>
  </si>
  <si>
    <t>장두식</t>
  </si>
  <si>
    <t>507694</t>
  </si>
  <si>
    <t>5076943142.294</t>
  </si>
  <si>
    <t>장인수</t>
  </si>
  <si>
    <t>5075221</t>
  </si>
  <si>
    <t>5075221729.685</t>
  </si>
  <si>
    <t>전경순</t>
  </si>
  <si>
    <t>5072398</t>
  </si>
  <si>
    <t>50723984471.158</t>
  </si>
  <si>
    <t>전득수</t>
  </si>
  <si>
    <t>5071721</t>
  </si>
  <si>
    <t>50717212203.798</t>
  </si>
  <si>
    <t>전부만</t>
  </si>
  <si>
    <t>5078890</t>
  </si>
  <si>
    <t>5078890519.346</t>
  </si>
  <si>
    <t>전창수</t>
  </si>
  <si>
    <t>5076090</t>
  </si>
  <si>
    <t>5076090496.556</t>
  </si>
  <si>
    <t>정경권</t>
  </si>
  <si>
    <t>5073706</t>
  </si>
  <si>
    <t>50737064000.612</t>
  </si>
  <si>
    <t>정균</t>
  </si>
  <si>
    <t>507555</t>
  </si>
  <si>
    <t>5075552087.905</t>
  </si>
  <si>
    <t>정근택</t>
  </si>
  <si>
    <t>5079897</t>
  </si>
  <si>
    <t>50798971507.326</t>
  </si>
  <si>
    <t>정금용</t>
  </si>
  <si>
    <t>5076955</t>
  </si>
  <si>
    <t>5076955980.064</t>
  </si>
  <si>
    <t>정기운</t>
  </si>
  <si>
    <t>5072973</t>
  </si>
  <si>
    <t>50729732298.504</t>
  </si>
  <si>
    <t>정대석</t>
  </si>
  <si>
    <t>5078144</t>
  </si>
  <si>
    <t>50781444268.994</t>
  </si>
  <si>
    <t>정대준</t>
  </si>
  <si>
    <t>5079007</t>
  </si>
  <si>
    <t>50790072436.049</t>
  </si>
  <si>
    <t>정배성</t>
  </si>
  <si>
    <t>5078441</t>
  </si>
  <si>
    <t>50784412208.035</t>
  </si>
  <si>
    <t>정삼채</t>
  </si>
  <si>
    <t>5078593</t>
  </si>
  <si>
    <t>50785932257.33</t>
  </si>
  <si>
    <t>정성훈</t>
  </si>
  <si>
    <t>5075343</t>
  </si>
  <si>
    <t>5075343663.354</t>
  </si>
  <si>
    <t>정용권</t>
  </si>
  <si>
    <t>5072462</t>
  </si>
  <si>
    <t>50724622079.356</t>
  </si>
  <si>
    <t>정의운</t>
  </si>
  <si>
    <t>5079488</t>
  </si>
  <si>
    <t>50794882352.053</t>
  </si>
  <si>
    <t>정인철</t>
  </si>
  <si>
    <t>5074805</t>
  </si>
  <si>
    <t>50748053998.586</t>
  </si>
  <si>
    <t>정장희</t>
  </si>
  <si>
    <t>5079065</t>
  </si>
  <si>
    <t>5079065682.91</t>
  </si>
  <si>
    <t>정재화</t>
  </si>
  <si>
    <t>5077133</t>
  </si>
  <si>
    <t>50771333572.988</t>
  </si>
  <si>
    <t>정정화</t>
  </si>
  <si>
    <t>5071845</t>
  </si>
  <si>
    <t>50718453804.404</t>
  </si>
  <si>
    <t>정종하</t>
  </si>
  <si>
    <t>5078754</t>
  </si>
  <si>
    <t>50787542294.108</t>
  </si>
  <si>
    <t>정진천</t>
  </si>
  <si>
    <t>5072078</t>
  </si>
  <si>
    <t>50720782370.328</t>
  </si>
  <si>
    <t>정태호</t>
  </si>
  <si>
    <t>5074987</t>
  </si>
  <si>
    <t>50749872118.291</t>
  </si>
  <si>
    <t>정한철</t>
  </si>
  <si>
    <t>5072536</t>
  </si>
  <si>
    <t>5072536430.517</t>
  </si>
  <si>
    <t>정흥균</t>
  </si>
  <si>
    <t>5077541</t>
  </si>
  <si>
    <t>50775414390.204</t>
  </si>
  <si>
    <t>조성재</t>
  </si>
  <si>
    <t>5078852</t>
  </si>
  <si>
    <t>50788523964.294</t>
  </si>
  <si>
    <t>조영준</t>
  </si>
  <si>
    <t>5073806</t>
  </si>
  <si>
    <t>50738064029.17</t>
  </si>
  <si>
    <t>조용남</t>
  </si>
  <si>
    <t>5078538</t>
  </si>
  <si>
    <t>50785381622.6</t>
  </si>
  <si>
    <t>조윤행</t>
  </si>
  <si>
    <t>5072695</t>
  </si>
  <si>
    <t>50726954007.22</t>
  </si>
  <si>
    <t>조재희</t>
  </si>
  <si>
    <t>5075810</t>
  </si>
  <si>
    <t>50758102954.066</t>
  </si>
  <si>
    <t>조철현</t>
  </si>
  <si>
    <t>5071194</t>
  </si>
  <si>
    <t>50711943714.152</t>
  </si>
  <si>
    <t>조희석</t>
  </si>
  <si>
    <t>5071472</t>
  </si>
  <si>
    <t>50714722094.67</t>
  </si>
  <si>
    <t>지광선</t>
  </si>
  <si>
    <t>5072483</t>
  </si>
  <si>
    <t>50724831861.197</t>
  </si>
  <si>
    <t>지동복</t>
  </si>
  <si>
    <t>5076263</t>
  </si>
  <si>
    <t>50762631500.377</t>
  </si>
  <si>
    <t>지정호</t>
  </si>
  <si>
    <t>5073116</t>
  </si>
  <si>
    <t>50731162210.73</t>
  </si>
  <si>
    <t>지태규</t>
  </si>
  <si>
    <t>5076586</t>
  </si>
  <si>
    <t>50765862555.638</t>
  </si>
  <si>
    <t>지현근</t>
  </si>
  <si>
    <t>5072009</t>
  </si>
  <si>
    <t>50720091007.526</t>
  </si>
  <si>
    <t>지현열</t>
  </si>
  <si>
    <t>5072583</t>
  </si>
  <si>
    <t>5072583765.306</t>
  </si>
  <si>
    <t>차경남</t>
  </si>
  <si>
    <t>5071308</t>
  </si>
  <si>
    <t>50713083726.74</t>
  </si>
  <si>
    <t>차주선</t>
  </si>
  <si>
    <t>5076956</t>
  </si>
  <si>
    <t>50769562002.965</t>
  </si>
  <si>
    <t>채상환</t>
  </si>
  <si>
    <t>5073291</t>
  </si>
  <si>
    <t>50732912368.49</t>
  </si>
  <si>
    <t>천광일</t>
  </si>
  <si>
    <t>5073792</t>
  </si>
  <si>
    <t>5073792703.268</t>
  </si>
  <si>
    <t>천성영</t>
  </si>
  <si>
    <t>5072732</t>
  </si>
  <si>
    <t>50727322117.395</t>
  </si>
  <si>
    <t>천차영</t>
  </si>
  <si>
    <t>5072286</t>
  </si>
  <si>
    <t>50722861962.705</t>
  </si>
  <si>
    <t>최기병</t>
  </si>
  <si>
    <t>5074139</t>
  </si>
  <si>
    <t>50741393905.664</t>
  </si>
  <si>
    <t>최기석</t>
  </si>
  <si>
    <t>5073376</t>
  </si>
  <si>
    <t>50733762167.874</t>
  </si>
  <si>
    <t>최민성</t>
  </si>
  <si>
    <t>5078728</t>
  </si>
  <si>
    <t>50787283964.496</t>
  </si>
  <si>
    <t>최성수</t>
  </si>
  <si>
    <t>5075219</t>
  </si>
  <si>
    <t>5075219641.779</t>
  </si>
  <si>
    <t>최세원</t>
  </si>
  <si>
    <t>5072554</t>
  </si>
  <si>
    <t>50725541330.856</t>
  </si>
  <si>
    <t>최영기</t>
  </si>
  <si>
    <t>5072986</t>
  </si>
  <si>
    <t>50729861988.734</t>
  </si>
  <si>
    <t>최영준</t>
  </si>
  <si>
    <t>5071912</t>
  </si>
  <si>
    <t>50719124187.134</t>
  </si>
  <si>
    <t>최정선</t>
  </si>
  <si>
    <t>5075828</t>
  </si>
  <si>
    <t>50758282145.588</t>
  </si>
  <si>
    <t>최종천</t>
  </si>
  <si>
    <t>5073270</t>
  </si>
  <si>
    <t>50732701586.369</t>
  </si>
  <si>
    <t>최중열</t>
  </si>
  <si>
    <t>507136</t>
  </si>
  <si>
    <t>5071361903.702</t>
  </si>
  <si>
    <t>최진호</t>
  </si>
  <si>
    <t>5074640</t>
  </si>
  <si>
    <t>50746403844.884</t>
  </si>
  <si>
    <t>최창수</t>
  </si>
  <si>
    <t>5075259</t>
  </si>
  <si>
    <t>50752594246.702</t>
  </si>
  <si>
    <t>최창수B</t>
  </si>
  <si>
    <t>5076016</t>
  </si>
  <si>
    <t>50760162127.944</t>
  </si>
  <si>
    <t>최춘식</t>
  </si>
  <si>
    <t>5072855</t>
  </si>
  <si>
    <t>50728554297.558</t>
  </si>
  <si>
    <t>한경호</t>
  </si>
  <si>
    <t>5072931</t>
  </si>
  <si>
    <t>50729311126.726</t>
  </si>
  <si>
    <t>한상현</t>
  </si>
  <si>
    <t>5071509</t>
  </si>
  <si>
    <t>50715094090.036</t>
  </si>
  <si>
    <t>한승진</t>
  </si>
  <si>
    <t>5075056</t>
  </si>
  <si>
    <t>5075056541.622</t>
  </si>
  <si>
    <t>한철운</t>
  </si>
  <si>
    <t>507613</t>
  </si>
  <si>
    <t>5076131242.49</t>
  </si>
  <si>
    <t>허승복</t>
  </si>
  <si>
    <t>5077891</t>
  </si>
  <si>
    <t>50778913144.026</t>
  </si>
  <si>
    <t>홍기우</t>
  </si>
  <si>
    <t>5076618</t>
  </si>
  <si>
    <t>50766184949.324</t>
  </si>
  <si>
    <t>홍대석</t>
  </si>
  <si>
    <t>5079276</t>
  </si>
  <si>
    <t>50792761955.661</t>
  </si>
  <si>
    <t>홍순태</t>
  </si>
  <si>
    <t>5071255</t>
  </si>
  <si>
    <t>50712554073.914</t>
  </si>
  <si>
    <t>황석주</t>
  </si>
  <si>
    <t>5072988</t>
  </si>
  <si>
    <t>50729881612.103</t>
  </si>
  <si>
    <t>황인화</t>
  </si>
  <si>
    <t>5074646</t>
  </si>
  <si>
    <t>50746465251.288</t>
  </si>
  <si>
    <t>황중하</t>
  </si>
  <si>
    <t>5073809</t>
  </si>
  <si>
    <t>50738092262.983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</si>
</sst>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1.9244754801457915</c:v>
                </c:pt>
                <c:pt idx="1">
                  <c:v>2.3203603114085731</c:v>
                </c:pt>
                <c:pt idx="2">
                  <c:v>2.3499900179660043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0.27091633466135456</c:v>
                </c:pt>
                <c:pt idx="1">
                  <c:v>0.23107569721115537</c:v>
                </c:pt>
                <c:pt idx="2">
                  <c:v>0.20318725099601595</c:v>
                </c:pt>
                <c:pt idx="3">
                  <c:v>0.15936254980079681</c:v>
                </c:pt>
                <c:pt idx="4">
                  <c:v>7.9681274900398405E-2</c:v>
                </c:pt>
                <c:pt idx="5">
                  <c:v>5.5776892430278883E-2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0.10810810810810811</c:v>
                </c:pt>
                <c:pt idx="1">
                  <c:v>1.3513513513513514E-2</c:v>
                </c:pt>
                <c:pt idx="2">
                  <c:v>7.6923076923076927E-2</c:v>
                </c:pt>
                <c:pt idx="3">
                  <c:v>3.5714285714285712E-2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8.1081081081081086E-2</c:v>
                </c:pt>
                <c:pt idx="1">
                  <c:v>0.10810810810810811</c:v>
                </c:pt>
                <c:pt idx="2">
                  <c:v>0</c:v>
                </c:pt>
                <c:pt idx="3">
                  <c:v>7.1428571428571425E-2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8.1081081081081086E-2</c:v>
                </c:pt>
                <c:pt idx="1">
                  <c:v>0.22972972972972974</c:v>
                </c:pt>
                <c:pt idx="2">
                  <c:v>0.11538461538461539</c:v>
                </c:pt>
                <c:pt idx="3">
                  <c:v>0.15476190476190477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0.21621621621621623</c:v>
                </c:pt>
                <c:pt idx="1">
                  <c:v>0.17567567567567569</c:v>
                </c:pt>
                <c:pt idx="2">
                  <c:v>0.19230769230769232</c:v>
                </c:pt>
                <c:pt idx="3">
                  <c:v>0.20238095238095238</c:v>
                </c:pt>
                <c:pt idx="4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0.21621621621621623</c:v>
                </c:pt>
                <c:pt idx="1">
                  <c:v>0.21621621621621623</c:v>
                </c:pt>
                <c:pt idx="2">
                  <c:v>0.23076923076923078</c:v>
                </c:pt>
                <c:pt idx="3">
                  <c:v>0.26190476190476192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0.29729729729729731</c:v>
                </c:pt>
                <c:pt idx="1">
                  <c:v>0.25675675675675674</c:v>
                </c:pt>
                <c:pt idx="2">
                  <c:v>0.38461538461538464</c:v>
                </c:pt>
                <c:pt idx="3">
                  <c:v>0.27380952380952384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10 </c:v>
                </c:pt>
                <c:pt idx="1">
                  <c:v> 2 </c:v>
                </c:pt>
                <c:pt idx="2">
                  <c:v> 2-1 </c:v>
                </c:pt>
                <c:pt idx="3">
                  <c:v> 45 </c:v>
                </c:pt>
                <c:pt idx="4">
                  <c:v> 급행95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571500</xdr:rowOff>
    </xdr:from>
    <xdr:to>
      <xdr:col>3</xdr:col>
      <xdr:colOff>638735</xdr:colOff>
      <xdr:row>11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756647"/>
          <a:ext cx="1154206" cy="1086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179292</xdr:colOff>
      <xdr:row>8</xdr:row>
      <xdr:rowOff>515472</xdr:rowOff>
    </xdr:from>
    <xdr:to>
      <xdr:col>3</xdr:col>
      <xdr:colOff>336178</xdr:colOff>
      <xdr:row>9</xdr:row>
      <xdr:rowOff>123267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10233" y="2700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324971</xdr:colOff>
      <xdr:row>8</xdr:row>
      <xdr:rowOff>22412</xdr:rowOff>
    </xdr:from>
    <xdr:to>
      <xdr:col>5</xdr:col>
      <xdr:colOff>481857</xdr:colOff>
      <xdr:row>8</xdr:row>
      <xdr:rowOff>504266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104030" y="22075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280147</xdr:colOff>
      <xdr:row>8</xdr:row>
      <xdr:rowOff>425824</xdr:rowOff>
    </xdr:from>
    <xdr:to>
      <xdr:col>5</xdr:col>
      <xdr:colOff>515470</xdr:colOff>
      <xdr:row>8</xdr:row>
      <xdr:rowOff>515471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059206" y="2610971"/>
          <a:ext cx="1109382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714</v>
      </c>
      <c r="C5" s="312" t="s">
        <v>940</v>
      </c>
      <c r="D5" s="312"/>
      <c r="E5" s="63">
        <f>SUMIFS(숨김!BE:BE,숨김!BD:BD,종합!C5)</f>
        <v>5</v>
      </c>
      <c r="F5" s="64">
        <f>SUMIFS(숨김!BF:BF,숨김!BD:BD,종합!C5)</f>
        <v>106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7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동화운수</v>
      </c>
      <c r="K10" s="208" t="s">
        <v>103</v>
      </c>
      <c r="X10" s="297"/>
      <c r="Z10" s="39"/>
      <c r="AA10" s="39"/>
      <c r="AB10" s="39"/>
    </row>
    <row r="11" spans="1:28" ht="23.25" customHeight="1" thickTop="1">
      <c r="G11" s="6"/>
      <c r="H11" s="262">
        <v>1</v>
      </c>
      <c r="I11" s="202">
        <v>2.0099999999999998</v>
      </c>
      <c r="J11" s="203">
        <f>SUMIFS(숨김!BB:BB, 숨김!AU:AU, H11, 숨김!AT:AT, "합계", 숨김!AS:AS, 종합!$C$5)</f>
        <v>1.9244754801457915</v>
      </c>
      <c r="K11" s="204"/>
      <c r="M11" s="2"/>
      <c r="Y11" s="298"/>
      <c r="Z11" s="309"/>
      <c r="AA11" s="299"/>
      <c r="AB11" s="39"/>
    </row>
    <row r="12" spans="1:28" ht="23.25" customHeight="1">
      <c r="G12" s="6"/>
      <c r="H12" s="263">
        <v>2</v>
      </c>
      <c r="I12" s="196">
        <v>2.3662575846193561</v>
      </c>
      <c r="J12" s="203">
        <f>SUMIFS(숨김!BB:BB, 숨김!AU:AU, H12, 숨김!AT:AT, "합계", 숨김!AS:AS, 종합!$C$5)</f>
        <v>2.3203603114085731</v>
      </c>
      <c r="K12" s="264">
        <f>J12/J11-1</f>
        <v>0.20571050935540658</v>
      </c>
      <c r="M12" s="299"/>
      <c r="Y12" s="298"/>
      <c r="Z12" s="309"/>
      <c r="AA12" s="299"/>
      <c r="AB12" s="39"/>
    </row>
    <row r="13" spans="1:28" ht="23.25" customHeight="1">
      <c r="G13" s="6"/>
      <c r="H13" s="263">
        <v>3</v>
      </c>
      <c r="I13" s="196">
        <v>2.37</v>
      </c>
      <c r="J13" s="203">
        <f>SUMIFS(숨김!BB:BB, 숨김!AU:AU, H13, 숨김!AT:AT, "합계", 숨김!AS:AS, 종합!$C$5)</f>
        <v>2.3499900179660043</v>
      </c>
      <c r="K13" s="266">
        <f>J13/J12-1</f>
        <v>1.2769442061110192E-2</v>
      </c>
      <c r="M13" s="299"/>
      <c r="Y13" s="298"/>
      <c r="Z13" s="309"/>
      <c r="AA13" s="299"/>
      <c r="AB13" s="39"/>
    </row>
    <row r="14" spans="1:28" ht="23.25" customHeight="1">
      <c r="G14" s="6"/>
      <c r="H14" s="265" t="s">
        <v>715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0.22110675984709216</v>
      </c>
      <c r="K14" s="199">
        <f ca="1">J14-I14</f>
        <v>4.2002282235151789E-2</v>
      </c>
      <c r="M14" s="299"/>
      <c r="Y14" s="298"/>
      <c r="Z14" s="309"/>
      <c r="AA14" s="299"/>
      <c r="AB14" s="39"/>
    </row>
    <row r="15" spans="1:28" ht="23.25" customHeight="1">
      <c r="H15" s="200" t="s">
        <v>121</v>
      </c>
      <c r="I15" s="201"/>
      <c r="J15" s="313" t="str">
        <f>SUMIFS(숨김!J:J,숨김!F:F,종합!C5)&amp;"위/(32개사)"</f>
        <v>8위/(32개사)</v>
      </c>
      <c r="K15" s="314"/>
      <c r="M15" s="299"/>
      <c r="X15" s="2"/>
      <c r="Y15" s="2"/>
      <c r="AB15" s="39"/>
    </row>
    <row r="16" spans="1:28" ht="9" customHeight="1">
      <c r="M16" s="299"/>
      <c r="X16" s="2"/>
      <c r="Y16" s="2"/>
      <c r="AB16" s="299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99"/>
      <c r="X17" s="2"/>
      <c r="Y17" s="2"/>
      <c r="AB17" s="29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9"/>
      <c r="X18" s="2"/>
      <c r="Y18" s="2"/>
      <c r="AB18" s="29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9"/>
      <c r="N19" s="300" t="str">
        <f>C5</f>
        <v>동화운수</v>
      </c>
      <c r="Y19" s="2"/>
    </row>
    <row r="20" spans="2:28" ht="22.5" customHeight="1">
      <c r="B20" s="258" t="str">
        <f>C5</f>
        <v>동화운수</v>
      </c>
      <c r="C20" s="69">
        <v>3</v>
      </c>
      <c r="D20" s="70">
        <f>SUMIFS(숨김!AV:AV,숨김!$AS:$AS,종합!$N$19,숨김!$AT:$AT,"합계",숨김!AU:AU,종합!C20)</f>
        <v>1.1114832184868672E-2</v>
      </c>
      <c r="E20" s="70">
        <f>SUMIFS(숨김!AW:AW,숨김!$AS:$AS,종합!$N$19,숨김!$AT:$AT,"합계",숨김!AV:AV,종합!D20)</f>
        <v>0.34770883916357742</v>
      </c>
      <c r="F20" s="70">
        <f>SUMIFS(숨김!AX:AX,숨김!$AS:$AS,종합!$N$19,숨김!$AT:$AT,"합계",숨김!AW:AW,종합!E20)</f>
        <v>0.16518359463139057</v>
      </c>
      <c r="G20" s="71">
        <f>SUMIFS(숨김!AY:AY,숨김!$AS:$AS,종합!$N$19,숨김!$AT:$AT,"합계",숨김!AX:AX,종합!F20)</f>
        <v>10.355696078431372</v>
      </c>
      <c r="H20" s="72">
        <f>SUMIFS(숨김!AZ:AZ,숨김!$AS:$AS,종합!$N$19,숨김!$AT:$AT,"합계",숨김!AY:AY,종합!G20)</f>
        <v>0.21923332718119859</v>
      </c>
      <c r="I20" s="72">
        <f>SUMIFS(숨김!BA:BA,숨김!$AS:$AS,종합!$N$19,숨김!$AT:$AT,"합계",숨김!AZ:AZ,종합!H20)</f>
        <v>10.425453542747878</v>
      </c>
      <c r="J20" s="73">
        <f>SUMIFS(숨김!BB:BB, 숨김!AU:AU, C20, 숨김!AT:AT, "합계", 숨김!AS:AS, 종합!$C$5)</f>
        <v>2.3499900179660043</v>
      </c>
      <c r="K20" s="74" t="str">
        <f>J26</f>
        <v>B</v>
      </c>
      <c r="M20" s="299"/>
      <c r="N20" s="39" t="str">
        <f>INDEX(숨김!L3:U36,MATCH(종합!C5,숨김!L3:L36,0),10)</f>
        <v>B</v>
      </c>
      <c r="O20" s="39">
        <f>SUM(O21:O26)</f>
        <v>251</v>
      </c>
      <c r="Y20" s="2"/>
    </row>
    <row r="21" spans="2:28" ht="22.5" customHeight="1">
      <c r="B21" s="53" t="s">
        <v>119</v>
      </c>
      <c r="C21" s="53"/>
      <c r="D21" s="67">
        <f>D20/D19-1</f>
        <v>-0.43013747647721023</v>
      </c>
      <c r="E21" s="67">
        <f t="shared" ref="E21:J21" si="0">E20/E19-1</f>
        <v>-6.6844779149957123E-3</v>
      </c>
      <c r="F21" s="67">
        <f t="shared" si="0"/>
        <v>-9.6471096690218472E-2</v>
      </c>
      <c r="G21" s="67">
        <f t="shared" si="0"/>
        <v>-4.4023329507379305E-2</v>
      </c>
      <c r="H21" s="67">
        <f t="shared" si="0"/>
        <v>-0.4069979944083354</v>
      </c>
      <c r="I21" s="67">
        <f t="shared" si="0"/>
        <v>-0.15533764380835491</v>
      </c>
      <c r="J21" s="67">
        <f t="shared" si="0"/>
        <v>-9.8456250962017933E-3</v>
      </c>
      <c r="K21" s="68" t="str">
        <f>J15</f>
        <v>8위/(32개사)</v>
      </c>
      <c r="M21" s="2" t="s">
        <v>707</v>
      </c>
      <c r="N21" s="301">
        <f>SUMIFS(숨김!O:O,숨김!L:L,종합!$N$19)</f>
        <v>0.27091633466135456</v>
      </c>
      <c r="O21" s="39">
        <f>COUNTIFS(운전자별!C:C,종합!M21)</f>
        <v>68</v>
      </c>
      <c r="X21" s="2"/>
      <c r="Y21" s="2"/>
    </row>
    <row r="22" spans="2:28" ht="22.5" customHeight="1">
      <c r="M22" s="2" t="s">
        <v>708</v>
      </c>
      <c r="N22" s="301">
        <f>SUMIFS(숨김!P:P,숨김!L:L,종합!$N$19)</f>
        <v>0.23107569721115537</v>
      </c>
      <c r="O22" s="39">
        <f>COUNTIFS(운전자별!C:C,종합!M22)</f>
        <v>58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1">
        <f>SUMIFS(숨김!Q:Q,숨김!L:L,종합!$N$19)</f>
        <v>0.20318725099601595</v>
      </c>
      <c r="O23" s="39">
        <f>COUNTIFS(운전자별!C:C,종합!M23)</f>
        <v>51</v>
      </c>
      <c r="X23" s="2"/>
      <c r="Y23" s="2"/>
    </row>
    <row r="24" spans="2:28" ht="22.5" customHeight="1">
      <c r="B24" s="60"/>
      <c r="C24" s="60"/>
      <c r="M24" s="2" t="s">
        <v>709</v>
      </c>
      <c r="N24" s="301">
        <f>SUMIFS(숨김!R:R,숨김!L:L,종합!$N$19)</f>
        <v>0.15936254980079681</v>
      </c>
      <c r="O24" s="39">
        <f>COUNTIFS(운전자별!C:C,종합!M24)</f>
        <v>40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동화운수</v>
      </c>
      <c r="K25" s="212" t="s">
        <v>129</v>
      </c>
      <c r="M25" s="2" t="s">
        <v>710</v>
      </c>
      <c r="N25" s="301">
        <f>SUMIFS(숨김!S:S,숨김!L:L,종합!$N$19)</f>
        <v>7.9681274900398405E-2</v>
      </c>
      <c r="O25" s="39">
        <f>COUNTIFS(운전자별!C:C,종합!M25)</f>
        <v>20</v>
      </c>
      <c r="X25" s="2"/>
      <c r="Y25" s="2"/>
    </row>
    <row r="26" spans="2:28" ht="22.5" customHeight="1" thickTop="1">
      <c r="H26" s="217" t="s">
        <v>123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 t="s">
        <v>79</v>
      </c>
      <c r="N26" s="301">
        <f>SUMIFS(숨김!T:T,숨김!L:L,종합!$N$19)</f>
        <v>5.5776892430278883E-2</v>
      </c>
      <c r="O26" s="39">
        <f>COUNTIFS(운전자별!C:C,종합!M26)</f>
        <v>14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27%(68명)</v>
      </c>
      <c r="K27" s="216">
        <f t="shared" ref="K27:K32" si="1">N21-I27</f>
        <v>9.6802687259703285E-2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23%(58명)</v>
      </c>
      <c r="K28" s="190">
        <f t="shared" si="1"/>
        <v>5.8904740436021813E-2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 t="shared" si="2"/>
        <v>20%(51명)</v>
      </c>
      <c r="K29" s="190">
        <f t="shared" si="1"/>
        <v>-3.3092496454202591E-2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si="2"/>
        <v>16%(40명)</v>
      </c>
      <c r="K30" s="190">
        <f t="shared" si="1"/>
        <v>-6.3318363263797667E-2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 t="shared" si="2"/>
        <v>8%(20명)</v>
      </c>
      <c r="K31" s="190">
        <f t="shared" si="1"/>
        <v>-5.0236160747974587E-2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 t="shared" si="2"/>
        <v>6%(14명)</v>
      </c>
      <c r="K32" s="195">
        <f t="shared" si="1"/>
        <v>-9.06040722975026E-3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60" t="str">
        <f>C5</f>
        <v>동화운수</v>
      </c>
      <c r="C36" s="77">
        <v>1</v>
      </c>
      <c r="D36" s="78">
        <f>SUMIFS(숨김!AV:AV,숨김!$AS:$AS,종합!$N$19,숨김!$AT:$AT,"합계",숨김!$AU:$AU,종합!$C36)</f>
        <v>4.4323265284370542E-2</v>
      </c>
      <c r="E36" s="78">
        <f>SUMIFS(숨김!AW:AW,숨김!$AS:$AS,종합!$N$19,숨김!$AT:$AT,"합계",숨김!$AU:$AU,종합!$C36)</f>
        <v>0.39376057232507494</v>
      </c>
      <c r="F36" s="78">
        <f>SUMIFS(숨김!AX:AX,숨김!$AS:$AS,종합!$N$19,숨김!$AT:$AT,"합계",숨김!$AU:$AU,종합!$C36)</f>
        <v>0.19834054976951324</v>
      </c>
      <c r="G36" s="79">
        <f>SUMIFS(숨김!AY:AY,숨김!$AS:$AS,종합!$N$19,숨김!$AT:$AT,"합계",숨김!$AU:$AU,종합!$C36)</f>
        <v>15.11476041666667</v>
      </c>
      <c r="H36" s="80">
        <f>SUMIFS(숨김!AZ:AZ,숨김!$AS:$AS,종합!$N$19,숨김!$AT:$AT,"합계",숨김!$AU:$AU,종합!$C36)</f>
        <v>2.393493761537508</v>
      </c>
      <c r="I36" s="80">
        <f>SUMIFS(숨김!BA:BA,숨김!$AS:$AS,종합!$N$19,숨김!$AT:$AT,"합계",숨김!$AU:$AU,종합!$C36)</f>
        <v>39.997825931257303</v>
      </c>
      <c r="J36" s="81">
        <f>J11</f>
        <v>1.9244754801457915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58" t="str">
        <f>$C$5</f>
        <v>동화운수</v>
      </c>
      <c r="C37" s="69">
        <v>2</v>
      </c>
      <c r="D37" s="70">
        <f>SUMIFS(숨김!AV:AV,숨김!$AS:$AS,종합!$N$19,숨김!$AT:$AT,"합계",숨김!$AU:$AU,종합!$C37)</f>
        <v>2.8730956040812324E-2</v>
      </c>
      <c r="E37" s="70">
        <f>SUMIFS(숨김!AW:AW,숨김!$AS:$AS,종합!$N$19,숨김!$AT:$AT,"합계",숨김!$AU:$AU,종합!$C37)</f>
        <v>0.35048253968889681</v>
      </c>
      <c r="F37" s="70">
        <f>SUMIFS(숨김!AX:AX,숨김!$AS:$AS,종합!$N$19,숨김!$AT:$AT,"합계",숨김!$AU:$AU,종합!$C37)</f>
        <v>0.1585455433883261</v>
      </c>
      <c r="G37" s="71">
        <f>SUMIFS(숨김!AY:AY,숨김!$AS:$AS,종합!$N$19,숨김!$AT:$AT,"합계",숨김!$AU:$AU,종합!$C37)</f>
        <v>10.715294117647064</v>
      </c>
      <c r="H37" s="72">
        <f>SUMIFS(숨김!AZ:AZ,숨김!$AS:$AS,종합!$N$19,숨김!$AT:$AT,"합계",숨김!$AU:$AU,종합!$C37)</f>
        <v>0.13541256374803654</v>
      </c>
      <c r="I37" s="72">
        <f>SUMIFS(숨김!BA:BA,숨김!$AS:$AS,종합!$N$19,숨김!$AT:$AT,"합계",숨김!$AU:$AU,종합!$C37)</f>
        <v>11.765404680944599</v>
      </c>
      <c r="J37" s="73">
        <f>J12</f>
        <v>2.3203603114085731</v>
      </c>
      <c r="K37" s="74" t="s">
        <v>708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58" t="str">
        <f>$C$5</f>
        <v>동화운수</v>
      </c>
      <c r="C38" s="69">
        <v>3</v>
      </c>
      <c r="D38" s="70">
        <f>SUMIFS(숨김!AV:AV,숨김!$AS:$AS,종합!$N$19,숨김!$AT:$AT,"합계",숨김!$AU:$AU,종합!$C38)</f>
        <v>1.1114832184868672E-2</v>
      </c>
      <c r="E38" s="70">
        <f>SUMIFS(숨김!AW:AW,숨김!$AS:$AS,종합!$N$19,숨김!$AT:$AT,"합계",숨김!$AU:$AU,종합!$C38)</f>
        <v>0.34770883916357742</v>
      </c>
      <c r="F38" s="70">
        <f>SUMIFS(숨김!AX:AX,숨김!$AS:$AS,종합!$N$19,숨김!$AT:$AT,"합계",숨김!$AU:$AU,종합!$C38)</f>
        <v>0.16518359463139057</v>
      </c>
      <c r="G38" s="71">
        <f>SUMIFS(숨김!AY:AY,숨김!$AS:$AS,종합!$N$19,숨김!$AT:$AT,"합계",숨김!$AU:$AU,종합!$C38)</f>
        <v>10.355696078431372</v>
      </c>
      <c r="H38" s="72">
        <f>SUMIFS(숨김!AZ:AZ,숨김!$AS:$AS,종합!$N$19,숨김!$AT:$AT,"합계",숨김!$AU:$AU,종합!$C38)</f>
        <v>0.21923332718119859</v>
      </c>
      <c r="I38" s="72">
        <f>SUMIFS(숨김!BA:BA,숨김!$AS:$AS,종합!$N$19,숨김!$AT:$AT,"합계",숨김!$AU:$AU,종합!$C38)</f>
        <v>10.425453542747878</v>
      </c>
      <c r="J38" s="73">
        <f>J13</f>
        <v>2.3499900179660043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-0.61314088646823817</v>
      </c>
      <c r="E39" s="67" cm="1">
        <f t="array" aca="1" ref="E39" ca="1">(INDIRECT(ADDRESS(ROW()-1,COLUMN()))/INDIRECT(ADDRESS(ROW()-2,COLUMN())))-1</f>
        <v>-7.9139478040231026E-3</v>
      </c>
      <c r="F39" s="67" cm="1">
        <f t="array" aca="1" ref="F39" ca="1">(INDIRECT(ADDRESS(ROW()-1,COLUMN()))/INDIRECT(ADDRESS(ROW()-2,COLUMN())))-1</f>
        <v>4.1868419011979796E-2</v>
      </c>
      <c r="G39" s="67" cm="1">
        <f t="array" aca="1" ref="G39" ca="1">(INDIRECT(ADDRESS(ROW()-1,COLUMN()))/INDIRECT(ADDRESS(ROW()-2,COLUMN())))-1</f>
        <v>-3.3559325135412599E-2</v>
      </c>
      <c r="H39" s="67" cm="1">
        <f t="array" aca="1" ref="H39" ca="1">(INDIRECT(ADDRESS(ROW()-1,COLUMN()))/INDIRECT(ADDRESS(ROW()-2,COLUMN())))-1</f>
        <v>0.61900285404187572</v>
      </c>
      <c r="I39" s="67" cm="1">
        <f t="array" aca="1" ref="I39" ca="1">(INDIRECT(ADDRESS(ROW()-1,COLUMN()))/INDIRECT(ADDRESS(ROW()-2,COLUMN())))-1</f>
        <v>-0.11388908197666359</v>
      </c>
      <c r="J39" s="67" cm="1">
        <f t="array" aca="1" ref="J39" ca="1">(INDIRECT(ADDRESS(ROW()-1,COLUMN()))/INDIRECT(ADDRESS(ROW()-2,COLUMN())))-1</f>
        <v>1.2769442061110192E-2</v>
      </c>
      <c r="K39" s="75" t="str" cm="1">
        <f t="array" aca="1" ref="K39" ca="1">_xlfn.IFS(N39=0,"등급유지",N39&gt;0,N39&amp;"등급 상승",N39&lt;0,N39&amp;"등급 하락")</f>
        <v>-1등급 하락</v>
      </c>
      <c r="M39" s="302"/>
      <c r="N39" s="39" cm="1">
        <f t="array" aca="1" ref="N39" ca="1">(INDIRECT(ADDRESS(ROW()-1,COLUMN()))-INDIRECT(ADDRESS(ROW()-2,COLUMN())))</f>
        <v>-1</v>
      </c>
      <c r="O39" s="39" t="s">
        <v>333</v>
      </c>
      <c r="X39" s="303"/>
      <c r="Z39" s="30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2"/>
      <c r="N40" s="2"/>
      <c r="O40" s="2"/>
      <c r="X40" s="303"/>
      <c r="Z40" s="30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2"/>
      <c r="X41" s="303"/>
      <c r="Z41" s="30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2"/>
      <c r="X42" s="303"/>
      <c r="Z42" s="30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2"/>
      <c r="N43" s="303"/>
      <c r="P43" s="304"/>
      <c r="AA43" s="40"/>
    </row>
    <row r="44" spans="2:28" ht="25.5" customHeight="1">
      <c r="B44" s="48"/>
      <c r="C44" s="48"/>
      <c r="D44" s="49"/>
      <c r="M44" s="302"/>
      <c r="N44" s="303"/>
      <c r="P44" s="304"/>
      <c r="AA44" s="40"/>
    </row>
    <row r="45" spans="2:28" ht="25.5" customHeight="1">
      <c r="B45" s="48"/>
      <c r="C45" s="48"/>
      <c r="D45" s="49"/>
      <c r="M45" s="302"/>
      <c r="N45" s="303"/>
      <c r="P45" s="304"/>
      <c r="AA45" s="40"/>
    </row>
    <row r="46" spans="2:28" ht="25.5" customHeight="1">
      <c r="B46" s="48"/>
      <c r="C46" s="48"/>
      <c r="D46" s="49"/>
      <c r="M46" s="302"/>
      <c r="N46" s="303"/>
      <c r="P46" s="304"/>
      <c r="AA46" s="40"/>
    </row>
    <row r="47" spans="2:28" ht="25.5" customHeight="1">
      <c r="B47" s="48"/>
      <c r="C47" s="48"/>
      <c r="D47" s="49"/>
      <c r="M47" s="302"/>
      <c r="N47" s="303"/>
      <c r="P47" s="304"/>
      <c r="AA47" s="40"/>
    </row>
    <row r="48" spans="2:28" ht="25.5" customHeight="1">
      <c r="B48" s="48"/>
      <c r="C48" s="48"/>
      <c r="D48" s="49"/>
      <c r="M48" s="302"/>
      <c r="N48" s="303"/>
      <c r="P48" s="304"/>
      <c r="AA48" s="40"/>
    </row>
    <row r="49" spans="2:27" ht="25.5" customHeight="1">
      <c r="B49" s="48"/>
      <c r="C49" s="48"/>
      <c r="D49" s="49"/>
      <c r="M49" s="302"/>
      <c r="N49" s="303"/>
      <c r="P49" s="30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2"/>
      <c r="N50" s="303"/>
      <c r="P50" s="30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2"/>
      <c r="N51" s="303"/>
      <c r="P51" s="304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10</v>
      </c>
      <c r="D52" s="222" t="str">
        <f>IFERROR(INDEX(숨김!$W$3:$AQ$440,MATCH(종합!$C$5&amp;2,숨김!$AQ$3:$AQ$440,0),2),"")</f>
        <v>2</v>
      </c>
      <c r="E52" s="222" t="str">
        <f>IFERROR(INDEX(숨김!$W$3:$AQ$440,MATCH(종합!$C$5&amp;3,숨김!$AQ$3:$AQ$440,0),2),"")</f>
        <v>2-1</v>
      </c>
      <c r="F52" s="222" t="str">
        <f>IFERROR(INDEX(숨김!$W$3:$AQ$440,MATCH(종합!$C$5&amp;4,숨김!$AQ$3:$AQ$440,0),2),"")</f>
        <v>45</v>
      </c>
      <c r="G52" s="222" t="str">
        <f>IFERROR(INDEX(숨김!$W$3:$AQ$440,MATCH(종합!$C$5&amp;5,숨김!$AQ$3:$AQ$440,0),2),"")</f>
        <v>급행95</v>
      </c>
      <c r="H52" s="222" t="str">
        <f>IFERROR(INDEX(숨김!$W$3:$AQ$440,MATCH(종합!$C$5&amp;6,숨김!$AQ$3:$AQ$440,0),2),"")</f>
        <v/>
      </c>
      <c r="I52" s="222" t="str">
        <f>IFERROR(INDEX(숨김!$W$3:$AQ$440,MATCH(종합!$C$5&amp;7,숨김!$AQ$3:$AQ$440,0),2),"")</f>
        <v/>
      </c>
      <c r="J52" s="222" t="str">
        <f>IFERROR(INDEX(숨김!$W$3:$AQ$440,MATCH(종합!$C$5&amp;8,숨김!$AQ$3:$AQ$440,0),2),"")</f>
        <v/>
      </c>
      <c r="K52" s="223" t="str">
        <f>IFERROR(INDEX(숨김!$W$3:$AQ$440,MATCH(종합!$C$5&amp;9,숨김!$AQ$3:$AQ$440,0),2),"")</f>
        <v/>
      </c>
      <c r="M52" s="305">
        <v>1</v>
      </c>
      <c r="N52" s="306">
        <v>2</v>
      </c>
      <c r="O52" s="306">
        <v>3</v>
      </c>
      <c r="P52" s="305">
        <v>4</v>
      </c>
      <c r="Q52" s="306">
        <v>5</v>
      </c>
      <c r="R52" s="306">
        <v>6</v>
      </c>
      <c r="S52" s="305">
        <v>7</v>
      </c>
      <c r="T52" s="306">
        <v>8</v>
      </c>
      <c r="U52" s="307"/>
      <c r="AA52" s="40"/>
    </row>
    <row r="53" spans="2:27" ht="25.5" customHeight="1" thickTop="1">
      <c r="B53" s="226" t="s">
        <v>123</v>
      </c>
      <c r="C53" s="227" t="str">
        <f>IFERROR(INDEX(숨김!$W$3:$AO$1740,MATCH(종합!$C$5&amp;종합!C$52,숨김!$AN$3:$AN$1740,0),15),"")</f>
        <v>B</v>
      </c>
      <c r="D53" s="228" t="str">
        <f>IFERROR(INDEX(숨김!$W$3:$AO$1740,MATCH(종합!$C$5&amp;종합!D$52,숨김!$AN$3:$AN$1740,0),15),"")</f>
        <v>B</v>
      </c>
      <c r="E53" s="228" t="str">
        <f>IFERROR(INDEX(숨김!$W$3:$AO$1740,MATCH(종합!$C$5&amp;종합!E$52,숨김!$AN$3:$AN$1740,0),15),"")</f>
        <v>A</v>
      </c>
      <c r="F53" s="228" t="str">
        <f>IFERROR(INDEX(숨김!$W$3:$AO$1740,MATCH(종합!$C$5&amp;종합!F$52,숨김!$AN$3:$AN$1740,0),15),"")</f>
        <v>A</v>
      </c>
      <c r="G53" s="228" t="str">
        <f>IFERROR(INDEX(숨김!$W$3:$AO$1740,MATCH(종합!$C$5&amp;종합!G$52,숨김!$AN$3:$AN$1740,0),15),"")</f>
        <v>B</v>
      </c>
      <c r="H53" s="228" t="str">
        <f>IFERROR(INDEX(숨김!$W$3:$AO$1740,MATCH(종합!$C$5&amp;종합!H$52,숨김!$AN$3:$AN$1740,0),15),"")</f>
        <v/>
      </c>
      <c r="I53" s="228" t="str">
        <f>IFERROR(INDEX(숨김!$W$3:$AO$1740,MATCH(종합!$C$5&amp;종합!I$52,숨김!$AN$3:$AN$1740,0),15),"")</f>
        <v/>
      </c>
      <c r="J53" s="228" t="str">
        <f>IFERROR(INDEX(숨김!$W$3:$AO$1740,MATCH(종합!$C$5&amp;종합!J$52,숨김!$AN$3:$AN$1740,0),15),"")</f>
        <v/>
      </c>
      <c r="K53" s="228" t="str">
        <f>IFERROR(INDEX(숨김!$W$3:$AO$1740,MATCH(종합!$C$5&amp;종합!K$52,숨김!$AN$3:$AN$1740,0),15),"")</f>
        <v/>
      </c>
      <c r="M53" s="305" t="str">
        <f>C52</f>
        <v>10</v>
      </c>
      <c r="N53" s="305" t="str">
        <f t="shared" ref="N53:U53" si="3">D52</f>
        <v>2</v>
      </c>
      <c r="O53" s="305" t="str">
        <f t="shared" si="3"/>
        <v>2-1</v>
      </c>
      <c r="P53" s="305" t="str">
        <f t="shared" si="3"/>
        <v>45</v>
      </c>
      <c r="Q53" s="305" t="str">
        <f t="shared" ref="Q53" si="4">G52</f>
        <v>급행95</v>
      </c>
      <c r="R53" s="305" t="str">
        <f t="shared" ref="R53" si="5">H52</f>
        <v/>
      </c>
      <c r="S53" s="305" t="str">
        <f t="shared" ref="S53" si="6">I52</f>
        <v/>
      </c>
      <c r="T53" s="305" t="str">
        <f t="shared" ref="T53" si="7">J52</f>
        <v/>
      </c>
      <c r="U53" s="302" t="str">
        <f t="shared" si="3"/>
        <v/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30%(11명)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26%(19명)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38%(10명)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27%(23명)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17%(5명)</v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2"/>
      <c r="N54" s="303"/>
      <c r="P54" s="304"/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22%(8명)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22%(16명)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23%(6명)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26%(22명)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20%(6명)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8">
        <f>SUMIFS(숨김!$AC:$AC,숨김!$W:$W,종합!$C$5,숨김!$X:$X,종합!C$52)/SUMIFS(숨김!$AA:$AA,숨김!$W:$W,종합!$C$5,숨김!$X:$X,종합!C$52)</f>
        <v>0.29729729729729731</v>
      </c>
      <c r="N55" s="308">
        <f>SUMIFS(숨김!$AC:$AC,숨김!$W:$W,종합!$C$5,숨김!$X:$X,종합!D$52)/SUMIFS(숨김!$AA:$AA,숨김!$W:$W,종합!$C$5,숨김!$X:$X,종합!D$52)</f>
        <v>0.25675675675675674</v>
      </c>
      <c r="O55" s="308">
        <f>SUMIFS(숨김!$AC:$AC,숨김!$W:$W,종합!$C$5,숨김!$X:$X,종합!E$52)/SUMIFS(숨김!$AA:$AA,숨김!$W:$W,종합!$C$5,숨김!$X:$X,종합!E$52)</f>
        <v>0.38461538461538464</v>
      </c>
      <c r="P55" s="308">
        <f>SUMIFS(숨김!$AC:$AC,숨김!$W:$W,종합!$C$5,숨김!$X:$X,종합!F$52)/SUMIFS(숨김!$AA:$AA,숨김!$W:$W,종합!$C$5,숨김!$X:$X,종합!F$52)</f>
        <v>0.27380952380952384</v>
      </c>
      <c r="Q55" s="308">
        <f>SUMIFS(숨김!$AC:$AC,숨김!$W:$W,종합!$C$5,숨김!$X:$X,종합!G$52)/SUMIFS(숨김!$AA:$AA,숨김!$W:$W,종합!$C$5,숨김!$X:$X,종합!G$52)</f>
        <v>0.16666666666666666</v>
      </c>
      <c r="R55" s="308" t="e">
        <f>SUMIFS(숨김!$AC:$AC,숨김!$W:$W,종합!$C$5,숨김!$X:$X,종합!H$52)/SUMIFS(숨김!$AA:$AA,숨김!$W:$W,종합!$C$5,숨김!$X:$X,종합!H$52)</f>
        <v>#DIV/0!</v>
      </c>
      <c r="S55" s="308" t="e">
        <f>SUMIFS(숨김!$AC:$AC,숨김!$W:$W,종합!$C$5,숨김!$X:$X,종합!I$52)/SUMIFS(숨김!$AA:$AA,숨김!$W:$W,종합!$C$5,숨김!$X:$X,종합!I$52)</f>
        <v>#DIV/0!</v>
      </c>
      <c r="T55" s="308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22%(8명)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18%(13명)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19%(5명)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20%(17명)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27%(8명)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8">
        <f>SUMIFS(숨김!$AD:$AD,숨김!$W:$W,종합!$C$5,숨김!$X:$X,종합!C$52)/SUMIFS(숨김!$AA:$AA,숨김!$W:$W,종합!$C$5,숨김!$X:$X,종합!C$52)</f>
        <v>0.21621621621621623</v>
      </c>
      <c r="N56" s="308">
        <f>SUMIFS(숨김!$AD:$AD,숨김!$W:$W,종합!$C$5,숨김!$X:$X,종합!D$52)/SUMIFS(숨김!$AA:$AA,숨김!$W:$W,종합!$C$5,숨김!$X:$X,종합!D$52)</f>
        <v>0.21621621621621623</v>
      </c>
      <c r="O56" s="308">
        <f>SUMIFS(숨김!$AD:$AD,숨김!$W:$W,종합!$C$5,숨김!$X:$X,종합!E$52)/SUMIFS(숨김!$AA:$AA,숨김!$W:$W,종합!$C$5,숨김!$X:$X,종합!E$52)</f>
        <v>0.23076923076923078</v>
      </c>
      <c r="P56" s="308">
        <f>SUMIFS(숨김!$AD:$AD,숨김!$W:$W,종합!$C$5,숨김!$X:$X,종합!F$52)/SUMIFS(숨김!$AA:$AA,숨김!$W:$W,종합!$C$5,숨김!$X:$X,종합!F$52)</f>
        <v>0.26190476190476192</v>
      </c>
      <c r="Q56" s="308">
        <f>SUMIFS(숨김!$AD:$AD,숨김!$W:$W,종합!$C$5,숨김!$X:$X,종합!G$52)/SUMIFS(숨김!$AA:$AA,숨김!$W:$W,종합!$C$5,숨김!$X:$X,종합!G$52)</f>
        <v>0.2</v>
      </c>
      <c r="R56" s="308" t="e">
        <f>SUMIFS(숨김!$AD:$AD,숨김!$W:$W,종합!$C$5,숨김!$X:$X,종합!H$52)/SUMIFS(숨김!$AA:$AA,숨김!$W:$W,종합!$C$5,숨김!$X:$X,종합!H$52)</f>
        <v>#DIV/0!</v>
      </c>
      <c r="S56" s="308" t="e">
        <f>SUMIFS(숨김!$AD:$AD,숨김!$W:$W,종합!$C$5,숨김!$X:$X,종합!I$52)/SUMIFS(숨김!$AA:$AA,숨김!$W:$W,종합!$C$5,숨김!$X:$X,종합!I$52)</f>
        <v>#DIV/0!</v>
      </c>
      <c r="T56" s="308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8%(3명)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23%(17명)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12%(3명)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15%(13명)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13%(4명)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8">
        <f>SUMIFS(숨김!$AE:$AE,숨김!$W:$W,종합!$C$5,숨김!$X:$X,종합!C$52)/SUMIFS(숨김!$AA:$AA,숨김!$W:$W,종합!$C$5,숨김!$X:$X,종합!C$52)</f>
        <v>0.21621621621621623</v>
      </c>
      <c r="N57" s="308">
        <f>SUMIFS(숨김!$AE:$AE,숨김!$W:$W,종합!$C$5,숨김!$X:$X,종합!D$52)/SUMIFS(숨김!$AA:$AA,숨김!$W:$W,종합!$C$5,숨김!$X:$X,종합!D$52)</f>
        <v>0.17567567567567569</v>
      </c>
      <c r="O57" s="308">
        <f>SUMIFS(숨김!$AE:$AE,숨김!$W:$W,종합!$C$5,숨김!$X:$X,종합!E$52)/SUMIFS(숨김!$AA:$AA,숨김!$W:$W,종합!$C$5,숨김!$X:$X,종합!E$52)</f>
        <v>0.19230769230769232</v>
      </c>
      <c r="P57" s="308">
        <f>SUMIFS(숨김!$AE:$AE,숨김!$W:$W,종합!$C$5,숨김!$X:$X,종합!F$52)/SUMIFS(숨김!$AA:$AA,숨김!$W:$W,종합!$C$5,숨김!$X:$X,종합!F$52)</f>
        <v>0.20238095238095238</v>
      </c>
      <c r="Q57" s="308">
        <f>SUMIFS(숨김!$AE:$AE,숨김!$W:$W,종합!$C$5,숨김!$X:$X,종합!G$52)/SUMIFS(숨김!$AA:$AA,숨김!$W:$W,종합!$C$5,숨김!$X:$X,종합!G$52)</f>
        <v>0.26666666666666666</v>
      </c>
      <c r="R57" s="308" t="e">
        <f>SUMIFS(숨김!$AE:$AE,숨김!$W:$W,종합!$C$5,숨김!$X:$X,종합!H$52)/SUMIFS(숨김!$AA:$AA,숨김!$W:$W,종합!$C$5,숨김!$X:$X,종합!H$52)</f>
        <v>#DIV/0!</v>
      </c>
      <c r="S57" s="308" t="e">
        <f>SUMIFS(숨김!$AE:$AE,숨김!$W:$W,종합!$C$5,숨김!$X:$X,종합!I$52)/SUMIFS(숨김!$AA:$AA,숨김!$W:$W,종합!$C$5,숨김!$X:$X,종합!I$52)</f>
        <v>#DIV/0!</v>
      </c>
      <c r="T57" s="308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8%(3명)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11%(8명)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7%(6명)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10%(3명)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8">
        <f>SUMIFS(숨김!$AF:$AF,숨김!$W:$W,종합!$C$5,숨김!$X:$X,종합!C$52)/SUMIFS(숨김!$AA:$AA,숨김!$W:$W,종합!$C$5,숨김!$X:$X,종합!C$52)</f>
        <v>8.1081081081081086E-2</v>
      </c>
      <c r="N58" s="308">
        <f>SUMIFS(숨김!$AF:$AF,숨김!$W:$W,종합!$C$5,숨김!$X:$X,종합!D$52)/SUMIFS(숨김!$AA:$AA,숨김!$W:$W,종합!$C$5,숨김!$X:$X,종합!D$52)</f>
        <v>0.22972972972972974</v>
      </c>
      <c r="O58" s="308">
        <f>SUMIFS(숨김!$AF:$AF,숨김!$W:$W,종합!$C$5,숨김!$X:$X,종합!E$52)/SUMIFS(숨김!$AA:$AA,숨김!$W:$W,종합!$C$5,숨김!$X:$X,종합!E$52)</f>
        <v>0.11538461538461539</v>
      </c>
      <c r="P58" s="308">
        <f>SUMIFS(숨김!$AF:$AF,숨김!$W:$W,종합!$C$5,숨김!$X:$X,종합!F$52)/SUMIFS(숨김!$AA:$AA,숨김!$W:$W,종합!$C$5,숨김!$X:$X,종합!F$52)</f>
        <v>0.15476190476190477</v>
      </c>
      <c r="Q58" s="308">
        <f>SUMIFS(숨김!$AF:$AF,숨김!$W:$W,종합!$C$5,숨김!$X:$X,종합!G$52)/SUMIFS(숨김!$AA:$AA,숨김!$W:$W,종합!$C$5,숨김!$X:$X,종합!G$52)</f>
        <v>0.13333333333333333</v>
      </c>
      <c r="R58" s="308" t="e">
        <f>SUMIFS(숨김!$AF:$AF,숨김!$W:$W,종합!$C$5,숨김!$X:$X,종합!H$52)/SUMIFS(숨김!$AA:$AA,숨김!$W:$W,종합!$C$5,숨김!$X:$X,종합!H$52)</f>
        <v>#DIV/0!</v>
      </c>
      <c r="S58" s="308" t="e">
        <f>SUMIFS(숨김!$AF:$AF,숨김!$W:$W,종합!$C$5,숨김!$X:$X,종합!I$52)/SUMIFS(숨김!$AA:$AA,숨김!$W:$W,종합!$C$5,숨김!$X:$X,종합!I$52)</f>
        <v>#DIV/0!</v>
      </c>
      <c r="T58" s="308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11%(4명)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1%(1명)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8%(2명)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4%(3명)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13%(4명)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8">
        <f>SUMIFS(숨김!$AG:$AG,숨김!$W:$W,종합!$C$5,숨김!$X:$X,종합!C$52)/SUMIFS(숨김!$AA:$AA,숨김!$W:$W,종합!$C$5,숨김!$X:$X,종합!C$52)</f>
        <v>8.1081081081081086E-2</v>
      </c>
      <c r="N59" s="308">
        <f>SUMIFS(숨김!$AG:$AG,숨김!$W:$W,종합!$C$5,숨김!$X:$X,종합!D$52)/SUMIFS(숨김!$AA:$AA,숨김!$W:$W,종합!$C$5,숨김!$X:$X,종합!D$52)</f>
        <v>0.10810810810810811</v>
      </c>
      <c r="O59" s="308">
        <f>SUMIFS(숨김!$AG:$AG,숨김!$W:$W,종합!$C$5,숨김!$X:$X,종합!E$52)/SUMIFS(숨김!$AA:$AA,숨김!$W:$W,종합!$C$5,숨김!$X:$X,종합!E$52)</f>
        <v>0</v>
      </c>
      <c r="P59" s="308">
        <f>SUMIFS(숨김!$AG:$AG,숨김!$W:$W,종합!$C$5,숨김!$X:$X,종합!F$52)/SUMIFS(숨김!$AA:$AA,숨김!$W:$W,종합!$C$5,숨김!$X:$X,종합!F$52)</f>
        <v>7.1428571428571425E-2</v>
      </c>
      <c r="Q59" s="308">
        <f>SUMIFS(숨김!$AG:$AG,숨김!$W:$W,종합!$C$5,숨김!$X:$X,종합!G$52)/SUMIFS(숨김!$AA:$AA,숨김!$W:$W,종합!$C$5,숨김!$X:$X,종합!G$52)</f>
        <v>0.1</v>
      </c>
      <c r="R59" s="308" t="e">
        <f>SUMIFS(숨김!$AG:$AG,숨김!$W:$W,종합!$C$5,숨김!$X:$X,종합!H$52)/SUMIFS(숨김!$AA:$AA,숨김!$W:$W,종합!$C$5,숨김!$X:$X,종합!H$52)</f>
        <v>#DIV/0!</v>
      </c>
      <c r="S59" s="308" t="e">
        <f>SUMIFS(숨김!$AG:$AG,숨김!$W:$W,종합!$C$5,숨김!$X:$X,종합!I$52)/SUMIFS(숨김!$AA:$AA,숨김!$W:$W,종합!$C$5,숨김!$X:$X,종합!I$52)</f>
        <v>#DIV/0!</v>
      </c>
      <c r="T59" s="308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8">
        <f>SUMIFS(숨김!$AH:$AH,숨김!$W:$W,종합!$C$5,숨김!$X:$X,종합!C$52)/SUMIFS(숨김!$AA:$AA,숨김!$W:$W,종합!$C$5,숨김!$X:$X,종합!C$52)</f>
        <v>0.10810810810810811</v>
      </c>
      <c r="N60" s="308">
        <f>SUMIFS(숨김!$AH:$AH,숨김!$W:$W,종합!$C$5,숨김!$X:$X,종합!D$52)/SUMIFS(숨김!$AA:$AA,숨김!$W:$W,종합!$C$5,숨김!$X:$X,종합!D$52)</f>
        <v>1.3513513513513514E-2</v>
      </c>
      <c r="O60" s="308">
        <f>SUMIFS(숨김!$AH:$AH,숨김!$W:$W,종합!$C$5,숨김!$X:$X,종합!E$52)/SUMIFS(숨김!$AA:$AA,숨김!$W:$W,종합!$C$5,숨김!$X:$X,종합!E$52)</f>
        <v>7.6923076923076927E-2</v>
      </c>
      <c r="P60" s="308">
        <f>SUMIFS(숨김!$AH:$AH,숨김!$W:$W,종합!$C$5,숨김!$X:$X,종합!F$52)/SUMIFS(숨김!$AA:$AA,숨김!$W:$W,종합!$C$5,숨김!$X:$X,종합!F$52)</f>
        <v>3.5714285714285712E-2</v>
      </c>
      <c r="Q60" s="308">
        <f>SUMIFS(숨김!$AH:$AH,숨김!$W:$W,종합!$C$5,숨김!$X:$X,종합!G$52)/SUMIFS(숨김!$AA:$AA,숨김!$W:$W,종합!$C$5,숨김!$X:$X,종합!G$52)</f>
        <v>0.13333333333333333</v>
      </c>
      <c r="R60" s="308" t="e">
        <f>SUMIFS(숨김!$AH:$AH,숨김!$W:$W,종합!$C$5,숨김!$X:$X,종합!H$52)/SUMIFS(숨김!$AA:$AA,숨김!$W:$W,종합!$C$5,숨김!$X:$X,종합!H$52)</f>
        <v>#DIV/0!</v>
      </c>
      <c r="S60" s="308" t="e">
        <f>SUMIFS(숨김!$AH:$AH,숨김!$W:$W,종합!$C$5,숨김!$X:$X,종합!I$52)/SUMIFS(숨김!$AA:$AA,숨김!$W:$W,종합!$C$5,숨김!$X:$X,종합!I$52)</f>
        <v>#DIV/0!</v>
      </c>
      <c r="T60" s="308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302"/>
      <c r="N61" s="303"/>
      <c r="P61" s="304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302"/>
      <c r="N62" s="303"/>
      <c r="P62" s="304"/>
      <c r="AA62" s="40"/>
    </row>
    <row r="63" spans="2:27" ht="27" customHeight="1">
      <c r="B63" s="87" t="str">
        <f>M53</f>
        <v>10</v>
      </c>
      <c r="C63" s="66">
        <v>1</v>
      </c>
      <c r="D63" s="88">
        <f>SUMIFS(숨김!AV:AV,숨김!$AU:$AU,종합!$C63,숨김!$AT:$AT,종합!$B63,숨김!$AS:$AS,종합!$C$5)</f>
        <v>4.4456996974096323E-2</v>
      </c>
      <c r="E63" s="88">
        <f>SUMIFS(숨김!AW:AW,숨김!$AU:$AU,종합!$C63,숨김!$AT:$AT,종합!$B63,숨김!$AS:$AS,종합!$C$5)</f>
        <v>0.4118833377381666</v>
      </c>
      <c r="F63" s="88">
        <f>SUMIFS(숨김!AX:AX,숨김!$AU:$AU,종합!$C63,숨김!$AT:$AT,종합!$B63,숨김!$AS:$AS,종합!$C$5)</f>
        <v>0.19860660051146156</v>
      </c>
      <c r="G63" s="89">
        <f>SUMIFS(숨김!AY:AY,숨김!$AU:$AU,종합!$C63,숨김!$AT:$AT,종합!$B63,숨김!$AS:$AS,종합!$C$5)</f>
        <v>14.505769230769232</v>
      </c>
      <c r="H63" s="90">
        <f>SUMIFS(숨김!AZ:AZ,숨김!$AU:$AU,종합!$C63,숨김!$AT:$AT,종합!$B63,숨김!$AS:$AS,종합!$C$5)</f>
        <v>2.2658335029036971</v>
      </c>
      <c r="I63" s="90">
        <f>SUMIFS(숨김!BA:BA,숨김!$AU:$AU,종합!$C63,숨김!$AT:$AT,종합!$B63,숨김!$AS:$AS,종합!$C$5)</f>
        <v>43.189304158125474</v>
      </c>
      <c r="J63" s="91">
        <f>SUMIFS(숨김!BB:BB,숨김!$AU:$AU,종합!$C63,숨김!$AT:$AT,종합!$B63,숨김!$AS:$AS,종합!$C$5)</f>
        <v>1.94502149162655</v>
      </c>
      <c r="K63" s="74"/>
      <c r="M63" s="302"/>
      <c r="N63" s="303"/>
      <c r="P63" s="304"/>
      <c r="AA63" s="40"/>
    </row>
    <row r="64" spans="2:27" ht="20.25" customHeight="1">
      <c r="B64" s="87" t="str">
        <f>$B$63</f>
        <v>10</v>
      </c>
      <c r="C64" s="66">
        <v>2</v>
      </c>
      <c r="D64" s="88">
        <f>SUMIFS(숨김!AV:AV,숨김!$AU:$AU,종합!$C64,숨김!$AT:$AT,종합!$B64,숨김!$AS:$AS,종합!$C$5)</f>
        <v>3.1306718055803338E-2</v>
      </c>
      <c r="E64" s="88">
        <f>SUMIFS(숨김!AW:AW,숨김!$AU:$AU,종합!$C64,숨김!$AT:$AT,종합!$B64,숨김!$AS:$AS,종합!$C$5)</f>
        <v>0.35888332065895506</v>
      </c>
      <c r="F64" s="88">
        <f>SUMIFS(숨김!AX:AX,숨김!$AU:$AU,종합!$C64,숨김!$AT:$AT,종합!$B64,숨김!$AS:$AS,종합!$C$5)</f>
        <v>0.15296072489404877</v>
      </c>
      <c r="G64" s="89">
        <f>SUMIFS(숨김!AY:AY,숨김!$AU:$AU,종합!$C64,숨김!$AT:$AT,종합!$B64,숨김!$AS:$AS,종합!$C$5)</f>
        <v>10.480400000000001</v>
      </c>
      <c r="H64" s="90">
        <f>SUMIFS(숨김!AZ:AZ,숨김!$AU:$AU,종합!$C64,숨김!$AT:$AT,종합!$B64,숨김!$AS:$AS,종합!$C$5)</f>
        <v>0.12239434714621716</v>
      </c>
      <c r="I64" s="90">
        <f>SUMIFS(숨김!BA:BA,숨김!$AU:$AU,종합!$C64,숨김!$AT:$AT,종합!$B64,숨김!$AS:$AS,종합!$C$5)</f>
        <v>12.506769736020033</v>
      </c>
      <c r="J64" s="91">
        <f>SUMIFS(숨김!BB:BB,숨김!$AU:$AU,종합!$C64,숨김!$AT:$AT,종합!$B64,숨김!$AS:$AS,종합!$C$5)</f>
        <v>2.2847364591704866</v>
      </c>
      <c r="K64" s="74"/>
      <c r="M64" s="302"/>
      <c r="N64" s="303"/>
      <c r="P64" s="304"/>
      <c r="AA64" s="40"/>
    </row>
    <row r="65" spans="2:27" ht="20.25" customHeight="1">
      <c r="B65" s="87" t="str">
        <f>$B$63</f>
        <v>10</v>
      </c>
      <c r="C65" s="66">
        <v>3</v>
      </c>
      <c r="D65" s="88">
        <f>SUMIFS(숨김!AV:AV,숨김!$AU:$AU,종합!$C65,숨김!$AT:$AT,종합!$B65,숨김!$AS:$AS,종합!$C$5)</f>
        <v>1.3871781785713379E-2</v>
      </c>
      <c r="E65" s="88">
        <f>SUMIFS(숨김!AW:AW,숨김!$AU:$AU,종합!$C65,숨김!$AT:$AT,종합!$B65,숨김!$AS:$AS,종합!$C$5)</f>
        <v>0.34803386933636904</v>
      </c>
      <c r="F65" s="88">
        <f>SUMIFS(숨김!AX:AX,숨김!$AU:$AU,종합!$C65,숨김!$AT:$AT,종합!$B65,숨김!$AS:$AS,종합!$C$5)</f>
        <v>0.14706969801491995</v>
      </c>
      <c r="G65" s="89">
        <f>SUMIFS(숨김!AY:AY,숨김!$AU:$AU,종합!$C65,숨김!$AT:$AT,종합!$B65,숨김!$AS:$AS,종합!$C$5)</f>
        <v>10.014866666666668</v>
      </c>
      <c r="H65" s="90">
        <f>SUMIFS(숨김!AZ:AZ,숨김!$AU:$AU,종합!$C65,숨김!$AT:$AT,종합!$B65,숨김!$AS:$AS,종합!$C$5)</f>
        <v>0.12486790930544613</v>
      </c>
      <c r="I65" s="90">
        <f>SUMIFS(숨김!BA:BA,숨김!$AU:$AU,종합!$C65,숨김!$AT:$AT,종합!$B65,숨김!$AS:$AS,종합!$C$5)</f>
        <v>10.934861200605496</v>
      </c>
      <c r="J65" s="91">
        <f>SUMIFS(숨김!BB:BB,숨김!$AU:$AU,종합!$C65,숨김!$AT:$AT,종합!$B65,숨김!$AS:$AS,종합!$C$5)</f>
        <v>2.3492351939407365</v>
      </c>
      <c r="K65" s="74" t="str">
        <f>INDEX(숨김!$W$3:$AQ$440,MATCH(종합!$C$5&amp;종합!$B65,숨김!$AN$3:$AN$440,0),15)</f>
        <v>B</v>
      </c>
      <c r="M65" s="302"/>
      <c r="N65" s="303"/>
      <c r="P65" s="304"/>
      <c r="AA65" s="40"/>
    </row>
    <row r="66" spans="2:27" ht="20.25" customHeight="1">
      <c r="B66" s="38" t="str">
        <f>D52</f>
        <v>2</v>
      </c>
      <c r="C66" s="66">
        <v>1</v>
      </c>
      <c r="D66" s="88">
        <f>SUMIFS(숨김!AV:AV,숨김!$AU:$AU,종합!$C66,숨김!$AT:$AT,종합!$B66,숨김!$AS:$AS,종합!$C$5)</f>
        <v>5.0710398735990037E-2</v>
      </c>
      <c r="E66" s="88">
        <f>SUMIFS(숨김!AW:AW,숨김!$AU:$AU,종합!$C66,숨김!$AT:$AT,종합!$B66,숨김!$AS:$AS,종합!$C$5)</f>
        <v>0.39489842208933323</v>
      </c>
      <c r="F66" s="88">
        <f>SUMIFS(숨김!AX:AX,숨김!$AU:$AU,종합!$C66,숨김!$AT:$AT,종합!$B66,숨김!$AS:$AS,종합!$C$5)</f>
        <v>0.21040151971083632</v>
      </c>
      <c r="G66" s="89">
        <f>SUMIFS(숨김!AY:AY,숨김!$AU:$AU,종합!$C66,숨김!$AT:$AT,종합!$B66,숨김!$AS:$AS,종합!$C$5)</f>
        <v>15.603965517241379</v>
      </c>
      <c r="H66" s="90">
        <f>SUMIFS(숨김!AZ:AZ,숨김!$AU:$AU,종합!$C66,숨김!$AT:$AT,종합!$B66,숨김!$AS:$AS,종합!$C$5)</f>
        <v>2.6654766341083107</v>
      </c>
      <c r="I66" s="90">
        <f>SUMIFS(숨김!BA:BA,숨김!$AU:$AU,종합!$C66,숨김!$AT:$AT,종합!$B66,숨김!$AS:$AS,종합!$C$5)</f>
        <v>40.378337331470135</v>
      </c>
      <c r="J66" s="91">
        <f>SUMIFS(숨김!BB:BB,숨김!$AU:$AU,종합!$C66,숨김!$AT:$AT,종합!$B66,숨김!$AS:$AS,종합!$C$5)</f>
        <v>1.8376765178104644</v>
      </c>
      <c r="K66" s="74"/>
    </row>
    <row r="67" spans="2:27" ht="20.25" customHeight="1">
      <c r="B67" s="38" t="str">
        <f>$B$66</f>
        <v>2</v>
      </c>
      <c r="C67" s="66">
        <v>2</v>
      </c>
      <c r="D67" s="88">
        <f>SUMIFS(숨김!AV:AV,숨김!$AU:$AU,종합!$C67,숨김!$AT:$AT,종합!$B67,숨김!$AS:$AS,종합!$C$5)</f>
        <v>3.0507281135254839E-2</v>
      </c>
      <c r="E67" s="88">
        <f>SUMIFS(숨김!AW:AW,숨김!$AU:$AU,종합!$C67,숨김!$AT:$AT,종합!$B67,숨김!$AS:$AS,종합!$C$5)</f>
        <v>0.35844182822842452</v>
      </c>
      <c r="F67" s="88">
        <f>SUMIFS(숨김!AX:AX,숨김!$AU:$AU,종합!$C67,숨김!$AT:$AT,종합!$B67,숨김!$AS:$AS,종합!$C$5)</f>
        <v>0.1701022814947869</v>
      </c>
      <c r="G67" s="89">
        <f>SUMIFS(숨김!AY:AY,숨김!$AU:$AU,종합!$C67,숨김!$AT:$AT,종합!$B67,숨김!$AS:$AS,종합!$C$5)</f>
        <v>11.195433333333334</v>
      </c>
      <c r="H67" s="90">
        <f>SUMIFS(숨김!AZ:AZ,숨김!$AU:$AU,종합!$C67,숨김!$AT:$AT,종합!$B67,숨김!$AS:$AS,종합!$C$5)</f>
        <v>0.19025166206839408</v>
      </c>
      <c r="I67" s="90">
        <f>SUMIFS(숨김!BA:BA,숨김!$AU:$AU,종합!$C67,숨김!$AT:$AT,종합!$B67,숨김!$AS:$AS,종합!$C$5)</f>
        <v>11.459124902102944</v>
      </c>
      <c r="J67" s="91">
        <f>SUMIFS(숨김!BB:BB,숨김!$AU:$AU,종합!$C67,숨김!$AT:$AT,종합!$B67,숨김!$AS:$AS,종합!$C$5)</f>
        <v>2.1697778259041094</v>
      </c>
      <c r="K67" s="74"/>
    </row>
    <row r="68" spans="2:27" ht="20.25" customHeight="1">
      <c r="B68" s="38" t="str">
        <f>$B$66</f>
        <v>2</v>
      </c>
      <c r="C68" s="66">
        <v>3</v>
      </c>
      <c r="D68" s="88">
        <f>SUMIFS(숨김!AV:AV,숨김!$AU:$AU,종합!$C68,숨김!$AT:$AT,종합!$B68,숨김!$AS:$AS,종합!$C$5)</f>
        <v>1.1216019272247298E-2</v>
      </c>
      <c r="E68" s="88">
        <f>SUMIFS(숨김!AW:AW,숨김!$AU:$AU,종합!$C68,숨김!$AT:$AT,종합!$B68,숨김!$AS:$AS,종합!$C$5)</f>
        <v>0.36034468976740242</v>
      </c>
      <c r="F68" s="88">
        <f>SUMIFS(숨김!AX:AX,숨김!$AU:$AU,종합!$C68,숨김!$AT:$AT,종합!$B68,숨김!$AS:$AS,종합!$C$5)</f>
        <v>0.18312387852046758</v>
      </c>
      <c r="G68" s="89">
        <f>SUMIFS(숨김!AY:AY,숨김!$AU:$AU,종합!$C68,숨김!$AT:$AT,종합!$B68,숨김!$AS:$AS,종합!$C$5)</f>
        <v>10.918466666666664</v>
      </c>
      <c r="H68" s="90">
        <f>SUMIFS(숨김!AZ:AZ,숨김!$AU:$AU,종합!$C68,숨김!$AT:$AT,종합!$B68,숨김!$AS:$AS,종합!$C$5)</f>
        <v>0.17247195867566703</v>
      </c>
      <c r="I68" s="90">
        <f>SUMIFS(숨김!BA:BA,숨김!$AU:$AU,종합!$C68,숨김!$AT:$AT,종합!$B68,숨김!$AS:$AS,종합!$C$5)</f>
        <v>10.79015579669791</v>
      </c>
      <c r="J68" s="91">
        <f>SUMIFS(숨김!BB:BB,숨김!$AU:$AU,종합!$C68,숨김!$AT:$AT,종합!$B68,숨김!$AS:$AS,종합!$C$5)</f>
        <v>2.2119235553028131</v>
      </c>
      <c r="K68" s="74" t="str">
        <f>INDEX(숨김!$W$3:$AQ$440,MATCH(종합!$C$5&amp;종합!$B68,숨김!$AN$3:$AN$440,0),15)</f>
        <v>B</v>
      </c>
    </row>
    <row r="69" spans="2:27" ht="20.25" customHeight="1">
      <c r="B69" s="38" t="str">
        <f>E52</f>
        <v>2-1</v>
      </c>
      <c r="C69" s="66">
        <v>1</v>
      </c>
      <c r="D69" s="88">
        <f>SUMIFS(숨김!AV:AV,숨김!$AU:$AU,종합!$C69,숨김!$AT:$AT,종합!$B69,숨김!$AS:$AS,종합!$C$5)</f>
        <v>3.8038974072539769E-2</v>
      </c>
      <c r="E69" s="88">
        <f>SUMIFS(숨김!AW:AW,숨김!$AU:$AU,종합!$C69,숨김!$AT:$AT,종합!$B69,숨김!$AS:$AS,종합!$C$5)</f>
        <v>0.40925682207921343</v>
      </c>
      <c r="F69" s="88">
        <f>SUMIFS(숨김!AX:AX,숨김!$AU:$AU,종합!$C69,숨김!$AT:$AT,종합!$B69,숨김!$AS:$AS,종합!$C$5)</f>
        <v>0.19004617680128419</v>
      </c>
      <c r="G69" s="89">
        <f>SUMIFS(숨김!AY:AY,숨김!$AU:$AU,종합!$C69,숨김!$AT:$AT,종합!$B69,숨김!$AS:$AS,종합!$C$5)</f>
        <v>16.2622</v>
      </c>
      <c r="H69" s="90">
        <f>SUMIFS(숨김!AZ:AZ,숨김!$AU:$AU,종합!$C69,숨김!$AT:$AT,종합!$B69,숨김!$AS:$AS,종합!$C$5)</f>
        <v>2.6767386380717544</v>
      </c>
      <c r="I69" s="90">
        <f>SUMIFS(숨김!BA:BA,숨김!$AU:$AU,종합!$C69,숨김!$AT:$AT,종합!$B69,숨김!$AS:$AS,종합!$C$5)</f>
        <v>53.049741374011418</v>
      </c>
      <c r="J69" s="91">
        <f>SUMIFS(숨김!BB:BB,숨김!$AU:$AU,종합!$C69,숨김!$AT:$AT,종합!$B69,숨김!$AS:$AS,종합!$C$5)</f>
        <v>2.0683748711392766</v>
      </c>
      <c r="K69" s="74"/>
    </row>
    <row r="70" spans="2:27" ht="20.25" customHeight="1">
      <c r="B70" s="38" t="str">
        <f>$B$69</f>
        <v>2-1</v>
      </c>
      <c r="C70" s="66">
        <v>2</v>
      </c>
      <c r="D70" s="88">
        <f>SUMIFS(숨김!AV:AV,숨김!$AU:$AU,종합!$C70,숨김!$AT:$AT,종합!$B70,숨김!$AS:$AS,종합!$C$5)</f>
        <v>3.459912097175849E-2</v>
      </c>
      <c r="E70" s="88">
        <f>SUMIFS(숨김!AW:AW,숨김!$AU:$AU,종합!$C70,숨김!$AT:$AT,종합!$B70,숨김!$AS:$AS,종합!$C$5)</f>
        <v>0.32791573036543936</v>
      </c>
      <c r="F70" s="88">
        <f>SUMIFS(숨김!AX:AX,숨김!$AU:$AU,종합!$C70,숨김!$AT:$AT,종합!$B70,숨김!$AS:$AS,종합!$C$5)</f>
        <v>0.1440877573316964</v>
      </c>
      <c r="G70" s="89">
        <f>SUMIFS(숨김!AY:AY,숨김!$AU:$AU,종합!$C70,숨김!$AT:$AT,종합!$B70,숨김!$AS:$AS,종합!$C$5)</f>
        <v>10.219666666666667</v>
      </c>
      <c r="H70" s="90">
        <f>SUMIFS(숨김!AZ:AZ,숨김!$AU:$AU,종합!$C70,숨김!$AT:$AT,종합!$B70,숨김!$AS:$AS,종합!$C$5)</f>
        <v>0.11925369780610853</v>
      </c>
      <c r="I70" s="90">
        <f>SUMIFS(숨김!BA:BA,숨김!$AU:$AU,종합!$C70,숨김!$AT:$AT,종합!$B70,숨김!$AS:$AS,종합!$C$5)</f>
        <v>11.044566152955209</v>
      </c>
      <c r="J70" s="91">
        <f>SUMIFS(숨김!BB:BB,숨김!$AU:$AU,종합!$C70,숨김!$AT:$AT,종합!$B70,숨김!$AS:$AS,종합!$C$5)</f>
        <v>2.5956639825709096</v>
      </c>
      <c r="K70" s="74"/>
    </row>
    <row r="71" spans="2:27" ht="20.25" customHeight="1">
      <c r="B71" s="38" t="str">
        <f>$B$69</f>
        <v>2-1</v>
      </c>
      <c r="C71" s="66">
        <v>3</v>
      </c>
      <c r="D71" s="88">
        <f>SUMIFS(숨김!AV:AV,숨김!$AU:$AU,종합!$C71,숨김!$AT:$AT,종합!$B71,숨김!$AS:$AS,종합!$C$5)</f>
        <v>1.3707536311818159E-2</v>
      </c>
      <c r="E71" s="88">
        <f>SUMIFS(숨김!AW:AW,숨김!$AU:$AU,종합!$C71,숨김!$AT:$AT,종합!$B71,숨김!$AS:$AS,종합!$C$5)</f>
        <v>0.32389444915606852</v>
      </c>
      <c r="F71" s="88">
        <f>SUMIFS(숨김!AX:AX,숨김!$AU:$AU,종합!$C71,숨김!$AT:$AT,종합!$B71,숨김!$AS:$AS,종합!$C$5)</f>
        <v>0.14844765454131492</v>
      </c>
      <c r="G71" s="89">
        <f>SUMIFS(숨김!AY:AY,숨김!$AU:$AU,종합!$C71,숨김!$AT:$AT,종합!$B71,숨김!$AS:$AS,종합!$C$5)</f>
        <v>10.157999999999999</v>
      </c>
      <c r="H71" s="90">
        <f>SUMIFS(숨김!AZ:AZ,숨김!$AU:$AU,종합!$C71,숨김!$AT:$AT,종합!$B71,숨김!$AS:$AS,종합!$C$5)</f>
        <v>0.32433941328354521</v>
      </c>
      <c r="I71" s="90">
        <f>SUMIFS(숨김!BA:BA,숨김!$AU:$AU,종합!$C71,숨김!$AT:$AT,종합!$B71,숨김!$AS:$AS,종합!$C$5)</f>
        <v>10.95269249472895</v>
      </c>
      <c r="J71" s="91">
        <f>SUMIFS(숨김!BB:BB,숨김!$AU:$AU,종합!$C71,숨김!$AT:$AT,종합!$B71,숨김!$AS:$AS,종합!$C$5)</f>
        <v>2.6111806760351839</v>
      </c>
      <c r="K71" s="74" t="str">
        <f>INDEX(숨김!$W$3:$AQ$440,MATCH(종합!$C$5&amp;종합!$B71,숨김!$AN$3:$AN$440,0),15)</f>
        <v>A</v>
      </c>
    </row>
    <row r="72" spans="2:27" ht="20.25" customHeight="1">
      <c r="B72" s="38" t="str">
        <f>F52</f>
        <v>45</v>
      </c>
      <c r="C72" s="66">
        <v>1</v>
      </c>
      <c r="D72" s="88">
        <f>SUMIFS(숨김!AV:AV,숨김!$AU:$AU,종합!$C72,숨김!$AT:$AT,종합!$B72,숨김!$AS:$AS,종합!$C$5)</f>
        <v>4.0723344985278936E-2</v>
      </c>
      <c r="E72" s="88">
        <f>SUMIFS(숨김!AW:AW,숨김!$AU:$AU,종합!$C72,숨김!$AT:$AT,종합!$B72,숨김!$AS:$AS,종합!$C$5)</f>
        <v>0.37761276188133625</v>
      </c>
      <c r="F72" s="88">
        <f>SUMIFS(숨김!AX:AX,숨김!$AU:$AU,종합!$C72,숨김!$AT:$AT,종합!$B72,숨김!$AS:$AS,종합!$C$5)</f>
        <v>0.2012328723655735</v>
      </c>
      <c r="G72" s="89">
        <f>SUMIFS(숨김!AY:AY,숨김!$AU:$AU,종합!$C72,숨김!$AT:$AT,종합!$B72,숨김!$AS:$AS,종합!$C$5)</f>
        <v>14.838676470588231</v>
      </c>
      <c r="H72" s="90">
        <f>SUMIFS(숨김!AZ:AZ,숨김!$AU:$AU,종합!$C72,숨김!$AT:$AT,종합!$B72,숨김!$AS:$AS,종합!$C$5)</f>
        <v>2.2952876120342558</v>
      </c>
      <c r="I72" s="90">
        <f>SUMIFS(숨김!BA:BA,숨김!$AU:$AU,종합!$C72,숨김!$AT:$AT,종합!$B72,숨김!$AS:$AS,종합!$C$5)</f>
        <v>37.491169567556064</v>
      </c>
      <c r="J72" s="91">
        <f>SUMIFS(숨김!BB:BB,숨김!$AU:$AU,종합!$C72,숨김!$AT:$AT,종합!$B72,숨김!$AS:$AS,종합!$C$5)</f>
        <v>1.9252712258556832</v>
      </c>
      <c r="K72" s="74"/>
    </row>
    <row r="73" spans="2:27" ht="20.25" customHeight="1">
      <c r="B73" s="38" t="str">
        <f>$B$72</f>
        <v>45</v>
      </c>
      <c r="C73" s="66">
        <v>2</v>
      </c>
      <c r="D73" s="88">
        <f>SUMIFS(숨김!AV:AV,숨김!$AU:$AU,종합!$C73,숨김!$AT:$AT,종합!$B73,숨김!$AS:$AS,종합!$C$5)</f>
        <v>2.5285562269462901E-2</v>
      </c>
      <c r="E73" s="88">
        <f>SUMIFS(숨김!AW:AW,숨김!$AU:$AU,종합!$C73,숨김!$AT:$AT,종합!$B73,숨김!$AS:$AS,종합!$C$5)</f>
        <v>0.33941409901199743</v>
      </c>
      <c r="F73" s="88">
        <f>SUMIFS(숨김!AX:AX,숨김!$AU:$AU,종합!$C73,숨김!$AT:$AT,종합!$B73,숨김!$AS:$AS,종합!$C$5)</f>
        <v>0.16141310978025958</v>
      </c>
      <c r="G73" s="89">
        <f>SUMIFS(숨김!AY:AY,숨김!$AU:$AU,종합!$C73,숨김!$AT:$AT,종합!$B73,숨김!$AS:$AS,종합!$C$5)</f>
        <v>10.60125</v>
      </c>
      <c r="H73" s="90">
        <f>SUMIFS(숨김!AZ:AZ,숨김!$AU:$AU,종합!$C73,숨김!$AT:$AT,종합!$B73,숨김!$AS:$AS,종합!$C$5)</f>
        <v>0.1044664552087357</v>
      </c>
      <c r="I73" s="90">
        <f>SUMIFS(숨김!BA:BA,숨김!$AU:$AU,종합!$C73,숨김!$AT:$AT,종합!$B73,숨김!$AS:$AS,종합!$C$5)</f>
        <v>13.358647959817077</v>
      </c>
      <c r="J73" s="91">
        <f>SUMIFS(숨김!BB:BB,숨김!$AU:$AU,종합!$C73,숨김!$AT:$AT,종합!$B73,숨김!$AS:$AS,종합!$C$5)</f>
        <v>2.2859207337294896</v>
      </c>
      <c r="K73" s="74"/>
    </row>
    <row r="74" spans="2:27" ht="20.25" customHeight="1">
      <c r="B74" s="38" t="str">
        <f>$B$72</f>
        <v>45</v>
      </c>
      <c r="C74" s="66">
        <v>3</v>
      </c>
      <c r="D74" s="88">
        <f>SUMIFS(숨김!AV:AV,숨김!$AU:$AU,종합!$C74,숨김!$AT:$AT,종합!$B74,숨김!$AS:$AS,종합!$C$5)</f>
        <v>9.7496100723245809E-3</v>
      </c>
      <c r="E74" s="88">
        <f>SUMIFS(숨김!AW:AW,숨김!$AU:$AU,종합!$C74,숨김!$AT:$AT,종합!$B74,숨김!$AS:$AS,종합!$C$5)</f>
        <v>0.3365533193646798</v>
      </c>
      <c r="F74" s="88">
        <f>SUMIFS(숨김!AX:AX,숨김!$AU:$AU,종합!$C74,숨김!$AT:$AT,종합!$B74,숨김!$AS:$AS,종합!$C$5)</f>
        <v>0.16683705094443455</v>
      </c>
      <c r="G74" s="89">
        <f>SUMIFS(숨김!AY:AY,숨김!$AU:$AU,종합!$C74,숨김!$AT:$AT,종합!$B74,숨김!$AS:$AS,종합!$C$5)</f>
        <v>10.083111111111114</v>
      </c>
      <c r="H74" s="90">
        <f>SUMIFS(숨김!AZ:AZ,숨김!$AU:$AU,종합!$C74,숨김!$AT:$AT,종합!$B74,숨김!$AS:$AS,종합!$C$5)</f>
        <v>0.27459108360286894</v>
      </c>
      <c r="I74" s="90">
        <f>SUMIFS(숨김!BA:BA,숨김!$AU:$AU,종합!$C74,숨김!$AT:$AT,종합!$B74,숨김!$AS:$AS,종합!$C$5)</f>
        <v>10.646274001621268</v>
      </c>
      <c r="J74" s="91">
        <f>SUMIFS(숨김!BB:BB,숨김!$AU:$AU,종합!$C74,숨김!$AT:$AT,종합!$B74,숨김!$AS:$AS,종합!$C$5)</f>
        <v>2.3624137054157459</v>
      </c>
      <c r="K74" s="74" t="str">
        <f>INDEX(숨김!$W$3:$AQ$440,MATCH(종합!$C$5&amp;종합!$B74,숨김!$AN$3:$AN$440,0),15)</f>
        <v>A</v>
      </c>
    </row>
    <row r="75" spans="2:27" ht="20.25" customHeight="1">
      <c r="B75" s="87" t="str">
        <f>Q53</f>
        <v>급행95</v>
      </c>
      <c r="C75" s="66">
        <v>1</v>
      </c>
      <c r="D75" s="88">
        <f>SUMIFS(숨김!AV:AV,숨김!$AU:$AU,종합!$C75,숨김!$AT:$AT,종합!$B75,숨김!$AS:$AS,종합!$C$5)</f>
        <v>4.6806470329442088E-2</v>
      </c>
      <c r="E75" s="88">
        <f>SUMIFS(숨김!AW:AW,숨김!$AU:$AU,종합!$C75,숨김!$AT:$AT,종합!$B75,숨김!$AS:$AS,종합!$C$5)</f>
        <v>0.40652140985803903</v>
      </c>
      <c r="F75" s="88">
        <f>SUMIFS(숨김!AX:AX,숨김!$AU:$AU,종합!$C75,숨김!$AT:$AT,종합!$B75,숨김!$AS:$AS,종합!$C$5)</f>
        <v>0.17114653916762185</v>
      </c>
      <c r="G75" s="89">
        <f>SUMIFS(숨김!AY:AY,숨김!$AU:$AU,종합!$C75,숨김!$AT:$AT,종합!$B75,숨김!$AS:$AS,종합!$C$5)</f>
        <v>14.279</v>
      </c>
      <c r="H75" s="90">
        <f>SUMIFS(숨김!AZ:AZ,숨김!$AU:$AU,종합!$C75,숨김!$AT:$AT,종합!$B75,숨김!$AS:$AS,종합!$C$5)</f>
        <v>1.8347823667723417</v>
      </c>
      <c r="I75" s="90">
        <f>SUMIFS(숨김!BA:BA,숨김!$AU:$AU,종합!$C75,숨김!$AT:$AT,종합!$B75,숨김!$AS:$AS,종합!$C$5)</f>
        <v>28.403737707570645</v>
      </c>
      <c r="J75" s="91">
        <f>SUMIFS(숨김!BB:BB,숨김!$AU:$AU,종합!$C75,숨김!$AT:$AT,종합!$B75,숨김!$AS:$AS,종합!$C$5)</f>
        <v>2.1237495411067204</v>
      </c>
      <c r="K75" s="74"/>
    </row>
    <row r="76" spans="2:27" ht="20.25" customHeight="1">
      <c r="B76" s="87" t="str">
        <f>$B$75</f>
        <v>급행95</v>
      </c>
      <c r="C76" s="66">
        <v>2</v>
      </c>
      <c r="D76" s="88">
        <f>SUMIFS(숨김!AV:AV,숨김!$AU:$AU,종합!$C76,숨김!$AT:$AT,종합!$B76,숨김!$AS:$AS,종합!$C$5)</f>
        <v>2.6578571100301859E-2</v>
      </c>
      <c r="E76" s="88">
        <f>SUMIFS(숨김!AW:AW,숨김!$AU:$AU,종합!$C76,숨김!$AT:$AT,종합!$B76,숨김!$AS:$AS,종합!$C$5)</f>
        <v>0.37232908834003009</v>
      </c>
      <c r="F76" s="88">
        <f>SUMIFS(숨김!AX:AX,숨김!$AU:$AU,종합!$C76,숨김!$AT:$AT,종합!$B76,숨김!$AS:$AS,종합!$C$5)</f>
        <v>0.14201546234748211</v>
      </c>
      <c r="G76" s="89">
        <f>SUMIFS(숨김!AY:AY,숨김!$AU:$AU,종합!$C76,숨김!$AT:$AT,종합!$B76,숨김!$AS:$AS,종합!$C$5)</f>
        <v>10.522416666666667</v>
      </c>
      <c r="H76" s="90">
        <f>SUMIFS(숨김!AZ:AZ,숨김!$AU:$AU,종합!$C76,숨김!$AT:$AT,종합!$B76,숨김!$AS:$AS,종합!$C$5)</f>
        <v>0.12767513878796435</v>
      </c>
      <c r="I76" s="90">
        <f>SUMIFS(숨김!BA:BA,숨김!$AU:$AU,종합!$C76,숨김!$AT:$AT,종합!$B76,숨김!$AS:$AS,종합!$C$5)</f>
        <v>7.5309828241596373</v>
      </c>
      <c r="J76" s="91">
        <f>SUMIFS(숨김!BB:BB,숨김!$AU:$AU,종합!$C76,숨김!$AT:$AT,종합!$B76,숨김!$AS:$AS,종합!$C$5)</f>
        <v>2.4680192025714005</v>
      </c>
      <c r="K76" s="74"/>
    </row>
    <row r="77" spans="2:27" ht="20.25" customHeight="1">
      <c r="B77" s="87" t="str">
        <f>$B$75</f>
        <v>급행95</v>
      </c>
      <c r="C77" s="66">
        <v>3</v>
      </c>
      <c r="D77" s="88">
        <f>SUMIFS(숨김!AV:AV,숨김!$AU:$AU,종합!$C77,숨김!$AT:$AT,종합!$B77,숨김!$AS:$AS,종합!$C$5)</f>
        <v>9.5138584994852379E-3</v>
      </c>
      <c r="E77" s="88">
        <f>SUMIFS(숨김!AW:AW,숨김!$AU:$AU,종합!$C77,숨김!$AT:$AT,종합!$B77,숨김!$AS:$AS,종합!$C$5)</f>
        <v>0.37067655488796286</v>
      </c>
      <c r="F77" s="88">
        <f>SUMIFS(숨김!AX:AX,숨김!$AU:$AU,종합!$C77,숨김!$AT:$AT,종합!$B77,숨김!$AS:$AS,종합!$C$5)</f>
        <v>0.15101372802966076</v>
      </c>
      <c r="G77" s="89">
        <f>SUMIFS(숨김!AY:AY,숨김!$AU:$AU,종합!$C77,숨김!$AT:$AT,종합!$B77,숨김!$AS:$AS,종합!$C$5)</f>
        <v>10.340833333333334</v>
      </c>
      <c r="H77" s="90">
        <f>SUMIFS(숨김!AZ:AZ,숨김!$AU:$AU,종합!$C77,숨김!$AT:$AT,종합!$B77,숨김!$AS:$AS,종합!$C$5)</f>
        <v>0.1750103378101707</v>
      </c>
      <c r="I77" s="90">
        <f>SUMIFS(숨김!BA:BA,숨김!$AU:$AU,종합!$C77,숨김!$AT:$AT,종합!$B77,숨김!$AS:$AS,종합!$C$5)</f>
        <v>7.6247292367104169</v>
      </c>
      <c r="J77" s="91">
        <f>SUMIFS(숨김!BB:BB,숨김!$AU:$AU,종합!$C77,숨김!$AT:$AT,종합!$B77,숨김!$AS:$AS,종합!$C$5)</f>
        <v>2.4768242015548063</v>
      </c>
      <c r="K77" s="74" t="str">
        <f>INDEX(숨김!$W$3:$AQ$440,MATCH(종합!$C$5&amp;종합!$B77,숨김!$AN$3:$AN$440,0),15)</f>
        <v>B</v>
      </c>
    </row>
    <row r="78" spans="2:27" ht="20.25" customHeight="1">
      <c r="B78" s="85" t="s">
        <v>646</v>
      </c>
      <c r="C78" s="84"/>
      <c r="D78" s="85"/>
      <c r="E78" s="85"/>
      <c r="F78" s="85"/>
      <c r="G78" s="85"/>
      <c r="H78" s="85"/>
      <c r="I78" s="85"/>
      <c r="J78" s="85"/>
      <c r="K78" s="84"/>
    </row>
    <row r="79" spans="2:27" ht="20.25" customHeight="1">
      <c r="B79" s="259" t="str">
        <f>C52</f>
        <v>10</v>
      </c>
      <c r="C79" s="54"/>
      <c r="D79" s="67">
        <f t="shared" ref="D79:J83" si="8">(SUMIFS(D$63:D$77,$B$63:$B$77,$B79,$C$63:$C$77,MAX($C$63:$C$77))/SUMIFS(D$63:D$77,$B$63:$B$77,$B79,$C$63:$C$77,MAX($C$63:$C$77)-1))-1</f>
        <v>-0.55690718647073378</v>
      </c>
      <c r="E79" s="67">
        <f t="shared" si="8"/>
        <v>-3.023113836180813E-2</v>
      </c>
      <c r="F79" s="67">
        <f t="shared" si="8"/>
        <v>-3.8513330027752923E-2</v>
      </c>
      <c r="G79" s="67">
        <f t="shared" si="8"/>
        <v>-4.4419424195005219E-2</v>
      </c>
      <c r="H79" s="67">
        <f t="shared" si="8"/>
        <v>2.0209774527200519E-2</v>
      </c>
      <c r="I79" s="67">
        <f t="shared" si="8"/>
        <v>-0.12568461470009895</v>
      </c>
      <c r="J79" s="86">
        <f t="shared" si="8"/>
        <v>2.8230273347879864E-2</v>
      </c>
      <c r="K79" s="55"/>
    </row>
    <row r="80" spans="2:27" ht="20.25" customHeight="1">
      <c r="B80" s="42" t="str">
        <f>D52</f>
        <v>2</v>
      </c>
      <c r="C80" s="54"/>
      <c r="D80" s="67">
        <f t="shared" si="8"/>
        <v>-0.63234943086141371</v>
      </c>
      <c r="E80" s="67">
        <f t="shared" si="8"/>
        <v>5.3087039210313325E-3</v>
      </c>
      <c r="F80" s="67">
        <f t="shared" si="8"/>
        <v>7.655157186166095E-2</v>
      </c>
      <c r="G80" s="67">
        <f t="shared" si="8"/>
        <v>-2.4739253802890215E-2</v>
      </c>
      <c r="H80" s="67">
        <f t="shared" si="8"/>
        <v>-9.3453603503003246E-2</v>
      </c>
      <c r="I80" s="67">
        <f t="shared" si="8"/>
        <v>-5.8378725349460758E-2</v>
      </c>
      <c r="J80" s="86">
        <f t="shared" si="8"/>
        <v>1.9423983827073332E-2</v>
      </c>
      <c r="K80" s="55"/>
    </row>
    <row r="81" spans="2:11" ht="20.25" customHeight="1">
      <c r="B81" s="42" t="str">
        <f>E52</f>
        <v>2-1</v>
      </c>
      <c r="C81" s="54"/>
      <c r="D81" s="67">
        <f t="shared" si="8"/>
        <v>-0.60381836512531839</v>
      </c>
      <c r="E81" s="67">
        <f t="shared" si="8"/>
        <v>-1.2263154332027293E-2</v>
      </c>
      <c r="F81" s="67">
        <f t="shared" si="8"/>
        <v>3.0258623566344012E-2</v>
      </c>
      <c r="G81" s="67">
        <f t="shared" si="8"/>
        <v>-6.0341172249585018E-3</v>
      </c>
      <c r="H81" s="67">
        <f t="shared" si="8"/>
        <v>1.7197430289405378</v>
      </c>
      <c r="I81" s="67">
        <f t="shared" si="8"/>
        <v>-8.3184488149112834E-3</v>
      </c>
      <c r="J81" s="86">
        <f t="shared" si="8"/>
        <v>5.9779284100192065E-3</v>
      </c>
      <c r="K81" s="55"/>
    </row>
    <row r="82" spans="2:11" ht="20.25" customHeight="1">
      <c r="B82" s="42" t="str">
        <f>F52</f>
        <v>45</v>
      </c>
      <c r="C82" s="54"/>
      <c r="D82" s="67">
        <f t="shared" si="8"/>
        <v>-0.61441988244417733</v>
      </c>
      <c r="E82" s="67">
        <f t="shared" si="8"/>
        <v>-8.4285822411180877E-3</v>
      </c>
      <c r="F82" s="67">
        <f t="shared" si="8"/>
        <v>3.3602854015754247E-2</v>
      </c>
      <c r="G82" s="67">
        <f t="shared" si="8"/>
        <v>-4.8875263661255608E-2</v>
      </c>
      <c r="H82" s="67">
        <f t="shared" si="8"/>
        <v>1.6285096307154783</v>
      </c>
      <c r="I82" s="67">
        <f t="shared" si="8"/>
        <v>-0.20304255088948009</v>
      </c>
      <c r="J82" s="86">
        <f t="shared" si="8"/>
        <v>3.3462652732257236E-2</v>
      </c>
      <c r="K82" s="55"/>
    </row>
    <row r="83" spans="2:11" ht="20.25" customHeight="1">
      <c r="B83" s="42" t="str">
        <f>G52</f>
        <v>급행95</v>
      </c>
      <c r="C83" s="54"/>
      <c r="D83" s="67">
        <f t="shared" si="8"/>
        <v>-0.64204778113985261</v>
      </c>
      <c r="E83" s="67">
        <f t="shared" si="8"/>
        <v>-4.4383678412953653E-3</v>
      </c>
      <c r="F83" s="67">
        <f t="shared" si="8"/>
        <v>6.3361168801195689E-2</v>
      </c>
      <c r="G83" s="67">
        <f t="shared" si="8"/>
        <v>-1.7256808876287777E-2</v>
      </c>
      <c r="H83" s="67">
        <f t="shared" si="8"/>
        <v>0.37074719065563699</v>
      </c>
      <c r="I83" s="67">
        <f t="shared" si="8"/>
        <v>1.2448098042401323E-2</v>
      </c>
      <c r="J83" s="86">
        <f t="shared" si="8"/>
        <v>3.567637956070957E-3</v>
      </c>
      <c r="K83" s="55"/>
    </row>
    <row r="84" spans="2:11" ht="20.25" customHeight="1" thickBot="1"/>
    <row r="85" spans="2:11" ht="17.25" thickTop="1">
      <c r="B85" s="25" t="s">
        <v>52</v>
      </c>
      <c r="C85" s="25"/>
      <c r="D85" s="25"/>
      <c r="E85" s="25"/>
      <c r="F85" s="175" t="s">
        <v>80</v>
      </c>
      <c r="G85" s="43"/>
      <c r="H85" s="25"/>
      <c r="I85" s="25"/>
    </row>
    <row r="86" spans="2:11">
      <c r="B86" s="26" t="s">
        <v>34</v>
      </c>
      <c r="C86" s="26" t="s">
        <v>53</v>
      </c>
      <c r="D86" s="26"/>
      <c r="E86" s="26"/>
      <c r="F86" s="92" t="s">
        <v>81</v>
      </c>
      <c r="G86" s="44"/>
      <c r="H86" s="46" t="s">
        <v>84</v>
      </c>
      <c r="I86" s="46"/>
    </row>
    <row r="87" spans="2:11">
      <c r="B87" s="26" t="s">
        <v>35</v>
      </c>
      <c r="C87" s="26" t="s">
        <v>54</v>
      </c>
      <c r="D87" s="26"/>
      <c r="E87" s="26"/>
      <c r="F87" s="92" t="s">
        <v>82</v>
      </c>
      <c r="G87" s="44"/>
      <c r="H87" s="46" t="s">
        <v>85</v>
      </c>
      <c r="I87" s="46"/>
    </row>
    <row r="88" spans="2:11">
      <c r="B88" s="26" t="s">
        <v>4</v>
      </c>
      <c r="C88" s="26" t="s">
        <v>55</v>
      </c>
      <c r="D88" s="26"/>
      <c r="E88" s="26"/>
      <c r="F88" s="92" t="s">
        <v>83</v>
      </c>
      <c r="G88" s="44"/>
      <c r="H88" s="46" t="s">
        <v>86</v>
      </c>
      <c r="I88" s="46"/>
    </row>
    <row r="89" spans="2:11">
      <c r="B89" s="26" t="s">
        <v>5</v>
      </c>
      <c r="C89" s="26" t="s">
        <v>56</v>
      </c>
      <c r="D89" s="26"/>
      <c r="E89" s="26"/>
      <c r="F89" s="92" t="s">
        <v>90</v>
      </c>
      <c r="G89" s="44"/>
      <c r="H89" s="46" t="s">
        <v>87</v>
      </c>
      <c r="I89" s="46"/>
    </row>
    <row r="90" spans="2:11">
      <c r="B90" s="26" t="s">
        <v>57</v>
      </c>
      <c r="C90" s="26" t="s">
        <v>58</v>
      </c>
      <c r="D90" s="26"/>
      <c r="E90" s="26"/>
      <c r="F90" s="92" t="s">
        <v>91</v>
      </c>
      <c r="G90" s="44"/>
      <c r="H90" s="46" t="s">
        <v>88</v>
      </c>
      <c r="I90" s="46"/>
    </row>
    <row r="91" spans="2:11" ht="17.25" thickBot="1">
      <c r="B91" s="27" t="s">
        <v>59</v>
      </c>
      <c r="C91" s="27" t="s">
        <v>60</v>
      </c>
      <c r="D91" s="27"/>
      <c r="E91" s="27"/>
      <c r="F91" s="93" t="s">
        <v>92</v>
      </c>
      <c r="G91" s="45"/>
      <c r="H91" s="47" t="s">
        <v>89</v>
      </c>
      <c r="I91" s="47"/>
    </row>
    <row r="92" spans="2:11" ht="17.25" thickTop="1"/>
    <row r="93" spans="2:11" ht="6.75" customHeight="1"/>
  </sheetData>
  <sheetProtection algorithmName="SHA-512" hashValue="I8hmcclbC6mgYHh/UfIuY7HcoOJj2qAsc9ouZSXXsCZ//Y4NNmx6JKznOW7B+8JuHdu3S12MNBwh2icl1/wfHA==" saltValue="cn1hXsgNOoJHidSbf5wdo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6">
    <cfRule type="expression" dxfId="33" priority="1">
      <formula>$B63&lt;&gt;$B64</formula>
    </cfRule>
  </conditionalFormatting>
  <conditionalFormatting sqref="B77:K77">
    <cfRule type="expression" dxfId="32" priority="62">
      <formula>$B77&lt;&gt;#REF!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8:K78 K79:K83">
    <cfRule type="containsText" dxfId="27" priority="60" operator="containsText" text="악화">
      <formula>NOT(ISERROR(SEARCH("악화",D40)))</formula>
    </cfRule>
  </conditionalFormatting>
  <conditionalFormatting sqref="D40:K40 D42:K43 D50:K51 D60:K60 D78:K78 K79:K83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D79:J83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67"/>
    <col min="3" max="3" width="9.28515625" style="267" bestFit="1" customWidth="1"/>
    <col min="4" max="6" width="9.140625" style="267"/>
    <col min="7" max="10" width="9.28515625" style="267" bestFit="1" customWidth="1"/>
    <col min="11" max="12" width="9.140625" style="267"/>
    <col min="13" max="20" width="9.28515625" style="267" bestFit="1" customWidth="1"/>
    <col min="21" max="25" width="9.140625" style="267"/>
    <col min="26" max="36" width="9.28515625" style="267" bestFit="1" customWidth="1"/>
    <col min="37" max="37" width="9.140625" style="267"/>
    <col min="38" max="38" width="9.28515625" style="267" bestFit="1" customWidth="1"/>
    <col min="39" max="39" width="9.140625" style="267"/>
    <col min="40" max="40" width="15.140625" style="267" customWidth="1"/>
    <col min="41" max="43" width="9.85546875" style="267" customWidth="1"/>
    <col min="44" max="46" width="9.140625" style="267"/>
    <col min="47" max="52" width="9.28515625" style="267" bestFit="1" customWidth="1"/>
    <col min="53" max="53" width="9.5703125" style="267" bestFit="1" customWidth="1"/>
    <col min="54" max="54" width="9.28515625" style="267" bestFit="1" customWidth="1"/>
    <col min="55" max="16384" width="9.140625" style="267"/>
  </cols>
  <sheetData>
    <row r="2" spans="2:67" ht="16.5">
      <c r="F2" s="268" t="s">
        <v>754</v>
      </c>
      <c r="G2" s="268"/>
      <c r="L2" s="268" t="s">
        <v>755</v>
      </c>
      <c r="M2" s="268"/>
      <c r="W2" s="268" t="s">
        <v>756</v>
      </c>
      <c r="AA2" s="269">
        <v>0</v>
      </c>
      <c r="AO2" s="270" t="s">
        <v>757</v>
      </c>
      <c r="AP2" s="270">
        <v>12</v>
      </c>
      <c r="AQ2" s="270"/>
      <c r="AS2" s="268" t="s">
        <v>758</v>
      </c>
    </row>
    <row r="3" spans="2:67" ht="49.5">
      <c r="B3" s="267" t="s">
        <v>68</v>
      </c>
      <c r="C3" s="267" t="s">
        <v>759</v>
      </c>
      <c r="F3" s="267" t="s">
        <v>131</v>
      </c>
      <c r="G3" s="267" t="s">
        <v>132</v>
      </c>
      <c r="H3" s="267" t="s">
        <v>133</v>
      </c>
      <c r="I3" s="267" t="s">
        <v>109</v>
      </c>
      <c r="J3" s="267" t="s">
        <v>120</v>
      </c>
      <c r="L3" s="271" t="s">
        <v>38</v>
      </c>
      <c r="M3" s="271" t="s">
        <v>165</v>
      </c>
      <c r="N3" s="272" t="s">
        <v>166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335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331</v>
      </c>
      <c r="AJ3" s="274" t="s">
        <v>336</v>
      </c>
      <c r="AK3" s="274" t="s">
        <v>68</v>
      </c>
      <c r="AL3" s="274" t="s">
        <v>337</v>
      </c>
      <c r="AM3" s="274" t="s">
        <v>338</v>
      </c>
      <c r="AN3" s="277" t="s">
        <v>339</v>
      </c>
      <c r="AO3" s="270" t="s">
        <v>760</v>
      </c>
      <c r="AP3" s="270" t="s">
        <v>337</v>
      </c>
      <c r="AQ3" s="270" t="s">
        <v>338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67" t="s">
        <v>0</v>
      </c>
      <c r="BE3" s="267" t="s">
        <v>716</v>
      </c>
      <c r="BF3" s="267" t="s">
        <v>717</v>
      </c>
      <c r="BG3" s="281"/>
      <c r="BH3" s="281"/>
      <c r="BI3" s="281"/>
      <c r="BJ3" s="281"/>
      <c r="BK3" s="281"/>
      <c r="BL3" s="281"/>
      <c r="BM3" s="281"/>
      <c r="BN3" s="281"/>
      <c r="BO3" s="281"/>
    </row>
    <row r="4" spans="2:67" ht="16.5">
      <c r="B4" s="273" t="s">
        <v>74</v>
      </c>
      <c r="C4" s="267">
        <v>6</v>
      </c>
      <c r="F4" s="267" t="s">
        <v>134</v>
      </c>
      <c r="G4" s="267">
        <v>1.7711054686986105</v>
      </c>
      <c r="H4" s="282">
        <v>2.2266098866143942</v>
      </c>
      <c r="I4" s="267">
        <v>0.2571865007285441</v>
      </c>
      <c r="J4" s="267">
        <v>1</v>
      </c>
      <c r="L4" s="283" t="s">
        <v>63</v>
      </c>
      <c r="M4" s="284">
        <v>55</v>
      </c>
      <c r="N4" s="285">
        <v>130</v>
      </c>
      <c r="O4" s="286">
        <v>9.2307692307692313E-2</v>
      </c>
      <c r="P4" s="286">
        <v>0.23076923076923078</v>
      </c>
      <c r="Q4" s="286">
        <v>0.23846153846153847</v>
      </c>
      <c r="R4" s="286">
        <v>0.3</v>
      </c>
      <c r="S4" s="286">
        <v>6.9230769230769235E-2</v>
      </c>
      <c r="T4" s="286">
        <v>6.9230769230769235E-2</v>
      </c>
      <c r="U4" s="269" t="s">
        <v>71</v>
      </c>
      <c r="W4" s="275" t="s">
        <v>63</v>
      </c>
      <c r="X4" s="275" t="s">
        <v>64</v>
      </c>
      <c r="Y4" s="276" t="s">
        <v>64</v>
      </c>
      <c r="Z4" s="287">
        <v>24</v>
      </c>
      <c r="AA4" s="269">
        <v>62</v>
      </c>
      <c r="AB4" s="288">
        <v>1.0763888888888891</v>
      </c>
      <c r="AC4" s="275">
        <v>9</v>
      </c>
      <c r="AD4" s="275">
        <v>17</v>
      </c>
      <c r="AE4" s="275">
        <v>10</v>
      </c>
      <c r="AF4" s="275">
        <v>18</v>
      </c>
      <c r="AG4" s="275">
        <v>5</v>
      </c>
      <c r="AH4" s="275">
        <v>3</v>
      </c>
      <c r="AI4" s="275">
        <v>0</v>
      </c>
      <c r="AJ4" s="289">
        <v>0.9199822556563233</v>
      </c>
      <c r="AK4" s="269" t="s">
        <v>71</v>
      </c>
      <c r="AL4" s="269">
        <v>37</v>
      </c>
      <c r="AM4" s="269" t="s">
        <v>597</v>
      </c>
      <c r="AN4" s="283" t="s">
        <v>341</v>
      </c>
      <c r="AO4" s="290">
        <v>1</v>
      </c>
      <c r="AP4" s="290">
        <v>1</v>
      </c>
      <c r="AQ4" s="290" t="s">
        <v>761</v>
      </c>
      <c r="AS4" s="278" t="s">
        <v>63</v>
      </c>
      <c r="AT4" s="279" t="s">
        <v>64</v>
      </c>
      <c r="AU4" s="278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267" t="s">
        <v>63</v>
      </c>
      <c r="BE4" s="267">
        <v>4</v>
      </c>
      <c r="BF4" s="267">
        <v>55</v>
      </c>
    </row>
    <row r="5" spans="2:67" ht="16.5">
      <c r="B5" s="273" t="s">
        <v>69</v>
      </c>
      <c r="C5" s="267">
        <v>5</v>
      </c>
      <c r="F5" s="267" t="s">
        <v>137</v>
      </c>
      <c r="G5" s="267">
        <v>1.6245051003765973</v>
      </c>
      <c r="H5" s="267">
        <v>2.0256030346784732</v>
      </c>
      <c r="I5" s="267">
        <v>0.24690469374881752</v>
      </c>
      <c r="J5" s="267">
        <v>2</v>
      </c>
      <c r="L5" s="283" t="s">
        <v>134</v>
      </c>
      <c r="M5" s="284">
        <v>67</v>
      </c>
      <c r="N5" s="285">
        <v>145</v>
      </c>
      <c r="O5" s="286">
        <v>0.33103448275862069</v>
      </c>
      <c r="P5" s="286">
        <v>0.18620689655172415</v>
      </c>
      <c r="Q5" s="286">
        <v>0.21379310344827587</v>
      </c>
      <c r="R5" s="286">
        <v>0.16551724137931034</v>
      </c>
      <c r="S5" s="286">
        <v>7.586206896551724E-2</v>
      </c>
      <c r="T5" s="286">
        <v>2.7586206896551724E-2</v>
      </c>
      <c r="U5" s="269" t="s">
        <v>69</v>
      </c>
      <c r="W5" s="275" t="s">
        <v>63</v>
      </c>
      <c r="X5" s="275" t="s">
        <v>96</v>
      </c>
      <c r="Y5" s="276" t="s">
        <v>96</v>
      </c>
      <c r="Z5" s="287">
        <v>13</v>
      </c>
      <c r="AA5" s="269">
        <v>32</v>
      </c>
      <c r="AB5" s="288">
        <v>1.0256410256410258</v>
      </c>
      <c r="AC5" s="275">
        <v>1</v>
      </c>
      <c r="AD5" s="275">
        <v>4</v>
      </c>
      <c r="AE5" s="275">
        <v>12</v>
      </c>
      <c r="AF5" s="275">
        <v>9</v>
      </c>
      <c r="AG5" s="275">
        <v>1</v>
      </c>
      <c r="AH5" s="275">
        <v>5</v>
      </c>
      <c r="AI5" s="275">
        <v>0</v>
      </c>
      <c r="AJ5" s="289">
        <v>0.88369059570231112</v>
      </c>
      <c r="AK5" s="269" t="s">
        <v>72</v>
      </c>
      <c r="AL5" s="269">
        <v>21</v>
      </c>
      <c r="AM5" s="269" t="s">
        <v>423</v>
      </c>
      <c r="AN5" s="283" t="s">
        <v>343</v>
      </c>
      <c r="AO5" s="290">
        <v>2</v>
      </c>
      <c r="AP5" s="290">
        <v>2</v>
      </c>
      <c r="AQ5" s="290" t="s">
        <v>762</v>
      </c>
      <c r="AS5" s="278" t="s">
        <v>63</v>
      </c>
      <c r="AT5" s="279" t="s">
        <v>96</v>
      </c>
      <c r="AU5" s="278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267" t="s">
        <v>134</v>
      </c>
      <c r="BE5" s="267">
        <v>4</v>
      </c>
      <c r="BF5" s="267">
        <v>67</v>
      </c>
    </row>
    <row r="6" spans="2:67" ht="16.5">
      <c r="B6" s="273" t="s">
        <v>71</v>
      </c>
      <c r="C6" s="267">
        <v>4</v>
      </c>
      <c r="F6" s="267" t="s">
        <v>141</v>
      </c>
      <c r="G6" s="267">
        <v>2.1215573252044813</v>
      </c>
      <c r="H6" s="267">
        <v>2.6192389296623744</v>
      </c>
      <c r="I6" s="267">
        <v>0.23458315198243596</v>
      </c>
      <c r="J6" s="267">
        <v>3</v>
      </c>
      <c r="L6" s="283" t="s">
        <v>152</v>
      </c>
      <c r="M6" s="284">
        <v>49</v>
      </c>
      <c r="N6" s="285">
        <v>107</v>
      </c>
      <c r="O6" s="286">
        <v>8.4112149532710276E-2</v>
      </c>
      <c r="P6" s="286">
        <v>0.12149532710280374</v>
      </c>
      <c r="Q6" s="286">
        <v>0.35514018691588783</v>
      </c>
      <c r="R6" s="286">
        <v>0.32710280373831774</v>
      </c>
      <c r="S6" s="286">
        <v>9.3457943925233641E-2</v>
      </c>
      <c r="T6" s="286">
        <v>1.8691588785046728E-2</v>
      </c>
      <c r="U6" s="269" t="s">
        <v>71</v>
      </c>
      <c r="W6" s="275" t="s">
        <v>63</v>
      </c>
      <c r="X6" s="275" t="s">
        <v>97</v>
      </c>
      <c r="Y6" s="276" t="s">
        <v>97</v>
      </c>
      <c r="Z6" s="287">
        <v>8</v>
      </c>
      <c r="AA6" s="269">
        <v>21</v>
      </c>
      <c r="AB6" s="288">
        <v>1.09375</v>
      </c>
      <c r="AC6" s="275">
        <v>0</v>
      </c>
      <c r="AD6" s="275">
        <v>6</v>
      </c>
      <c r="AE6" s="275">
        <v>5</v>
      </c>
      <c r="AF6" s="275">
        <v>7</v>
      </c>
      <c r="AG6" s="275">
        <v>2</v>
      </c>
      <c r="AH6" s="275">
        <v>1</v>
      </c>
      <c r="AI6" s="275">
        <v>0</v>
      </c>
      <c r="AJ6" s="289">
        <v>0.89334061206169724</v>
      </c>
      <c r="AK6" s="269" t="s">
        <v>72</v>
      </c>
      <c r="AL6" s="269">
        <v>7</v>
      </c>
      <c r="AM6" s="269" t="s">
        <v>642</v>
      </c>
      <c r="AN6" s="283" t="s">
        <v>344</v>
      </c>
      <c r="AO6" s="290">
        <v>3</v>
      </c>
      <c r="AP6" s="290">
        <v>3</v>
      </c>
      <c r="AQ6" s="290" t="s">
        <v>763</v>
      </c>
      <c r="AS6" s="278" t="s">
        <v>63</v>
      </c>
      <c r="AT6" s="279" t="s">
        <v>97</v>
      </c>
      <c r="AU6" s="278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267" t="s">
        <v>152</v>
      </c>
      <c r="BE6" s="267">
        <v>6</v>
      </c>
      <c r="BF6" s="267">
        <v>49</v>
      </c>
    </row>
    <row r="7" spans="2:67" ht="16.5">
      <c r="B7" s="273" t="s">
        <v>72</v>
      </c>
      <c r="C7" s="267">
        <v>3</v>
      </c>
      <c r="F7" s="267" t="s">
        <v>139</v>
      </c>
      <c r="G7" s="267">
        <v>2.1056171949687608</v>
      </c>
      <c r="H7" s="267">
        <v>2.5982256672085726</v>
      </c>
      <c r="I7" s="267">
        <v>0.23394968155506546</v>
      </c>
      <c r="J7" s="267">
        <v>4</v>
      </c>
      <c r="L7" s="283" t="s">
        <v>149</v>
      </c>
      <c r="M7" s="284">
        <v>48</v>
      </c>
      <c r="N7" s="285">
        <v>112</v>
      </c>
      <c r="O7" s="286">
        <v>0.28828828828828829</v>
      </c>
      <c r="P7" s="286">
        <v>0.16216216216216217</v>
      </c>
      <c r="Q7" s="286">
        <v>0.31531531531531531</v>
      </c>
      <c r="R7" s="286">
        <v>0.14414414414414414</v>
      </c>
      <c r="S7" s="286">
        <v>8.1081081081081086E-2</v>
      </c>
      <c r="T7" s="286">
        <v>9.0090090090090089E-3</v>
      </c>
      <c r="U7" s="269" t="s">
        <v>71</v>
      </c>
      <c r="W7" s="275" t="s">
        <v>63</v>
      </c>
      <c r="X7" s="275" t="s">
        <v>98</v>
      </c>
      <c r="Y7" s="276" t="s">
        <v>98</v>
      </c>
      <c r="Z7" s="287">
        <v>5</v>
      </c>
      <c r="AA7" s="269">
        <v>15</v>
      </c>
      <c r="AB7" s="288">
        <v>1.25</v>
      </c>
      <c r="AC7" s="275">
        <v>2</v>
      </c>
      <c r="AD7" s="275">
        <v>3</v>
      </c>
      <c r="AE7" s="275">
        <v>4</v>
      </c>
      <c r="AF7" s="275">
        <v>5</v>
      </c>
      <c r="AG7" s="275">
        <v>1</v>
      </c>
      <c r="AH7" s="275">
        <v>0</v>
      </c>
      <c r="AI7" s="275">
        <v>0</v>
      </c>
      <c r="AJ7" s="289">
        <v>0.91320719940608475</v>
      </c>
      <c r="AK7" s="269" t="s">
        <v>71</v>
      </c>
      <c r="AL7" s="269">
        <v>46</v>
      </c>
      <c r="AM7" s="269" t="s">
        <v>605</v>
      </c>
      <c r="AN7" s="283" t="s">
        <v>345</v>
      </c>
      <c r="AO7" s="290">
        <v>4</v>
      </c>
      <c r="AP7" s="290">
        <v>4</v>
      </c>
      <c r="AQ7" s="290" t="s">
        <v>764</v>
      </c>
      <c r="AS7" s="278" t="s">
        <v>63</v>
      </c>
      <c r="AT7" s="279" t="s">
        <v>98</v>
      </c>
      <c r="AU7" s="278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267" t="s">
        <v>149</v>
      </c>
      <c r="BE7" s="267">
        <v>12</v>
      </c>
      <c r="BF7" s="267">
        <v>48</v>
      </c>
    </row>
    <row r="8" spans="2:67" ht="16.5">
      <c r="B8" s="273" t="s">
        <v>70</v>
      </c>
      <c r="C8" s="267">
        <v>2</v>
      </c>
      <c r="F8" s="267" t="s">
        <v>147</v>
      </c>
      <c r="G8" s="267">
        <v>1.9609510860763544</v>
      </c>
      <c r="H8" s="267">
        <v>2.4139186626867639</v>
      </c>
      <c r="I8" s="267">
        <v>0.23099381714652933</v>
      </c>
      <c r="J8" s="267">
        <v>5</v>
      </c>
      <c r="L8" s="283" t="s">
        <v>157</v>
      </c>
      <c r="M8" s="284">
        <v>46</v>
      </c>
      <c r="N8" s="285">
        <v>94</v>
      </c>
      <c r="O8" s="286">
        <v>9.5744680851063829E-2</v>
      </c>
      <c r="P8" s="286">
        <v>0.10638297872340426</v>
      </c>
      <c r="Q8" s="286">
        <v>0.24468085106382978</v>
      </c>
      <c r="R8" s="286">
        <v>0.21276595744680851</v>
      </c>
      <c r="S8" s="286">
        <v>0.18085106382978725</v>
      </c>
      <c r="T8" s="286">
        <v>0.15957446808510639</v>
      </c>
      <c r="U8" s="269" t="s">
        <v>72</v>
      </c>
      <c r="W8" s="275" t="s">
        <v>134</v>
      </c>
      <c r="X8" s="275" t="s">
        <v>167</v>
      </c>
      <c r="Y8" s="276" t="s">
        <v>167</v>
      </c>
      <c r="Z8" s="287">
        <v>28</v>
      </c>
      <c r="AA8" s="269">
        <v>64</v>
      </c>
      <c r="AB8" s="288">
        <v>0.95238095238095233</v>
      </c>
      <c r="AC8" s="275">
        <v>17</v>
      </c>
      <c r="AD8" s="275">
        <v>12</v>
      </c>
      <c r="AE8" s="275">
        <v>14</v>
      </c>
      <c r="AF8" s="275">
        <v>12</v>
      </c>
      <c r="AG8" s="275">
        <v>6</v>
      </c>
      <c r="AH8" s="275">
        <v>3</v>
      </c>
      <c r="AI8" s="275">
        <v>0</v>
      </c>
      <c r="AJ8" s="289">
        <v>0.9484896699332781</v>
      </c>
      <c r="AK8" s="269" t="s">
        <v>71</v>
      </c>
      <c r="AL8" s="269">
        <v>3</v>
      </c>
      <c r="AM8" s="269" t="s">
        <v>459</v>
      </c>
      <c r="AN8" s="283" t="s">
        <v>346</v>
      </c>
      <c r="AO8" s="290">
        <v>5</v>
      </c>
      <c r="AP8" s="290">
        <v>1</v>
      </c>
      <c r="AQ8" s="290" t="s">
        <v>765</v>
      </c>
      <c r="AS8" s="278" t="s">
        <v>63</v>
      </c>
      <c r="AT8" s="279" t="s">
        <v>99</v>
      </c>
      <c r="AU8" s="278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267" t="s">
        <v>157</v>
      </c>
      <c r="BE8" s="267">
        <v>7</v>
      </c>
      <c r="BF8" s="267">
        <v>46</v>
      </c>
    </row>
    <row r="9" spans="2:67" ht="16.5">
      <c r="B9" s="273" t="s">
        <v>73</v>
      </c>
      <c r="C9" s="267">
        <v>1</v>
      </c>
      <c r="F9" s="267" t="s">
        <v>136</v>
      </c>
      <c r="G9" s="267">
        <v>1.6193928632609071</v>
      </c>
      <c r="H9" s="267">
        <v>1.989116717867448</v>
      </c>
      <c r="I9" s="267">
        <v>0.22831016672633875</v>
      </c>
      <c r="J9" s="267">
        <v>6</v>
      </c>
      <c r="L9" s="283" t="s">
        <v>135</v>
      </c>
      <c r="M9" s="284">
        <v>57</v>
      </c>
      <c r="N9" s="285">
        <v>129</v>
      </c>
      <c r="O9" s="286">
        <v>0.24031007751937986</v>
      </c>
      <c r="P9" s="286">
        <v>0.17829457364341086</v>
      </c>
      <c r="Q9" s="286">
        <v>0.19379844961240311</v>
      </c>
      <c r="R9" s="286">
        <v>0.17829457364341086</v>
      </c>
      <c r="S9" s="286">
        <v>0.15503875968992248</v>
      </c>
      <c r="T9" s="286">
        <v>5.4263565891472867E-2</v>
      </c>
      <c r="U9" s="269" t="s">
        <v>71</v>
      </c>
      <c r="W9" s="275" t="s">
        <v>134</v>
      </c>
      <c r="X9" s="275" t="s">
        <v>168</v>
      </c>
      <c r="Y9" s="276" t="s">
        <v>168</v>
      </c>
      <c r="Z9" s="287">
        <v>18</v>
      </c>
      <c r="AA9" s="269">
        <v>43</v>
      </c>
      <c r="AB9" s="288">
        <v>0.99537037037037046</v>
      </c>
      <c r="AC9" s="275">
        <v>20</v>
      </c>
      <c r="AD9" s="275">
        <v>8</v>
      </c>
      <c r="AE9" s="275">
        <v>8</v>
      </c>
      <c r="AF9" s="275">
        <v>5</v>
      </c>
      <c r="AG9" s="275">
        <v>1</v>
      </c>
      <c r="AH9" s="275">
        <v>1</v>
      </c>
      <c r="AI9" s="275">
        <v>0</v>
      </c>
      <c r="AJ9" s="289">
        <v>0.98857185218614285</v>
      </c>
      <c r="AK9" s="269" t="s">
        <v>69</v>
      </c>
      <c r="AL9" s="269">
        <v>5</v>
      </c>
      <c r="AM9" s="269" t="s">
        <v>396</v>
      </c>
      <c r="AN9" s="283" t="s">
        <v>348</v>
      </c>
      <c r="AO9" s="290">
        <v>6</v>
      </c>
      <c r="AP9" s="290">
        <v>2</v>
      </c>
      <c r="AQ9" s="290" t="s">
        <v>766</v>
      </c>
      <c r="AS9" s="278" t="s">
        <v>63</v>
      </c>
      <c r="AT9" s="279" t="s">
        <v>100</v>
      </c>
      <c r="AU9" s="278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267" t="s">
        <v>135</v>
      </c>
      <c r="BE9" s="267">
        <v>6</v>
      </c>
      <c r="BF9" s="267">
        <v>57</v>
      </c>
    </row>
    <row r="10" spans="2:67" ht="16.5">
      <c r="C10" s="267">
        <v>0</v>
      </c>
      <c r="F10" s="267" t="s">
        <v>143</v>
      </c>
      <c r="G10" s="267">
        <v>1.6200035645275037</v>
      </c>
      <c r="H10" s="267">
        <v>1.9838249608699396</v>
      </c>
      <c r="I10" s="267">
        <v>0.22458061470287527</v>
      </c>
      <c r="J10" s="267">
        <v>7</v>
      </c>
      <c r="L10" s="283" t="s">
        <v>142</v>
      </c>
      <c r="M10" s="284">
        <v>106</v>
      </c>
      <c r="N10" s="285">
        <v>251</v>
      </c>
      <c r="O10" s="286">
        <v>0.27091633466135456</v>
      </c>
      <c r="P10" s="286">
        <v>0.23107569721115537</v>
      </c>
      <c r="Q10" s="286">
        <v>0.20318725099601595</v>
      </c>
      <c r="R10" s="286">
        <v>0.15936254980079681</v>
      </c>
      <c r="S10" s="286">
        <v>7.9681274900398405E-2</v>
      </c>
      <c r="T10" s="286">
        <v>5.5776892430278883E-2</v>
      </c>
      <c r="U10" s="269" t="s">
        <v>71</v>
      </c>
      <c r="W10" s="275" t="s">
        <v>134</v>
      </c>
      <c r="X10" s="275" t="s">
        <v>169</v>
      </c>
      <c r="Y10" s="276" t="s">
        <v>169</v>
      </c>
      <c r="Z10" s="287">
        <v>8</v>
      </c>
      <c r="AA10" s="269">
        <v>20</v>
      </c>
      <c r="AB10" s="288">
        <v>1.0416666666666667</v>
      </c>
      <c r="AC10" s="275">
        <v>2</v>
      </c>
      <c r="AD10" s="275">
        <v>2</v>
      </c>
      <c r="AE10" s="275">
        <v>6</v>
      </c>
      <c r="AF10" s="275">
        <v>6</v>
      </c>
      <c r="AG10" s="275">
        <v>4</v>
      </c>
      <c r="AH10" s="275">
        <v>0</v>
      </c>
      <c r="AI10" s="275">
        <v>0</v>
      </c>
      <c r="AJ10" s="289">
        <v>0.90172740365340365</v>
      </c>
      <c r="AK10" s="269" t="s">
        <v>71</v>
      </c>
      <c r="AL10" s="269">
        <v>64</v>
      </c>
      <c r="AM10" s="269" t="s">
        <v>718</v>
      </c>
      <c r="AN10" s="283" t="s">
        <v>349</v>
      </c>
      <c r="AO10" s="290">
        <v>7</v>
      </c>
      <c r="AP10" s="290">
        <v>3</v>
      </c>
      <c r="AQ10" s="290" t="s">
        <v>767</v>
      </c>
      <c r="AS10" s="278" t="s">
        <v>134</v>
      </c>
      <c r="AT10" s="279" t="s">
        <v>167</v>
      </c>
      <c r="AU10" s="278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267" t="s">
        <v>142</v>
      </c>
      <c r="BE10" s="267">
        <v>5</v>
      </c>
      <c r="BF10" s="267">
        <v>106</v>
      </c>
    </row>
    <row r="11" spans="2:67" ht="16.5">
      <c r="F11" s="267" t="s">
        <v>142</v>
      </c>
      <c r="G11" s="267">
        <v>1.9244754801457915</v>
      </c>
      <c r="H11" s="267">
        <v>2.3499900179660043</v>
      </c>
      <c r="I11" s="267">
        <v>0.22110675984709216</v>
      </c>
      <c r="J11" s="267">
        <v>8</v>
      </c>
      <c r="L11" s="283" t="s">
        <v>158</v>
      </c>
      <c r="M11" s="284">
        <v>26</v>
      </c>
      <c r="N11" s="285">
        <v>62</v>
      </c>
      <c r="O11" s="286">
        <v>0.19354838709677419</v>
      </c>
      <c r="P11" s="286">
        <v>4.8387096774193547E-2</v>
      </c>
      <c r="Q11" s="286">
        <v>0.24193548387096775</v>
      </c>
      <c r="R11" s="286">
        <v>0.30645161290322581</v>
      </c>
      <c r="S11" s="286">
        <v>0.12903225806451613</v>
      </c>
      <c r="T11" s="286">
        <v>8.0645161290322578E-2</v>
      </c>
      <c r="U11" s="269" t="s">
        <v>71</v>
      </c>
      <c r="W11" s="275" t="s">
        <v>134</v>
      </c>
      <c r="X11" s="275" t="s">
        <v>170</v>
      </c>
      <c r="Y11" s="276" t="s">
        <v>170</v>
      </c>
      <c r="Z11" s="287">
        <v>6</v>
      </c>
      <c r="AA11" s="269">
        <v>17</v>
      </c>
      <c r="AB11" s="288">
        <v>1.1805555555555556</v>
      </c>
      <c r="AC11" s="275">
        <v>9</v>
      </c>
      <c r="AD11" s="275">
        <v>5</v>
      </c>
      <c r="AE11" s="275">
        <v>3</v>
      </c>
      <c r="AF11" s="275">
        <v>0</v>
      </c>
      <c r="AG11" s="275">
        <v>0</v>
      </c>
      <c r="AH11" s="275">
        <v>0</v>
      </c>
      <c r="AI11" s="275">
        <v>0</v>
      </c>
      <c r="AJ11" s="289">
        <v>1.0284722230581553</v>
      </c>
      <c r="AK11" s="269" t="s">
        <v>74</v>
      </c>
      <c r="AL11" s="269">
        <v>6</v>
      </c>
      <c r="AM11" s="269" t="s">
        <v>575</v>
      </c>
      <c r="AN11" s="283" t="s">
        <v>351</v>
      </c>
      <c r="AO11" s="290">
        <v>8</v>
      </c>
      <c r="AP11" s="290">
        <v>4</v>
      </c>
      <c r="AQ11" s="290" t="s">
        <v>768</v>
      </c>
      <c r="AS11" s="278" t="s">
        <v>134</v>
      </c>
      <c r="AT11" s="279" t="s">
        <v>168</v>
      </c>
      <c r="AU11" s="278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267" t="s">
        <v>158</v>
      </c>
      <c r="BE11" s="267">
        <v>4</v>
      </c>
      <c r="BF11" s="267">
        <v>26</v>
      </c>
    </row>
    <row r="12" spans="2:67" ht="16.5">
      <c r="F12" s="267" t="s">
        <v>148</v>
      </c>
      <c r="G12" s="267">
        <v>1.9709564947031954</v>
      </c>
      <c r="H12" s="267">
        <v>2.4040474991633141</v>
      </c>
      <c r="I12" s="267">
        <v>0.21973646076106679</v>
      </c>
      <c r="J12" s="267">
        <v>9</v>
      </c>
      <c r="L12" s="283" t="s">
        <v>147</v>
      </c>
      <c r="M12" s="284">
        <v>60</v>
      </c>
      <c r="N12" s="285">
        <v>132</v>
      </c>
      <c r="O12" s="286">
        <v>0.33076923076923076</v>
      </c>
      <c r="P12" s="286">
        <v>0.2</v>
      </c>
      <c r="Q12" s="286">
        <v>0.2076923076923077</v>
      </c>
      <c r="R12" s="286">
        <v>0.11538461538461539</v>
      </c>
      <c r="S12" s="286">
        <v>9.2307692307692313E-2</v>
      </c>
      <c r="T12" s="286">
        <v>5.3846153846153849E-2</v>
      </c>
      <c r="U12" s="269" t="s">
        <v>69</v>
      </c>
      <c r="W12" s="275" t="s">
        <v>152</v>
      </c>
      <c r="X12" s="275" t="s">
        <v>171</v>
      </c>
      <c r="Y12" s="276" t="s">
        <v>171</v>
      </c>
      <c r="Z12" s="287">
        <v>11</v>
      </c>
      <c r="AA12" s="269">
        <v>24</v>
      </c>
      <c r="AB12" s="288">
        <v>0.90909090909090917</v>
      </c>
      <c r="AC12" s="275">
        <v>3</v>
      </c>
      <c r="AD12" s="275">
        <v>3</v>
      </c>
      <c r="AE12" s="275">
        <v>11</v>
      </c>
      <c r="AF12" s="275">
        <v>4</v>
      </c>
      <c r="AG12" s="275">
        <v>3</v>
      </c>
      <c r="AH12" s="275">
        <v>0</v>
      </c>
      <c r="AI12" s="275">
        <v>0</v>
      </c>
      <c r="AJ12" s="289">
        <v>0.92446513068099634</v>
      </c>
      <c r="AK12" s="269" t="s">
        <v>71</v>
      </c>
      <c r="AL12" s="269">
        <v>30</v>
      </c>
      <c r="AM12" s="269" t="s">
        <v>440</v>
      </c>
      <c r="AN12" s="283" t="s">
        <v>352</v>
      </c>
      <c r="AO12" s="290">
        <v>9</v>
      </c>
      <c r="AP12" s="290">
        <v>1</v>
      </c>
      <c r="AQ12" s="290" t="s">
        <v>769</v>
      </c>
      <c r="AS12" s="278" t="s">
        <v>134</v>
      </c>
      <c r="AT12" s="279" t="s">
        <v>169</v>
      </c>
      <c r="AU12" s="278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267" t="s">
        <v>147</v>
      </c>
      <c r="BE12" s="267">
        <v>8</v>
      </c>
      <c r="BF12" s="267">
        <v>60</v>
      </c>
    </row>
    <row r="13" spans="2:67" ht="16.5">
      <c r="F13" s="267" t="s">
        <v>135</v>
      </c>
      <c r="G13" s="267">
        <v>1.8754618208813343</v>
      </c>
      <c r="H13" s="267">
        <v>2.2833020691168078</v>
      </c>
      <c r="I13" s="267">
        <v>0.21746123738409007</v>
      </c>
      <c r="J13" s="267">
        <v>10</v>
      </c>
      <c r="L13" s="283" t="s">
        <v>150</v>
      </c>
      <c r="M13" s="284">
        <v>48</v>
      </c>
      <c r="N13" s="285">
        <v>101</v>
      </c>
      <c r="O13" s="286">
        <v>0.21782178217821782</v>
      </c>
      <c r="P13" s="286">
        <v>0.13861386138613863</v>
      </c>
      <c r="Q13" s="286">
        <v>0.27722772277227725</v>
      </c>
      <c r="R13" s="286">
        <v>0.19801980198019803</v>
      </c>
      <c r="S13" s="286">
        <v>0.13861386138613863</v>
      </c>
      <c r="T13" s="286">
        <v>2.9702970297029702E-2</v>
      </c>
      <c r="U13" s="269" t="s">
        <v>71</v>
      </c>
      <c r="W13" s="275" t="s">
        <v>152</v>
      </c>
      <c r="X13" s="275" t="s">
        <v>172</v>
      </c>
      <c r="Y13" s="276" t="s">
        <v>172</v>
      </c>
      <c r="Z13" s="287">
        <v>5</v>
      </c>
      <c r="AA13" s="269">
        <v>16</v>
      </c>
      <c r="AB13" s="288">
        <v>1.3333333333333333</v>
      </c>
      <c r="AC13" s="275">
        <v>0</v>
      </c>
      <c r="AD13" s="275">
        <v>4</v>
      </c>
      <c r="AE13" s="275">
        <v>6</v>
      </c>
      <c r="AF13" s="275">
        <v>6</v>
      </c>
      <c r="AG13" s="275">
        <v>0</v>
      </c>
      <c r="AH13" s="275">
        <v>0</v>
      </c>
      <c r="AI13" s="275">
        <v>0</v>
      </c>
      <c r="AJ13" s="289">
        <v>0.90927988153740047</v>
      </c>
      <c r="AK13" s="269" t="s">
        <v>71</v>
      </c>
      <c r="AL13" s="269">
        <v>53</v>
      </c>
      <c r="AM13" s="269" t="s">
        <v>638</v>
      </c>
      <c r="AN13" s="283" t="s">
        <v>354</v>
      </c>
      <c r="AO13" s="290">
        <v>10</v>
      </c>
      <c r="AP13" s="290">
        <v>2</v>
      </c>
      <c r="AQ13" s="290" t="s">
        <v>770</v>
      </c>
      <c r="AS13" s="278" t="s">
        <v>134</v>
      </c>
      <c r="AT13" s="279" t="s">
        <v>170</v>
      </c>
      <c r="AU13" s="278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267" t="s">
        <v>150</v>
      </c>
      <c r="BE13" s="267">
        <v>4</v>
      </c>
      <c r="BF13" s="267">
        <v>48</v>
      </c>
    </row>
    <row r="14" spans="2:67" ht="16.5">
      <c r="F14" s="267" t="s">
        <v>144</v>
      </c>
      <c r="G14" s="267">
        <v>2.100909691872539</v>
      </c>
      <c r="H14" s="267">
        <v>2.5385722474723398</v>
      </c>
      <c r="I14" s="267">
        <v>0.20832049911184547</v>
      </c>
      <c r="J14" s="267">
        <v>11</v>
      </c>
      <c r="L14" s="283" t="s">
        <v>145</v>
      </c>
      <c r="M14" s="284">
        <v>44</v>
      </c>
      <c r="N14" s="285">
        <v>112</v>
      </c>
      <c r="O14" s="286">
        <v>0.17857142857142858</v>
      </c>
      <c r="P14" s="286">
        <v>0.23214285714285715</v>
      </c>
      <c r="Q14" s="286">
        <v>0.2767857142857143</v>
      </c>
      <c r="R14" s="286">
        <v>0.19642857142857142</v>
      </c>
      <c r="S14" s="286">
        <v>8.9285714285714288E-2</v>
      </c>
      <c r="T14" s="286">
        <v>2.6785714285714284E-2</v>
      </c>
      <c r="U14" s="269" t="s">
        <v>71</v>
      </c>
      <c r="W14" s="275" t="s">
        <v>152</v>
      </c>
      <c r="X14" s="275" t="s">
        <v>173</v>
      </c>
      <c r="Y14" s="276" t="s">
        <v>173</v>
      </c>
      <c r="Z14" s="287">
        <v>11</v>
      </c>
      <c r="AA14" s="269">
        <v>22</v>
      </c>
      <c r="AB14" s="288">
        <v>0.83333333333333337</v>
      </c>
      <c r="AC14" s="275">
        <v>2</v>
      </c>
      <c r="AD14" s="275">
        <v>6</v>
      </c>
      <c r="AE14" s="275">
        <v>7</v>
      </c>
      <c r="AF14" s="275">
        <v>7</v>
      </c>
      <c r="AG14" s="275">
        <v>0</v>
      </c>
      <c r="AH14" s="275">
        <v>0</v>
      </c>
      <c r="AI14" s="275">
        <v>0</v>
      </c>
      <c r="AJ14" s="289">
        <v>0.92194916107095615</v>
      </c>
      <c r="AK14" s="269" t="s">
        <v>71</v>
      </c>
      <c r="AL14" s="269">
        <v>35</v>
      </c>
      <c r="AM14" s="269" t="s">
        <v>444</v>
      </c>
      <c r="AN14" s="283" t="s">
        <v>355</v>
      </c>
      <c r="AO14" s="290">
        <v>11</v>
      </c>
      <c r="AP14" s="290">
        <v>3</v>
      </c>
      <c r="AQ14" s="290" t="s">
        <v>771</v>
      </c>
      <c r="AS14" s="278" t="s">
        <v>134</v>
      </c>
      <c r="AT14" s="279" t="s">
        <v>99</v>
      </c>
      <c r="AU14" s="278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267" t="s">
        <v>145</v>
      </c>
      <c r="BE14" s="267">
        <v>4</v>
      </c>
      <c r="BF14" s="267">
        <v>44</v>
      </c>
    </row>
    <row r="15" spans="2:67" ht="16.5">
      <c r="F15" s="267" t="s">
        <v>154</v>
      </c>
      <c r="G15" s="267">
        <v>2.0674464768237248</v>
      </c>
      <c r="H15" s="267">
        <v>2.4972205719597111</v>
      </c>
      <c r="I15" s="267">
        <v>0.20787676970301061</v>
      </c>
      <c r="J15" s="267">
        <v>12</v>
      </c>
      <c r="L15" s="283" t="s">
        <v>137</v>
      </c>
      <c r="M15" s="284">
        <v>62</v>
      </c>
      <c r="N15" s="285">
        <v>149</v>
      </c>
      <c r="O15" s="286">
        <v>0.14093959731543623</v>
      </c>
      <c r="P15" s="286">
        <v>0.20134228187919462</v>
      </c>
      <c r="Q15" s="286">
        <v>0.28187919463087246</v>
      </c>
      <c r="R15" s="286">
        <v>0.20805369127516779</v>
      </c>
      <c r="S15" s="286">
        <v>0.14093959731543623</v>
      </c>
      <c r="T15" s="286">
        <v>2.6845637583892617E-2</v>
      </c>
      <c r="U15" s="269" t="s">
        <v>71</v>
      </c>
      <c r="W15" s="275" t="s">
        <v>152</v>
      </c>
      <c r="X15" s="275" t="s">
        <v>174</v>
      </c>
      <c r="Y15" s="276" t="s">
        <v>174</v>
      </c>
      <c r="Z15" s="287">
        <v>9</v>
      </c>
      <c r="AA15" s="269">
        <v>20</v>
      </c>
      <c r="AB15" s="288">
        <v>0.92592592592592604</v>
      </c>
      <c r="AC15" s="275">
        <v>1</v>
      </c>
      <c r="AD15" s="275">
        <v>0</v>
      </c>
      <c r="AE15" s="275">
        <v>7</v>
      </c>
      <c r="AF15" s="275">
        <v>6</v>
      </c>
      <c r="AG15" s="275">
        <v>4</v>
      </c>
      <c r="AH15" s="275">
        <v>2</v>
      </c>
      <c r="AI15" s="275">
        <v>0</v>
      </c>
      <c r="AJ15" s="289">
        <v>0.8711335162620133</v>
      </c>
      <c r="AK15" s="269" t="s">
        <v>72</v>
      </c>
      <c r="AL15" s="269">
        <v>27</v>
      </c>
      <c r="AM15" s="269" t="s">
        <v>719</v>
      </c>
      <c r="AN15" s="283" t="s">
        <v>357</v>
      </c>
      <c r="AO15" s="290">
        <v>12</v>
      </c>
      <c r="AP15" s="290">
        <v>4</v>
      </c>
      <c r="AQ15" s="290" t="s">
        <v>772</v>
      </c>
      <c r="AS15" s="278" t="s">
        <v>134</v>
      </c>
      <c r="AT15" s="279" t="s">
        <v>100</v>
      </c>
      <c r="AU15" s="278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267" t="s">
        <v>137</v>
      </c>
      <c r="BE15" s="267">
        <v>3</v>
      </c>
      <c r="BF15" s="267">
        <v>62</v>
      </c>
    </row>
    <row r="16" spans="2:67" ht="16.5">
      <c r="F16" s="267" t="s">
        <v>151</v>
      </c>
      <c r="G16" s="267">
        <v>2.2561611729832642</v>
      </c>
      <c r="H16" s="267">
        <v>2.6976308732333947</v>
      </c>
      <c r="I16" s="267">
        <v>0.19567294461786444</v>
      </c>
      <c r="J16" s="267">
        <v>13</v>
      </c>
      <c r="L16" s="283" t="s">
        <v>155</v>
      </c>
      <c r="M16" s="284">
        <v>127</v>
      </c>
      <c r="N16" s="285">
        <v>296</v>
      </c>
      <c r="O16" s="286">
        <v>5.0675675675675678E-2</v>
      </c>
      <c r="P16" s="286">
        <v>0.13513513513513514</v>
      </c>
      <c r="Q16" s="286">
        <v>0.29729729729729731</v>
      </c>
      <c r="R16" s="286">
        <v>0.32094594594594594</v>
      </c>
      <c r="S16" s="286">
        <v>0.13851351351351351</v>
      </c>
      <c r="T16" s="286">
        <v>5.7432432432432436E-2</v>
      </c>
      <c r="U16" s="269" t="s">
        <v>72</v>
      </c>
      <c r="W16" s="275" t="s">
        <v>152</v>
      </c>
      <c r="X16" s="275" t="s">
        <v>175</v>
      </c>
      <c r="Y16" s="276" t="s">
        <v>175</v>
      </c>
      <c r="Z16" s="287">
        <v>12</v>
      </c>
      <c r="AA16" s="269">
        <v>23</v>
      </c>
      <c r="AB16" s="288">
        <v>0.79861111111111116</v>
      </c>
      <c r="AC16" s="275">
        <v>1</v>
      </c>
      <c r="AD16" s="275">
        <v>0</v>
      </c>
      <c r="AE16" s="275">
        <v>7</v>
      </c>
      <c r="AF16" s="275">
        <v>12</v>
      </c>
      <c r="AG16" s="275">
        <v>3</v>
      </c>
      <c r="AH16" s="275">
        <v>0</v>
      </c>
      <c r="AI16" s="275">
        <v>0</v>
      </c>
      <c r="AJ16" s="289">
        <v>0.88432861114039729</v>
      </c>
      <c r="AK16" s="269" t="s">
        <v>72</v>
      </c>
      <c r="AL16" s="269">
        <v>20</v>
      </c>
      <c r="AM16" s="269" t="s">
        <v>568</v>
      </c>
      <c r="AN16" s="283" t="s">
        <v>359</v>
      </c>
      <c r="AO16" s="290">
        <v>13</v>
      </c>
      <c r="AP16" s="290">
        <v>5</v>
      </c>
      <c r="AQ16" s="290" t="s">
        <v>773</v>
      </c>
      <c r="AS16" s="278" t="s">
        <v>152</v>
      </c>
      <c r="AT16" s="279" t="s">
        <v>171</v>
      </c>
      <c r="AU16" s="278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267" t="s">
        <v>705</v>
      </c>
      <c r="BE16" s="267">
        <v>0</v>
      </c>
      <c r="BF16" s="267">
        <v>0</v>
      </c>
    </row>
    <row r="17" spans="6:58" ht="16.5">
      <c r="F17" s="267" t="s">
        <v>149</v>
      </c>
      <c r="G17" s="267">
        <v>2.3357119739712338</v>
      </c>
      <c r="H17" s="267">
        <v>2.7898231665392981</v>
      </c>
      <c r="I17" s="267">
        <v>0.19442088649139966</v>
      </c>
      <c r="J17" s="267">
        <v>14</v>
      </c>
      <c r="L17" s="283" t="s">
        <v>141</v>
      </c>
      <c r="M17" s="284">
        <v>49</v>
      </c>
      <c r="N17" s="285">
        <v>105</v>
      </c>
      <c r="O17" s="286">
        <v>0.18095238095238095</v>
      </c>
      <c r="P17" s="286">
        <v>0.27619047619047621</v>
      </c>
      <c r="Q17" s="286">
        <v>0.30476190476190479</v>
      </c>
      <c r="R17" s="286">
        <v>0.20952380952380953</v>
      </c>
      <c r="S17" s="286">
        <v>1.9047619047619049E-2</v>
      </c>
      <c r="T17" s="286">
        <v>9.5238095238095247E-3</v>
      </c>
      <c r="U17" s="269" t="s">
        <v>71</v>
      </c>
      <c r="W17" s="275" t="s">
        <v>152</v>
      </c>
      <c r="X17" s="275" t="s">
        <v>326</v>
      </c>
      <c r="Y17" s="276" t="s">
        <v>326</v>
      </c>
      <c r="Z17" s="287">
        <v>1</v>
      </c>
      <c r="AA17" s="269">
        <v>2</v>
      </c>
      <c r="AB17" s="288">
        <v>0.83333333333333337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0</v>
      </c>
      <c r="AI17" s="275">
        <v>0</v>
      </c>
      <c r="AJ17" s="289">
        <v>1.0489285714285714</v>
      </c>
      <c r="AK17" s="269" t="s">
        <v>74</v>
      </c>
      <c r="AL17" s="269">
        <v>2</v>
      </c>
      <c r="AM17" s="269" t="s">
        <v>368</v>
      </c>
      <c r="AN17" s="283" t="s">
        <v>360</v>
      </c>
      <c r="AO17" s="290">
        <v>14</v>
      </c>
      <c r="AP17" s="290">
        <v>6</v>
      </c>
      <c r="AQ17" s="290" t="s">
        <v>774</v>
      </c>
      <c r="AS17" s="278" t="s">
        <v>152</v>
      </c>
      <c r="AT17" s="279" t="s">
        <v>172</v>
      </c>
      <c r="AU17" s="278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267" t="s">
        <v>155</v>
      </c>
      <c r="BE17" s="267">
        <v>7</v>
      </c>
      <c r="BF17" s="267">
        <v>127</v>
      </c>
    </row>
    <row r="18" spans="6:58" ht="16.5">
      <c r="F18" s="267" t="s">
        <v>145</v>
      </c>
      <c r="G18" s="267">
        <v>1.9087877700513656</v>
      </c>
      <c r="H18" s="267">
        <v>2.2779688016344211</v>
      </c>
      <c r="I18" s="267">
        <v>0.1934112515678581</v>
      </c>
      <c r="J18" s="267">
        <v>15</v>
      </c>
      <c r="L18" s="283" t="s">
        <v>160</v>
      </c>
      <c r="M18" s="284">
        <v>79</v>
      </c>
      <c r="N18" s="285">
        <v>183</v>
      </c>
      <c r="O18" s="286">
        <v>4.3715846994535519E-2</v>
      </c>
      <c r="P18" s="286">
        <v>0.14754098360655737</v>
      </c>
      <c r="Q18" s="286">
        <v>0.20765027322404372</v>
      </c>
      <c r="R18" s="286">
        <v>0.24590163934426229</v>
      </c>
      <c r="S18" s="286">
        <v>0.24590163934426229</v>
      </c>
      <c r="T18" s="286">
        <v>0.10928961748633879</v>
      </c>
      <c r="U18" s="269" t="s">
        <v>72</v>
      </c>
      <c r="W18" s="275" t="s">
        <v>149</v>
      </c>
      <c r="X18" s="275" t="s">
        <v>176</v>
      </c>
      <c r="Y18" s="276" t="s">
        <v>176</v>
      </c>
      <c r="Z18" s="287">
        <v>20</v>
      </c>
      <c r="AA18" s="269">
        <v>46</v>
      </c>
      <c r="AB18" s="288">
        <v>0.95833333333333337</v>
      </c>
      <c r="AC18" s="275">
        <v>4</v>
      </c>
      <c r="AD18" s="275">
        <v>9</v>
      </c>
      <c r="AE18" s="275">
        <v>17</v>
      </c>
      <c r="AF18" s="275">
        <v>11</v>
      </c>
      <c r="AG18" s="275">
        <v>5</v>
      </c>
      <c r="AH18" s="275">
        <v>0</v>
      </c>
      <c r="AI18" s="275">
        <v>0</v>
      </c>
      <c r="AJ18" s="289">
        <v>0.91401509992844021</v>
      </c>
      <c r="AK18" s="269" t="s">
        <v>71</v>
      </c>
      <c r="AL18" s="269">
        <v>44</v>
      </c>
      <c r="AM18" s="269" t="s">
        <v>611</v>
      </c>
      <c r="AN18" s="283" t="s">
        <v>362</v>
      </c>
      <c r="AO18" s="290">
        <v>15</v>
      </c>
      <c r="AP18" s="290">
        <v>1</v>
      </c>
      <c r="AQ18" s="290" t="s">
        <v>775</v>
      </c>
      <c r="AS18" s="278" t="s">
        <v>152</v>
      </c>
      <c r="AT18" s="279" t="s">
        <v>173</v>
      </c>
      <c r="AU18" s="278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267" t="s">
        <v>141</v>
      </c>
      <c r="BE18" s="267">
        <v>6</v>
      </c>
      <c r="BF18" s="267">
        <v>49</v>
      </c>
    </row>
    <row r="19" spans="6:58" ht="16.5">
      <c r="F19" s="267" t="s">
        <v>146</v>
      </c>
      <c r="G19" s="267">
        <v>1.8025798211869086</v>
      </c>
      <c r="H19" s="267">
        <v>2.148934811007297</v>
      </c>
      <c r="I19" s="267">
        <v>0.1921440514031334</v>
      </c>
      <c r="J19" s="267">
        <v>16</v>
      </c>
      <c r="L19" s="283" t="s">
        <v>161</v>
      </c>
      <c r="M19" s="284">
        <v>43</v>
      </c>
      <c r="N19" s="285">
        <v>81</v>
      </c>
      <c r="O19" s="286">
        <v>0.14285714285714285</v>
      </c>
      <c r="P19" s="286">
        <v>9.0909090909090912E-2</v>
      </c>
      <c r="Q19" s="286">
        <v>0.12987012987012986</v>
      </c>
      <c r="R19" s="286">
        <v>0.25974025974025972</v>
      </c>
      <c r="S19" s="286">
        <v>0.20779220779220781</v>
      </c>
      <c r="T19" s="286">
        <v>0.16883116883116883</v>
      </c>
      <c r="U19" s="269" t="s">
        <v>72</v>
      </c>
      <c r="W19" s="275" t="s">
        <v>149</v>
      </c>
      <c r="X19" s="275" t="s">
        <v>177</v>
      </c>
      <c r="Y19" s="276" t="s">
        <v>177</v>
      </c>
      <c r="Z19" s="287">
        <v>2</v>
      </c>
      <c r="AA19" s="269">
        <v>5</v>
      </c>
      <c r="AB19" s="288">
        <v>1.0416666666666667</v>
      </c>
      <c r="AC19" s="275">
        <v>3</v>
      </c>
      <c r="AD19" s="275">
        <v>0</v>
      </c>
      <c r="AE19" s="275">
        <v>2</v>
      </c>
      <c r="AF19" s="275">
        <v>0</v>
      </c>
      <c r="AG19" s="275">
        <v>0</v>
      </c>
      <c r="AH19" s="275">
        <v>0</v>
      </c>
      <c r="AI19" s="275">
        <v>0</v>
      </c>
      <c r="AJ19" s="289">
        <v>0.9879533611563529</v>
      </c>
      <c r="AK19" s="269" t="s">
        <v>69</v>
      </c>
      <c r="AL19" s="269">
        <v>6</v>
      </c>
      <c r="AM19" s="269" t="s">
        <v>601</v>
      </c>
      <c r="AN19" s="283" t="s">
        <v>364</v>
      </c>
      <c r="AO19" s="290">
        <v>16</v>
      </c>
      <c r="AP19" s="290">
        <v>2</v>
      </c>
      <c r="AQ19" s="290" t="s">
        <v>776</v>
      </c>
      <c r="AS19" s="278" t="s">
        <v>152</v>
      </c>
      <c r="AT19" s="279" t="s">
        <v>174</v>
      </c>
      <c r="AU19" s="278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267" t="s">
        <v>160</v>
      </c>
      <c r="BE19" s="267">
        <v>5</v>
      </c>
      <c r="BF19" s="267">
        <v>79</v>
      </c>
    </row>
    <row r="20" spans="6:58" ht="16.5">
      <c r="F20" s="267" t="s">
        <v>138</v>
      </c>
      <c r="G20" s="267">
        <v>2.1137725971480705</v>
      </c>
      <c r="H20" s="267">
        <v>2.5111357158346874</v>
      </c>
      <c r="I20" s="267">
        <v>0.18798763841614008</v>
      </c>
      <c r="J20" s="267">
        <v>17</v>
      </c>
      <c r="L20" s="283" t="s">
        <v>159</v>
      </c>
      <c r="M20" s="284">
        <v>51</v>
      </c>
      <c r="N20" s="285">
        <v>119</v>
      </c>
      <c r="O20" s="286">
        <v>0.13445378151260504</v>
      </c>
      <c r="P20" s="286">
        <v>0.22689075630252101</v>
      </c>
      <c r="Q20" s="286">
        <v>0.30252100840336132</v>
      </c>
      <c r="R20" s="286">
        <v>0.19327731092436976</v>
      </c>
      <c r="S20" s="286">
        <v>0.11764705882352941</v>
      </c>
      <c r="T20" s="286">
        <v>2.5210084033613446E-2</v>
      </c>
      <c r="U20" s="269" t="s">
        <v>71</v>
      </c>
      <c r="W20" s="275" t="s">
        <v>149</v>
      </c>
      <c r="X20" s="275" t="s">
        <v>178</v>
      </c>
      <c r="Y20" s="276" t="s">
        <v>178</v>
      </c>
      <c r="Z20" s="287">
        <v>2</v>
      </c>
      <c r="AA20" s="269">
        <v>4</v>
      </c>
      <c r="AB20" s="288">
        <v>1.0416666666666667</v>
      </c>
      <c r="AC20" s="275">
        <v>2</v>
      </c>
      <c r="AD20" s="275">
        <v>1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9">
        <v>1.0201911522014011</v>
      </c>
      <c r="AK20" s="269" t="s">
        <v>74</v>
      </c>
      <c r="AL20" s="269">
        <v>7</v>
      </c>
      <c r="AM20" s="269" t="s">
        <v>350</v>
      </c>
      <c r="AN20" s="283" t="s">
        <v>366</v>
      </c>
      <c r="AO20" s="290">
        <v>17</v>
      </c>
      <c r="AP20" s="290">
        <v>3</v>
      </c>
      <c r="AQ20" s="290" t="s">
        <v>777</v>
      </c>
      <c r="AS20" s="278" t="s">
        <v>152</v>
      </c>
      <c r="AT20" s="279" t="s">
        <v>175</v>
      </c>
      <c r="AU20" s="278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267" t="s">
        <v>706</v>
      </c>
      <c r="BE20" s="267">
        <v>0</v>
      </c>
      <c r="BF20" s="267">
        <v>0</v>
      </c>
    </row>
    <row r="21" spans="6:58" ht="16.5">
      <c r="F21" s="267" t="s">
        <v>153</v>
      </c>
      <c r="G21" s="267">
        <v>1.732404614095995</v>
      </c>
      <c r="H21" s="267">
        <v>2.0529724465342887</v>
      </c>
      <c r="I21" s="267">
        <v>0.18504212574241663</v>
      </c>
      <c r="J21" s="267">
        <v>18</v>
      </c>
      <c r="L21" s="283" t="s">
        <v>143</v>
      </c>
      <c r="M21" s="284">
        <v>70</v>
      </c>
      <c r="N21" s="285">
        <v>167</v>
      </c>
      <c r="O21" s="286">
        <v>0.20958083832335328</v>
      </c>
      <c r="P21" s="286">
        <v>8.3832335329341312E-2</v>
      </c>
      <c r="Q21" s="286">
        <v>0.19161676646706588</v>
      </c>
      <c r="R21" s="286">
        <v>0.25149700598802394</v>
      </c>
      <c r="S21" s="286">
        <v>0.18562874251497005</v>
      </c>
      <c r="T21" s="286">
        <v>7.7844311377245512E-2</v>
      </c>
      <c r="U21" s="269" t="s">
        <v>71</v>
      </c>
      <c r="W21" s="275" t="s">
        <v>149</v>
      </c>
      <c r="X21" s="275" t="s">
        <v>179</v>
      </c>
      <c r="Y21" s="276" t="s">
        <v>179</v>
      </c>
      <c r="Z21" s="287">
        <v>2</v>
      </c>
      <c r="AA21" s="269">
        <v>4</v>
      </c>
      <c r="AB21" s="288">
        <v>0.83333333333333337</v>
      </c>
      <c r="AC21" s="275">
        <v>4</v>
      </c>
      <c r="AD21" s="275">
        <v>0</v>
      </c>
      <c r="AE21" s="275">
        <v>0</v>
      </c>
      <c r="AF21" s="275">
        <v>0</v>
      </c>
      <c r="AG21" s="275">
        <v>0</v>
      </c>
      <c r="AH21" s="275">
        <v>0</v>
      </c>
      <c r="AI21" s="275">
        <v>0</v>
      </c>
      <c r="AJ21" s="289">
        <v>1.0343182961044153</v>
      </c>
      <c r="AK21" s="269" t="s">
        <v>74</v>
      </c>
      <c r="AL21" s="269">
        <v>5</v>
      </c>
      <c r="AM21" s="269" t="s">
        <v>583</v>
      </c>
      <c r="AN21" s="283" t="s">
        <v>367</v>
      </c>
      <c r="AO21" s="290">
        <v>18</v>
      </c>
      <c r="AP21" s="290">
        <v>4</v>
      </c>
      <c r="AQ21" s="290" t="s">
        <v>778</v>
      </c>
      <c r="AS21" s="278" t="s">
        <v>152</v>
      </c>
      <c r="AT21" s="279" t="s">
        <v>100</v>
      </c>
      <c r="AU21" s="278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267" t="s">
        <v>161</v>
      </c>
      <c r="BE21" s="267">
        <v>4</v>
      </c>
      <c r="BF21" s="267">
        <v>43</v>
      </c>
    </row>
    <row r="22" spans="6:58" ht="16.5">
      <c r="F22" s="267" t="s">
        <v>150</v>
      </c>
      <c r="G22" s="267">
        <v>2.1292535923242086</v>
      </c>
      <c r="H22" s="267">
        <v>2.5104627079038875</v>
      </c>
      <c r="I22" s="267">
        <v>0.17903415401242362</v>
      </c>
      <c r="J22" s="267">
        <v>19</v>
      </c>
      <c r="L22" s="283" t="s">
        <v>140</v>
      </c>
      <c r="M22" s="284">
        <v>61</v>
      </c>
      <c r="N22" s="285">
        <v>144</v>
      </c>
      <c r="O22" s="286">
        <v>9.0277777777777776E-2</v>
      </c>
      <c r="P22" s="286">
        <v>0.14583333333333334</v>
      </c>
      <c r="Q22" s="286">
        <v>0.25</v>
      </c>
      <c r="R22" s="286">
        <v>0.22916666666666666</v>
      </c>
      <c r="S22" s="286">
        <v>0.25</v>
      </c>
      <c r="T22" s="286">
        <v>3.4722222222222224E-2</v>
      </c>
      <c r="U22" s="269" t="s">
        <v>72</v>
      </c>
      <c r="W22" s="275" t="s">
        <v>149</v>
      </c>
      <c r="X22" s="275" t="s">
        <v>180</v>
      </c>
      <c r="Y22" s="276" t="s">
        <v>180</v>
      </c>
      <c r="Z22" s="287">
        <v>2</v>
      </c>
      <c r="AA22" s="269">
        <v>5</v>
      </c>
      <c r="AB22" s="288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9">
        <v>1.0530133047506427</v>
      </c>
      <c r="AK22" s="269" t="s">
        <v>74</v>
      </c>
      <c r="AL22" s="269">
        <v>1</v>
      </c>
      <c r="AM22" s="269" t="s">
        <v>618</v>
      </c>
      <c r="AN22" s="283" t="s">
        <v>369</v>
      </c>
      <c r="AO22" s="290">
        <v>19</v>
      </c>
      <c r="AP22" s="290">
        <v>5</v>
      </c>
      <c r="AQ22" s="290" t="s">
        <v>779</v>
      </c>
      <c r="AS22" s="278" t="s">
        <v>149</v>
      </c>
      <c r="AT22" s="279" t="s">
        <v>176</v>
      </c>
      <c r="AU22" s="278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267" t="s">
        <v>159</v>
      </c>
      <c r="BE22" s="267">
        <v>6</v>
      </c>
      <c r="BF22" s="267">
        <v>51</v>
      </c>
    </row>
    <row r="23" spans="6:58" ht="16.5">
      <c r="F23" s="267" t="s">
        <v>158</v>
      </c>
      <c r="G23" s="267">
        <v>1.7423246681955449</v>
      </c>
      <c r="H23" s="267">
        <v>2.054071693736629</v>
      </c>
      <c r="I23" s="267">
        <v>0.17892590929332819</v>
      </c>
      <c r="J23" s="267">
        <v>20</v>
      </c>
      <c r="L23" s="283" t="s">
        <v>153</v>
      </c>
      <c r="M23" s="284">
        <v>33</v>
      </c>
      <c r="N23" s="285">
        <v>77</v>
      </c>
      <c r="O23" s="286">
        <v>0.14285714285714285</v>
      </c>
      <c r="P23" s="286">
        <v>0.18181818181818182</v>
      </c>
      <c r="Q23" s="286">
        <v>0.24675324675324675</v>
      </c>
      <c r="R23" s="286">
        <v>0.37662337662337664</v>
      </c>
      <c r="S23" s="286">
        <v>5.1948051948051951E-2</v>
      </c>
      <c r="T23" s="286">
        <v>0</v>
      </c>
      <c r="U23" s="269" t="s">
        <v>71</v>
      </c>
      <c r="W23" s="275" t="s">
        <v>149</v>
      </c>
      <c r="X23" s="275" t="s">
        <v>181</v>
      </c>
      <c r="Y23" s="276" t="s">
        <v>181</v>
      </c>
      <c r="Z23" s="287">
        <v>4</v>
      </c>
      <c r="AA23" s="269">
        <v>8</v>
      </c>
      <c r="AB23" s="288">
        <v>0.83333333333333337</v>
      </c>
      <c r="AC23" s="275">
        <v>5</v>
      </c>
      <c r="AD23" s="275">
        <v>1</v>
      </c>
      <c r="AE23" s="275">
        <v>1</v>
      </c>
      <c r="AF23" s="275">
        <v>0</v>
      </c>
      <c r="AG23" s="275">
        <v>1</v>
      </c>
      <c r="AH23" s="275">
        <v>0</v>
      </c>
      <c r="AI23" s="275">
        <v>0</v>
      </c>
      <c r="AJ23" s="289">
        <v>0.96415830507854527</v>
      </c>
      <c r="AK23" s="269" t="s">
        <v>69</v>
      </c>
      <c r="AL23" s="269">
        <v>25</v>
      </c>
      <c r="AM23" s="269" t="s">
        <v>552</v>
      </c>
      <c r="AN23" s="283" t="s">
        <v>371</v>
      </c>
      <c r="AO23" s="290">
        <v>20</v>
      </c>
      <c r="AP23" s="290">
        <v>6</v>
      </c>
      <c r="AQ23" s="290" t="s">
        <v>780</v>
      </c>
      <c r="AS23" s="278" t="s">
        <v>149</v>
      </c>
      <c r="AT23" s="279" t="s">
        <v>177</v>
      </c>
      <c r="AU23" s="278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267" t="s">
        <v>143</v>
      </c>
      <c r="BE23" s="267">
        <v>5</v>
      </c>
      <c r="BF23" s="267">
        <v>70</v>
      </c>
    </row>
    <row r="24" spans="6:58" ht="16.5">
      <c r="F24" s="267" t="s">
        <v>157</v>
      </c>
      <c r="G24" s="267">
        <v>1.9840105286931891</v>
      </c>
      <c r="H24" s="267">
        <v>2.3345654687646324</v>
      </c>
      <c r="I24" s="267">
        <v>0.17669006036089119</v>
      </c>
      <c r="J24" s="267">
        <v>21</v>
      </c>
      <c r="L24" s="283" t="s">
        <v>146</v>
      </c>
      <c r="M24" s="284">
        <v>47</v>
      </c>
      <c r="N24" s="285">
        <v>105</v>
      </c>
      <c r="O24" s="286">
        <v>0.14285714285714285</v>
      </c>
      <c r="P24" s="286">
        <v>0.23809523809523808</v>
      </c>
      <c r="Q24" s="286">
        <v>0.25714285714285712</v>
      </c>
      <c r="R24" s="286">
        <v>0.21904761904761905</v>
      </c>
      <c r="S24" s="286">
        <v>0.11428571428571428</v>
      </c>
      <c r="T24" s="286">
        <v>2.8571428571428571E-2</v>
      </c>
      <c r="U24" s="269" t="s">
        <v>71</v>
      </c>
      <c r="W24" s="275" t="s">
        <v>149</v>
      </c>
      <c r="X24" s="275" t="s">
        <v>182</v>
      </c>
      <c r="Y24" s="276" t="s">
        <v>182</v>
      </c>
      <c r="Z24" s="287">
        <v>4</v>
      </c>
      <c r="AA24" s="269">
        <v>10</v>
      </c>
      <c r="AB24" s="288">
        <v>1.0416666666666667</v>
      </c>
      <c r="AC24" s="275">
        <v>4</v>
      </c>
      <c r="AD24" s="275">
        <v>2</v>
      </c>
      <c r="AE24" s="275">
        <v>0</v>
      </c>
      <c r="AF24" s="275">
        <v>3</v>
      </c>
      <c r="AG24" s="275">
        <v>1</v>
      </c>
      <c r="AH24" s="275">
        <v>0</v>
      </c>
      <c r="AI24" s="275">
        <v>0</v>
      </c>
      <c r="AJ24" s="289">
        <v>0.93603630316366493</v>
      </c>
      <c r="AK24" s="269" t="s">
        <v>71</v>
      </c>
      <c r="AL24" s="269">
        <v>17</v>
      </c>
      <c r="AM24" s="269" t="s">
        <v>541</v>
      </c>
      <c r="AN24" s="283" t="s">
        <v>373</v>
      </c>
      <c r="AO24" s="290">
        <v>21</v>
      </c>
      <c r="AP24" s="290">
        <v>7</v>
      </c>
      <c r="AQ24" s="290" t="s">
        <v>781</v>
      </c>
      <c r="AS24" s="278" t="s">
        <v>149</v>
      </c>
      <c r="AT24" s="279" t="s">
        <v>178</v>
      </c>
      <c r="AU24" s="278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267" t="s">
        <v>140</v>
      </c>
      <c r="BE24" s="267">
        <v>2</v>
      </c>
      <c r="BF24" s="267">
        <v>61</v>
      </c>
    </row>
    <row r="25" spans="6:58" ht="16.5">
      <c r="F25" s="267" t="s">
        <v>140</v>
      </c>
      <c r="G25" s="267">
        <v>1.8094563791853695</v>
      </c>
      <c r="H25" s="267">
        <v>2.1183935592393568</v>
      </c>
      <c r="I25" s="267">
        <v>0.17073480389346174</v>
      </c>
      <c r="J25" s="267">
        <v>22</v>
      </c>
      <c r="L25" s="283" t="s">
        <v>139</v>
      </c>
      <c r="M25" s="284">
        <v>52</v>
      </c>
      <c r="N25" s="285">
        <v>118</v>
      </c>
      <c r="O25" s="286">
        <v>0.2288135593220339</v>
      </c>
      <c r="P25" s="286">
        <v>0.3135593220338983</v>
      </c>
      <c r="Q25" s="286">
        <v>0.23728813559322035</v>
      </c>
      <c r="R25" s="286">
        <v>0.16101694915254236</v>
      </c>
      <c r="S25" s="286">
        <v>5.9322033898305086E-2</v>
      </c>
      <c r="T25" s="286">
        <v>0</v>
      </c>
      <c r="U25" s="269" t="s">
        <v>69</v>
      </c>
      <c r="W25" s="275" t="s">
        <v>149</v>
      </c>
      <c r="X25" s="275" t="s">
        <v>183</v>
      </c>
      <c r="Y25" s="276" t="s">
        <v>183</v>
      </c>
      <c r="Z25" s="287">
        <v>2</v>
      </c>
      <c r="AA25" s="269">
        <v>7</v>
      </c>
      <c r="AB25" s="288">
        <v>1.4583333333333335</v>
      </c>
      <c r="AC25" s="275">
        <v>4</v>
      </c>
      <c r="AD25" s="275">
        <v>1</v>
      </c>
      <c r="AE25" s="275">
        <v>2</v>
      </c>
      <c r="AF25" s="275">
        <v>0</v>
      </c>
      <c r="AG25" s="275">
        <v>0</v>
      </c>
      <c r="AH25" s="275">
        <v>0</v>
      </c>
      <c r="AI25" s="275">
        <v>0</v>
      </c>
      <c r="AJ25" s="289">
        <v>1.0075813110991878</v>
      </c>
      <c r="AK25" s="269" t="s">
        <v>74</v>
      </c>
      <c r="AL25" s="269">
        <v>11</v>
      </c>
      <c r="AM25" s="269" t="s">
        <v>599</v>
      </c>
      <c r="AN25" s="283" t="s">
        <v>375</v>
      </c>
      <c r="AO25" s="290">
        <v>22</v>
      </c>
      <c r="AP25" s="290">
        <v>8</v>
      </c>
      <c r="AQ25" s="290" t="s">
        <v>782</v>
      </c>
      <c r="AS25" s="278" t="s">
        <v>149</v>
      </c>
      <c r="AT25" s="279" t="s">
        <v>179</v>
      </c>
      <c r="AU25" s="278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267" t="s">
        <v>153</v>
      </c>
      <c r="BE25" s="267">
        <v>3</v>
      </c>
      <c r="BF25" s="267">
        <v>33</v>
      </c>
    </row>
    <row r="26" spans="6:58" ht="16.5">
      <c r="F26" s="267" t="s">
        <v>152</v>
      </c>
      <c r="G26" s="267">
        <v>2.3444257506536914</v>
      </c>
      <c r="H26" s="267">
        <v>2.7426787739348826</v>
      </c>
      <c r="I26" s="267">
        <v>0.16987231230084676</v>
      </c>
      <c r="J26" s="267">
        <v>23</v>
      </c>
      <c r="L26" s="283" t="s">
        <v>148</v>
      </c>
      <c r="M26" s="284">
        <v>61</v>
      </c>
      <c r="N26" s="285">
        <v>149</v>
      </c>
      <c r="O26" s="286">
        <v>0.21476510067114093</v>
      </c>
      <c r="P26" s="286">
        <v>0.20805369127516779</v>
      </c>
      <c r="Q26" s="286">
        <v>0.25503355704697989</v>
      </c>
      <c r="R26" s="286">
        <v>0.2348993288590604</v>
      </c>
      <c r="S26" s="286">
        <v>5.3691275167785234E-2</v>
      </c>
      <c r="T26" s="286">
        <v>3.3557046979865772E-2</v>
      </c>
      <c r="U26" s="269" t="s">
        <v>71</v>
      </c>
      <c r="W26" s="275" t="s">
        <v>149</v>
      </c>
      <c r="X26" s="275" t="s">
        <v>184</v>
      </c>
      <c r="Y26" s="276" t="s">
        <v>184</v>
      </c>
      <c r="Z26" s="287">
        <v>1</v>
      </c>
      <c r="AA26" s="269">
        <v>3</v>
      </c>
      <c r="AB26" s="288">
        <v>1.25</v>
      </c>
      <c r="AC26" s="275">
        <v>0</v>
      </c>
      <c r="AD26" s="275">
        <v>2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9">
        <v>0.96233333333333337</v>
      </c>
      <c r="AK26" s="269" t="s">
        <v>69</v>
      </c>
      <c r="AL26" s="269">
        <v>28</v>
      </c>
      <c r="AM26" s="269" t="s">
        <v>431</v>
      </c>
      <c r="AN26" s="283" t="s">
        <v>376</v>
      </c>
      <c r="AO26" s="290">
        <v>23</v>
      </c>
      <c r="AP26" s="290">
        <v>9</v>
      </c>
      <c r="AQ26" s="290" t="s">
        <v>783</v>
      </c>
      <c r="AS26" s="278" t="s">
        <v>149</v>
      </c>
      <c r="AT26" s="279" t="s">
        <v>180</v>
      </c>
      <c r="AU26" s="278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267" t="s">
        <v>146</v>
      </c>
      <c r="BE26" s="267">
        <v>4</v>
      </c>
      <c r="BF26" s="267">
        <v>47</v>
      </c>
    </row>
    <row r="27" spans="6:58" ht="16.5">
      <c r="F27" s="267" t="s">
        <v>63</v>
      </c>
      <c r="G27" s="267">
        <v>2.4919791350519866</v>
      </c>
      <c r="H27" s="267">
        <v>2.9053206400475258</v>
      </c>
      <c r="I27" s="267">
        <v>0.16586876638793213</v>
      </c>
      <c r="J27" s="267">
        <v>24</v>
      </c>
      <c r="L27" s="283" t="s">
        <v>151</v>
      </c>
      <c r="M27" s="284">
        <v>34</v>
      </c>
      <c r="N27" s="285">
        <v>88</v>
      </c>
      <c r="O27" s="286">
        <v>0.18604651162790697</v>
      </c>
      <c r="P27" s="286">
        <v>0.18604651162790697</v>
      </c>
      <c r="Q27" s="286">
        <v>0.2558139534883721</v>
      </c>
      <c r="R27" s="286">
        <v>0.23255813953488372</v>
      </c>
      <c r="S27" s="286">
        <v>9.3023255813953487E-2</v>
      </c>
      <c r="T27" s="286">
        <v>4.6511627906976744E-2</v>
      </c>
      <c r="U27" s="269" t="s">
        <v>71</v>
      </c>
      <c r="W27" s="275" t="s">
        <v>149</v>
      </c>
      <c r="X27" s="275" t="s">
        <v>185</v>
      </c>
      <c r="Y27" s="276" t="s">
        <v>185</v>
      </c>
      <c r="Z27" s="287">
        <v>2</v>
      </c>
      <c r="AA27" s="269">
        <v>5</v>
      </c>
      <c r="AB27" s="288">
        <v>1.0416666666666667</v>
      </c>
      <c r="AC27" s="275">
        <v>1</v>
      </c>
      <c r="AD27" s="275">
        <v>0</v>
      </c>
      <c r="AE27" s="275">
        <v>2</v>
      </c>
      <c r="AF27" s="275">
        <v>2</v>
      </c>
      <c r="AG27" s="275">
        <v>0</v>
      </c>
      <c r="AH27" s="275">
        <v>0</v>
      </c>
      <c r="AI27" s="275">
        <v>0</v>
      </c>
      <c r="AJ27" s="289">
        <v>0.91001678594657753</v>
      </c>
      <c r="AK27" s="269" t="s">
        <v>71</v>
      </c>
      <c r="AL27" s="269">
        <v>51</v>
      </c>
      <c r="AM27" s="269" t="s">
        <v>488</v>
      </c>
      <c r="AN27" s="283" t="s">
        <v>378</v>
      </c>
      <c r="AO27" s="290">
        <v>24</v>
      </c>
      <c r="AP27" s="290">
        <v>10</v>
      </c>
      <c r="AQ27" s="290" t="s">
        <v>784</v>
      </c>
      <c r="AS27" s="278" t="s">
        <v>149</v>
      </c>
      <c r="AT27" s="279" t="s">
        <v>181</v>
      </c>
      <c r="AU27" s="278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267" t="s">
        <v>139</v>
      </c>
      <c r="BE27" s="267">
        <v>4</v>
      </c>
      <c r="BF27" s="267">
        <v>52</v>
      </c>
    </row>
    <row r="28" spans="6:58" ht="16.5">
      <c r="F28" s="267" t="s">
        <v>155</v>
      </c>
      <c r="G28" s="267">
        <v>1.932779127135916</v>
      </c>
      <c r="H28" s="267">
        <v>2.2388260304531258</v>
      </c>
      <c r="I28" s="267">
        <v>0.15834551347350523</v>
      </c>
      <c r="J28" s="267">
        <v>25</v>
      </c>
      <c r="L28" s="283" t="s">
        <v>162</v>
      </c>
      <c r="M28" s="284">
        <v>45</v>
      </c>
      <c r="N28" s="285">
        <v>105</v>
      </c>
      <c r="O28" s="286">
        <v>0</v>
      </c>
      <c r="P28" s="286">
        <v>0</v>
      </c>
      <c r="Q28" s="286">
        <v>1.9047619047619049E-2</v>
      </c>
      <c r="R28" s="286">
        <v>0.23809523809523808</v>
      </c>
      <c r="S28" s="286">
        <v>0.37142857142857144</v>
      </c>
      <c r="T28" s="286">
        <v>0.37142857142857144</v>
      </c>
      <c r="U28" s="269" t="s">
        <v>70</v>
      </c>
      <c r="W28" s="275" t="s">
        <v>149</v>
      </c>
      <c r="X28" s="275" t="s">
        <v>186</v>
      </c>
      <c r="Y28" s="276" t="s">
        <v>186</v>
      </c>
      <c r="Z28" s="287">
        <v>2</v>
      </c>
      <c r="AA28" s="269">
        <v>6</v>
      </c>
      <c r="AB28" s="288">
        <v>1.25</v>
      </c>
      <c r="AC28" s="275">
        <v>0</v>
      </c>
      <c r="AD28" s="275">
        <v>1</v>
      </c>
      <c r="AE28" s="275">
        <v>4</v>
      </c>
      <c r="AF28" s="275">
        <v>0</v>
      </c>
      <c r="AG28" s="275">
        <v>1</v>
      </c>
      <c r="AH28" s="275">
        <v>0</v>
      </c>
      <c r="AI28" s="275">
        <v>0</v>
      </c>
      <c r="AJ28" s="289">
        <v>0.91888319386495532</v>
      </c>
      <c r="AK28" s="269" t="s">
        <v>71</v>
      </c>
      <c r="AL28" s="269">
        <v>40</v>
      </c>
      <c r="AM28" s="269" t="s">
        <v>356</v>
      </c>
      <c r="AN28" s="283" t="s">
        <v>379</v>
      </c>
      <c r="AO28" s="290">
        <v>25</v>
      </c>
      <c r="AP28" s="290">
        <v>11</v>
      </c>
      <c r="AQ28" s="290" t="s">
        <v>785</v>
      </c>
      <c r="AS28" s="278" t="s">
        <v>149</v>
      </c>
      <c r="AT28" s="279" t="s">
        <v>182</v>
      </c>
      <c r="AU28" s="278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267" t="s">
        <v>148</v>
      </c>
      <c r="BE28" s="267">
        <v>6</v>
      </c>
      <c r="BF28" s="267">
        <v>61</v>
      </c>
    </row>
    <row r="29" spans="6:58" ht="16.5">
      <c r="F29" s="267" t="s">
        <v>159</v>
      </c>
      <c r="G29" s="267">
        <v>2.3676337393819513</v>
      </c>
      <c r="H29" s="267">
        <v>2.6993809491766374</v>
      </c>
      <c r="I29" s="267">
        <v>0.14011762219661805</v>
      </c>
      <c r="J29" s="267">
        <v>26</v>
      </c>
      <c r="L29" s="283" t="s">
        <v>164</v>
      </c>
      <c r="M29" s="284">
        <v>42</v>
      </c>
      <c r="N29" s="285">
        <v>96</v>
      </c>
      <c r="O29" s="286">
        <v>2.0833333333333332E-2</v>
      </c>
      <c r="P29" s="286">
        <v>3.125E-2</v>
      </c>
      <c r="Q29" s="286">
        <v>0.11458333333333333</v>
      </c>
      <c r="R29" s="286">
        <v>0.21875</v>
      </c>
      <c r="S29" s="286">
        <v>0.26041666666666669</v>
      </c>
      <c r="T29" s="286">
        <v>0.35416666666666669</v>
      </c>
      <c r="U29" s="269" t="s">
        <v>70</v>
      </c>
      <c r="W29" s="275" t="s">
        <v>149</v>
      </c>
      <c r="X29" s="275" t="s">
        <v>187</v>
      </c>
      <c r="Y29" s="276" t="s">
        <v>187</v>
      </c>
      <c r="Z29" s="287">
        <v>2</v>
      </c>
      <c r="AA29" s="269">
        <v>7</v>
      </c>
      <c r="AB29" s="288">
        <v>1.4583333333333335</v>
      </c>
      <c r="AC29" s="275">
        <v>1</v>
      </c>
      <c r="AD29" s="275">
        <v>0</v>
      </c>
      <c r="AE29" s="275">
        <v>5</v>
      </c>
      <c r="AF29" s="275">
        <v>0</v>
      </c>
      <c r="AG29" s="275">
        <v>0</v>
      </c>
      <c r="AH29" s="275">
        <v>1</v>
      </c>
      <c r="AI29" s="275">
        <v>0</v>
      </c>
      <c r="AJ29" s="289">
        <v>0.90749393844494308</v>
      </c>
      <c r="AK29" s="269" t="s">
        <v>71</v>
      </c>
      <c r="AL29" s="269">
        <v>55</v>
      </c>
      <c r="AM29" s="269" t="s">
        <v>388</v>
      </c>
      <c r="AN29" s="283" t="s">
        <v>381</v>
      </c>
      <c r="AO29" s="290">
        <v>26</v>
      </c>
      <c r="AP29" s="290">
        <v>12</v>
      </c>
      <c r="AQ29" s="290" t="s">
        <v>786</v>
      </c>
      <c r="AS29" s="278" t="s">
        <v>149</v>
      </c>
      <c r="AT29" s="279" t="s">
        <v>183</v>
      </c>
      <c r="AU29" s="278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267" t="s">
        <v>151</v>
      </c>
      <c r="BE29" s="267">
        <v>7</v>
      </c>
      <c r="BF29" s="267">
        <v>34</v>
      </c>
    </row>
    <row r="30" spans="6:58" ht="16.5">
      <c r="F30" s="267" t="s">
        <v>156</v>
      </c>
      <c r="G30" s="267">
        <v>1.8703212966418323</v>
      </c>
      <c r="H30" s="267">
        <v>2.1250313529397866</v>
      </c>
      <c r="I30" s="267">
        <v>0.13618518740886221</v>
      </c>
      <c r="J30" s="267">
        <v>27</v>
      </c>
      <c r="L30" s="283" t="s">
        <v>136</v>
      </c>
      <c r="M30" s="284">
        <v>73</v>
      </c>
      <c r="N30" s="285">
        <v>163</v>
      </c>
      <c r="O30" s="286">
        <v>0.28834355828220859</v>
      </c>
      <c r="P30" s="286">
        <v>0.19018404907975461</v>
      </c>
      <c r="Q30" s="286">
        <v>0.26380368098159507</v>
      </c>
      <c r="R30" s="286">
        <v>0.20858895705521471</v>
      </c>
      <c r="S30" s="286">
        <v>3.6809815950920248E-2</v>
      </c>
      <c r="T30" s="286">
        <v>1.2269938650306749E-2</v>
      </c>
      <c r="U30" s="269" t="s">
        <v>71</v>
      </c>
      <c r="W30" s="275" t="s">
        <v>157</v>
      </c>
      <c r="X30" s="275" t="s">
        <v>188</v>
      </c>
      <c r="Y30" s="276" t="s">
        <v>188</v>
      </c>
      <c r="Z30" s="287">
        <v>2</v>
      </c>
      <c r="AA30" s="269">
        <v>5</v>
      </c>
      <c r="AB30" s="288">
        <v>1.0416666666666667</v>
      </c>
      <c r="AC30" s="275">
        <v>0</v>
      </c>
      <c r="AD30" s="275">
        <v>0</v>
      </c>
      <c r="AE30" s="275">
        <v>1</v>
      </c>
      <c r="AF30" s="275">
        <v>1</v>
      </c>
      <c r="AG30" s="275">
        <v>2</v>
      </c>
      <c r="AH30" s="275">
        <v>1</v>
      </c>
      <c r="AI30" s="275">
        <v>0</v>
      </c>
      <c r="AJ30" s="289">
        <v>0.80868528343846302</v>
      </c>
      <c r="AK30" s="269" t="s">
        <v>70</v>
      </c>
      <c r="AL30" s="269">
        <v>11</v>
      </c>
      <c r="AM30" s="269" t="s">
        <v>720</v>
      </c>
      <c r="AN30" s="283" t="s">
        <v>383</v>
      </c>
      <c r="AO30" s="290">
        <v>27</v>
      </c>
      <c r="AP30" s="290">
        <v>1</v>
      </c>
      <c r="AQ30" s="290" t="s">
        <v>787</v>
      </c>
      <c r="AS30" s="278" t="s">
        <v>149</v>
      </c>
      <c r="AT30" s="279" t="s">
        <v>184</v>
      </c>
      <c r="AU30" s="278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267" t="s">
        <v>162</v>
      </c>
      <c r="BE30" s="267">
        <v>3</v>
      </c>
      <c r="BF30" s="267">
        <v>45</v>
      </c>
    </row>
    <row r="31" spans="6:58" ht="16.5">
      <c r="F31" s="267" t="s">
        <v>163</v>
      </c>
      <c r="G31" s="267">
        <v>2.394684761506801</v>
      </c>
      <c r="H31" s="267">
        <v>2.6897116958691019</v>
      </c>
      <c r="I31" s="267">
        <v>0.12320073986551017</v>
      </c>
      <c r="J31" s="267">
        <v>28</v>
      </c>
      <c r="L31" s="283" t="s">
        <v>156</v>
      </c>
      <c r="M31" s="284">
        <v>54</v>
      </c>
      <c r="N31" s="285">
        <v>123</v>
      </c>
      <c r="O31" s="286">
        <v>0.12195121951219512</v>
      </c>
      <c r="P31" s="286">
        <v>0.13821138211382114</v>
      </c>
      <c r="Q31" s="286">
        <v>0.1951219512195122</v>
      </c>
      <c r="R31" s="286">
        <v>0.29268292682926828</v>
      </c>
      <c r="S31" s="286">
        <v>0.18699186991869918</v>
      </c>
      <c r="T31" s="286">
        <v>6.5040650406504072E-2</v>
      </c>
      <c r="U31" s="269" t="s">
        <v>72</v>
      </c>
      <c r="W31" s="275" t="s">
        <v>157</v>
      </c>
      <c r="X31" s="275" t="s">
        <v>189</v>
      </c>
      <c r="Y31" s="276" t="s">
        <v>189</v>
      </c>
      <c r="Z31" s="287">
        <v>9</v>
      </c>
      <c r="AA31" s="269">
        <v>12</v>
      </c>
      <c r="AB31" s="288">
        <v>0.55555555555555558</v>
      </c>
      <c r="AC31" s="275">
        <v>0</v>
      </c>
      <c r="AD31" s="275">
        <v>0</v>
      </c>
      <c r="AE31" s="275">
        <v>8</v>
      </c>
      <c r="AF31" s="275">
        <v>2</v>
      </c>
      <c r="AG31" s="275">
        <v>2</v>
      </c>
      <c r="AH31" s="275">
        <v>0</v>
      </c>
      <c r="AI31" s="275">
        <v>0</v>
      </c>
      <c r="AJ31" s="289">
        <v>0.90394034670962375</v>
      </c>
      <c r="AK31" s="269" t="s">
        <v>71</v>
      </c>
      <c r="AL31" s="269">
        <v>61</v>
      </c>
      <c r="AM31" s="269" t="s">
        <v>721</v>
      </c>
      <c r="AN31" s="283" t="s">
        <v>385</v>
      </c>
      <c r="AO31" s="290">
        <v>28</v>
      </c>
      <c r="AP31" s="290">
        <v>2</v>
      </c>
      <c r="AQ31" s="290" t="s">
        <v>788</v>
      </c>
      <c r="AS31" s="278" t="s">
        <v>149</v>
      </c>
      <c r="AT31" s="279" t="s">
        <v>185</v>
      </c>
      <c r="AU31" s="278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267" t="s">
        <v>164</v>
      </c>
      <c r="BE31" s="267">
        <v>5</v>
      </c>
      <c r="BF31" s="267">
        <v>42</v>
      </c>
    </row>
    <row r="32" spans="6:58" ht="16.5">
      <c r="F32" s="267" t="s">
        <v>161</v>
      </c>
      <c r="G32" s="267">
        <v>2.0554093654867969</v>
      </c>
      <c r="H32" s="267">
        <v>2.2813097021781128</v>
      </c>
      <c r="I32" s="267">
        <v>0.10990527750067658</v>
      </c>
      <c r="J32" s="267">
        <v>29</v>
      </c>
      <c r="L32" s="283" t="s">
        <v>138</v>
      </c>
      <c r="M32" s="284">
        <v>55</v>
      </c>
      <c r="N32" s="285">
        <v>128</v>
      </c>
      <c r="O32" s="286">
        <v>0.109375</v>
      </c>
      <c r="P32" s="286">
        <v>0.1796875</v>
      </c>
      <c r="Q32" s="286">
        <v>0.28125</v>
      </c>
      <c r="R32" s="286">
        <v>0.2109375</v>
      </c>
      <c r="S32" s="286">
        <v>0.1640625</v>
      </c>
      <c r="T32" s="286">
        <v>5.46875E-2</v>
      </c>
      <c r="U32" s="269" t="s">
        <v>71</v>
      </c>
      <c r="W32" s="275" t="s">
        <v>157</v>
      </c>
      <c r="X32" s="275" t="s">
        <v>190</v>
      </c>
      <c r="Y32" s="276" t="s">
        <v>190</v>
      </c>
      <c r="Z32" s="287">
        <v>3</v>
      </c>
      <c r="AA32" s="269">
        <v>0</v>
      </c>
      <c r="AB32" s="288">
        <v>0</v>
      </c>
      <c r="AC32" s="275">
        <v>0</v>
      </c>
      <c r="AD32" s="275">
        <v>0</v>
      </c>
      <c r="AE32" s="275">
        <v>0</v>
      </c>
      <c r="AF32" s="275">
        <v>0</v>
      </c>
      <c r="AG32" s="275">
        <v>0</v>
      </c>
      <c r="AH32" s="275">
        <v>0</v>
      </c>
      <c r="AI32" s="275">
        <v>0</v>
      </c>
      <c r="AJ32" s="289">
        <v>0.91287605639368541</v>
      </c>
      <c r="AK32" s="269" t="s">
        <v>71</v>
      </c>
      <c r="AL32" s="269">
        <v>48</v>
      </c>
      <c r="AM32" s="269" t="s">
        <v>476</v>
      </c>
      <c r="AN32" s="283" t="s">
        <v>387</v>
      </c>
      <c r="AO32" s="290">
        <v>29</v>
      </c>
      <c r="AP32" s="290">
        <v>3</v>
      </c>
      <c r="AQ32" s="290" t="s">
        <v>789</v>
      </c>
      <c r="AS32" s="278" t="s">
        <v>149</v>
      </c>
      <c r="AT32" s="279" t="s">
        <v>186</v>
      </c>
      <c r="AU32" s="278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267" t="s">
        <v>136</v>
      </c>
      <c r="BE32" s="267">
        <v>6</v>
      </c>
      <c r="BF32" s="267">
        <v>73</v>
      </c>
    </row>
    <row r="33" spans="6:58" ht="16.5">
      <c r="F33" s="267" t="s">
        <v>160</v>
      </c>
      <c r="G33" s="267">
        <v>2.0181502502527811</v>
      </c>
      <c r="H33" s="267">
        <v>2.2330119492493314</v>
      </c>
      <c r="I33" s="267">
        <v>0.1064646693028124</v>
      </c>
      <c r="J33" s="267">
        <v>30</v>
      </c>
      <c r="L33" s="283" t="s">
        <v>144</v>
      </c>
      <c r="M33" s="284">
        <v>34</v>
      </c>
      <c r="N33" s="285">
        <v>87</v>
      </c>
      <c r="O33" s="286">
        <v>0.26436781609195403</v>
      </c>
      <c r="P33" s="286">
        <v>0.19540229885057472</v>
      </c>
      <c r="Q33" s="286">
        <v>0.25287356321839083</v>
      </c>
      <c r="R33" s="286">
        <v>0.19540229885057472</v>
      </c>
      <c r="S33" s="286">
        <v>5.7471264367816091E-2</v>
      </c>
      <c r="T33" s="286">
        <v>3.4482758620689655E-2</v>
      </c>
      <c r="U33" s="269" t="s">
        <v>71</v>
      </c>
      <c r="W33" s="275" t="s">
        <v>157</v>
      </c>
      <c r="X33" s="275" t="s">
        <v>191</v>
      </c>
      <c r="Y33" s="276" t="s">
        <v>191</v>
      </c>
      <c r="Z33" s="287">
        <v>6</v>
      </c>
      <c r="AA33" s="269">
        <v>12</v>
      </c>
      <c r="AB33" s="288">
        <v>0.83333333333333337</v>
      </c>
      <c r="AC33" s="275">
        <v>2</v>
      </c>
      <c r="AD33" s="275">
        <v>1</v>
      </c>
      <c r="AE33" s="275">
        <v>2</v>
      </c>
      <c r="AF33" s="275">
        <v>4</v>
      </c>
      <c r="AG33" s="275">
        <v>2</v>
      </c>
      <c r="AH33" s="275">
        <v>1</v>
      </c>
      <c r="AI33" s="275">
        <v>0</v>
      </c>
      <c r="AJ33" s="289">
        <v>0.91371731649733645</v>
      </c>
      <c r="AK33" s="269" t="s">
        <v>71</v>
      </c>
      <c r="AL33" s="269">
        <v>45</v>
      </c>
      <c r="AM33" s="269" t="s">
        <v>517</v>
      </c>
      <c r="AN33" s="283" t="s">
        <v>389</v>
      </c>
      <c r="AO33" s="290">
        <v>30</v>
      </c>
      <c r="AP33" s="290">
        <v>4</v>
      </c>
      <c r="AQ33" s="290" t="s">
        <v>790</v>
      </c>
      <c r="AS33" s="278" t="s">
        <v>149</v>
      </c>
      <c r="AT33" s="279" t="s">
        <v>187</v>
      </c>
      <c r="AU33" s="278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267" t="s">
        <v>156</v>
      </c>
      <c r="BE33" s="267">
        <v>3</v>
      </c>
      <c r="BF33" s="267">
        <v>54</v>
      </c>
    </row>
    <row r="34" spans="6:58" ht="16.5">
      <c r="F34" s="267" t="s">
        <v>162</v>
      </c>
      <c r="G34" s="267">
        <v>2.3439006339503594</v>
      </c>
      <c r="H34" s="267">
        <v>2.5390124459280816</v>
      </c>
      <c r="I34" s="267">
        <v>8.3242356417168262E-2</v>
      </c>
      <c r="J34" s="267">
        <v>31</v>
      </c>
      <c r="L34" s="283" t="s">
        <v>154</v>
      </c>
      <c r="M34" s="284">
        <v>52</v>
      </c>
      <c r="N34" s="285">
        <v>117</v>
      </c>
      <c r="O34" s="286">
        <v>0.21739130434782608</v>
      </c>
      <c r="P34" s="286">
        <v>0.17391304347826086</v>
      </c>
      <c r="Q34" s="286">
        <v>0.23478260869565218</v>
      </c>
      <c r="R34" s="286">
        <v>0.14782608695652175</v>
      </c>
      <c r="S34" s="286">
        <v>0.11304347826086956</v>
      </c>
      <c r="T34" s="286">
        <v>0.11304347826086956</v>
      </c>
      <c r="U34" s="269" t="s">
        <v>71</v>
      </c>
      <c r="W34" s="275" t="s">
        <v>157</v>
      </c>
      <c r="X34" s="275" t="s">
        <v>327</v>
      </c>
      <c r="Y34" s="276" t="s">
        <v>327</v>
      </c>
      <c r="Z34" s="287">
        <v>1</v>
      </c>
      <c r="AA34" s="269">
        <v>3</v>
      </c>
      <c r="AB34" s="288">
        <v>1.25</v>
      </c>
      <c r="AC34" s="275">
        <v>0</v>
      </c>
      <c r="AD34" s="275">
        <v>1</v>
      </c>
      <c r="AE34" s="275">
        <v>1</v>
      </c>
      <c r="AF34" s="275">
        <v>0</v>
      </c>
      <c r="AG34" s="275">
        <v>1</v>
      </c>
      <c r="AH34" s="275">
        <v>0</v>
      </c>
      <c r="AI34" s="275">
        <v>0</v>
      </c>
      <c r="AJ34" s="289">
        <v>0.91111111111111098</v>
      </c>
      <c r="AK34" s="269" t="s">
        <v>71</v>
      </c>
      <c r="AL34" s="269">
        <v>50</v>
      </c>
      <c r="AM34" s="269" t="s">
        <v>384</v>
      </c>
      <c r="AN34" s="283" t="s">
        <v>391</v>
      </c>
      <c r="AO34" s="290">
        <v>31</v>
      </c>
      <c r="AP34" s="290">
        <v>5</v>
      </c>
      <c r="AQ34" s="290" t="s">
        <v>791</v>
      </c>
      <c r="AS34" s="278" t="s">
        <v>149</v>
      </c>
      <c r="AT34" s="279" t="s">
        <v>99</v>
      </c>
      <c r="AU34" s="278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267" t="s">
        <v>138</v>
      </c>
      <c r="BE34" s="267">
        <v>4</v>
      </c>
      <c r="BF34" s="267">
        <v>55</v>
      </c>
    </row>
    <row r="35" spans="6:58" ht="16.5">
      <c r="F35" s="267" t="s">
        <v>164</v>
      </c>
      <c r="G35" s="267">
        <v>2.8330940223239724</v>
      </c>
      <c r="H35" s="267">
        <v>3.0548186115814357</v>
      </c>
      <c r="I35" s="267">
        <v>7.826234763489559E-2</v>
      </c>
      <c r="J35" s="267">
        <v>32</v>
      </c>
      <c r="L35" s="283" t="s">
        <v>163</v>
      </c>
      <c r="M35" s="284">
        <v>74</v>
      </c>
      <c r="N35" s="285">
        <v>154</v>
      </c>
      <c r="O35" s="286">
        <v>0.29870129870129869</v>
      </c>
      <c r="P35" s="286">
        <v>0.20779220779220781</v>
      </c>
      <c r="Q35" s="286">
        <v>0.16233766233766234</v>
      </c>
      <c r="R35" s="286">
        <v>0.19480519480519481</v>
      </c>
      <c r="S35" s="286">
        <v>0.11688311688311688</v>
      </c>
      <c r="T35" s="286">
        <v>1.948051948051948E-2</v>
      </c>
      <c r="U35" s="269" t="s">
        <v>71</v>
      </c>
      <c r="W35" s="275" t="s">
        <v>157</v>
      </c>
      <c r="X35" s="275" t="s">
        <v>192</v>
      </c>
      <c r="Y35" s="276" t="s">
        <v>192</v>
      </c>
      <c r="Z35" s="287">
        <v>9</v>
      </c>
      <c r="AA35" s="269">
        <v>23</v>
      </c>
      <c r="AB35" s="288">
        <v>1.0648148148148149</v>
      </c>
      <c r="AC35" s="275">
        <v>3</v>
      </c>
      <c r="AD35" s="275">
        <v>5</v>
      </c>
      <c r="AE35" s="275">
        <v>6</v>
      </c>
      <c r="AF35" s="275">
        <v>3</v>
      </c>
      <c r="AG35" s="275">
        <v>5</v>
      </c>
      <c r="AH35" s="275">
        <v>1</v>
      </c>
      <c r="AI35" s="275">
        <v>0</v>
      </c>
      <c r="AJ35" s="289">
        <v>0.91990354385832229</v>
      </c>
      <c r="AK35" s="269" t="s">
        <v>71</v>
      </c>
      <c r="AL35" s="269">
        <v>38</v>
      </c>
      <c r="AM35" s="269" t="s">
        <v>394</v>
      </c>
      <c r="AN35" s="283" t="s">
        <v>393</v>
      </c>
      <c r="AO35" s="290">
        <v>32</v>
      </c>
      <c r="AP35" s="290">
        <v>6</v>
      </c>
      <c r="AQ35" s="290" t="s">
        <v>792</v>
      </c>
      <c r="AS35" s="278" t="s">
        <v>149</v>
      </c>
      <c r="AT35" s="279" t="s">
        <v>100</v>
      </c>
      <c r="AU35" s="278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267" t="s">
        <v>144</v>
      </c>
      <c r="BE35" s="267">
        <v>4</v>
      </c>
      <c r="BF35" s="267">
        <v>34</v>
      </c>
    </row>
    <row r="36" spans="6:58" ht="16.5">
      <c r="L36" s="287" t="s">
        <v>100</v>
      </c>
      <c r="M36" s="284">
        <v>1804</v>
      </c>
      <c r="N36" s="285">
        <v>4129</v>
      </c>
      <c r="O36" s="286">
        <v>0.17411364740165128</v>
      </c>
      <c r="P36" s="286">
        <v>0.17217095677513355</v>
      </c>
      <c r="Q36" s="286">
        <v>0.23627974745021854</v>
      </c>
      <c r="R36" s="286">
        <v>0.22268091306459448</v>
      </c>
      <c r="S36" s="286">
        <v>0.12991743564837299</v>
      </c>
      <c r="T36" s="286">
        <v>6.4837299660029143E-2</v>
      </c>
      <c r="U36" s="269" t="s">
        <v>71</v>
      </c>
      <c r="W36" s="275" t="s">
        <v>157</v>
      </c>
      <c r="X36" s="275" t="s">
        <v>193</v>
      </c>
      <c r="Y36" s="276" t="s">
        <v>193</v>
      </c>
      <c r="Z36" s="287">
        <v>14</v>
      </c>
      <c r="AA36" s="269">
        <v>35</v>
      </c>
      <c r="AB36" s="288">
        <v>1.0416666666666665</v>
      </c>
      <c r="AC36" s="275">
        <v>2</v>
      </c>
      <c r="AD36" s="275">
        <v>2</v>
      </c>
      <c r="AE36" s="275">
        <v>5</v>
      </c>
      <c r="AF36" s="275">
        <v>10</v>
      </c>
      <c r="AG36" s="275">
        <v>4</v>
      </c>
      <c r="AH36" s="275">
        <v>12</v>
      </c>
      <c r="AI36" s="275">
        <v>0</v>
      </c>
      <c r="AJ36" s="289">
        <v>0.84994931839941157</v>
      </c>
      <c r="AK36" s="269" t="s">
        <v>70</v>
      </c>
      <c r="AL36" s="269">
        <v>1</v>
      </c>
      <c r="AM36" s="269" t="s">
        <v>630</v>
      </c>
      <c r="AN36" s="283" t="s">
        <v>395</v>
      </c>
      <c r="AO36" s="290">
        <v>33</v>
      </c>
      <c r="AP36" s="290">
        <v>7</v>
      </c>
      <c r="AQ36" s="290" t="s">
        <v>793</v>
      </c>
      <c r="AS36" s="278" t="s">
        <v>157</v>
      </c>
      <c r="AT36" s="279" t="s">
        <v>188</v>
      </c>
      <c r="AU36" s="278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267" t="s">
        <v>154</v>
      </c>
      <c r="BE36" s="267">
        <v>10</v>
      </c>
      <c r="BF36" s="267">
        <v>52</v>
      </c>
    </row>
    <row r="37" spans="6:58" ht="16.5">
      <c r="W37" s="275" t="s">
        <v>135</v>
      </c>
      <c r="X37" s="275" t="s">
        <v>194</v>
      </c>
      <c r="Y37" s="276" t="s">
        <v>194</v>
      </c>
      <c r="Z37" s="287">
        <v>14</v>
      </c>
      <c r="AA37" s="269">
        <v>33</v>
      </c>
      <c r="AB37" s="288">
        <v>0.9821428571428571</v>
      </c>
      <c r="AC37" s="275">
        <v>11</v>
      </c>
      <c r="AD37" s="275">
        <v>10</v>
      </c>
      <c r="AE37" s="275">
        <v>5</v>
      </c>
      <c r="AF37" s="275">
        <v>4</v>
      </c>
      <c r="AG37" s="275">
        <v>1</v>
      </c>
      <c r="AH37" s="275">
        <v>2</v>
      </c>
      <c r="AI37" s="275">
        <v>0</v>
      </c>
      <c r="AJ37" s="289">
        <v>0.95550054533223949</v>
      </c>
      <c r="AK37" s="269" t="s">
        <v>69</v>
      </c>
      <c r="AL37" s="269">
        <v>33</v>
      </c>
      <c r="AM37" s="269" t="s">
        <v>374</v>
      </c>
      <c r="AN37" s="283" t="s">
        <v>397</v>
      </c>
      <c r="AO37" s="290">
        <v>34</v>
      </c>
      <c r="AP37" s="290">
        <v>1</v>
      </c>
      <c r="AQ37" s="290" t="s">
        <v>794</v>
      </c>
      <c r="AS37" s="278" t="s">
        <v>157</v>
      </c>
      <c r="AT37" s="279" t="s">
        <v>189</v>
      </c>
      <c r="AU37" s="278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267" t="s">
        <v>163</v>
      </c>
      <c r="BE37" s="267">
        <v>11</v>
      </c>
      <c r="BF37" s="267">
        <v>74</v>
      </c>
    </row>
    <row r="38" spans="6:58" ht="16.5">
      <c r="W38" s="275" t="s">
        <v>135</v>
      </c>
      <c r="X38" s="275" t="s">
        <v>195</v>
      </c>
      <c r="Y38" s="276" t="s">
        <v>195</v>
      </c>
      <c r="Z38" s="287">
        <v>11</v>
      </c>
      <c r="AA38" s="269">
        <v>25</v>
      </c>
      <c r="AB38" s="288">
        <v>0.94696969696969702</v>
      </c>
      <c r="AC38" s="275">
        <v>3</v>
      </c>
      <c r="AD38" s="275">
        <v>2</v>
      </c>
      <c r="AE38" s="275">
        <v>9</v>
      </c>
      <c r="AF38" s="275">
        <v>6</v>
      </c>
      <c r="AG38" s="275">
        <v>2</v>
      </c>
      <c r="AH38" s="275">
        <v>3</v>
      </c>
      <c r="AI38" s="275">
        <v>0</v>
      </c>
      <c r="AJ38" s="289">
        <v>0.90078082460818232</v>
      </c>
      <c r="AK38" s="269" t="s">
        <v>71</v>
      </c>
      <c r="AL38" s="269">
        <v>68</v>
      </c>
      <c r="AM38" s="269" t="s">
        <v>722</v>
      </c>
      <c r="AN38" s="283" t="s">
        <v>399</v>
      </c>
      <c r="AO38" s="290">
        <v>35</v>
      </c>
      <c r="AP38" s="290">
        <v>2</v>
      </c>
      <c r="AQ38" s="290" t="s">
        <v>795</v>
      </c>
      <c r="AS38" s="278" t="s">
        <v>157</v>
      </c>
      <c r="AT38" s="279" t="s">
        <v>190</v>
      </c>
      <c r="AU38" s="278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5" t="s">
        <v>135</v>
      </c>
      <c r="X39" s="275" t="s">
        <v>196</v>
      </c>
      <c r="Y39" s="276" t="s">
        <v>196</v>
      </c>
      <c r="Z39" s="287">
        <v>8</v>
      </c>
      <c r="AA39" s="269">
        <v>19</v>
      </c>
      <c r="AB39" s="288">
        <v>0.98958333333333337</v>
      </c>
      <c r="AC39" s="275">
        <v>8</v>
      </c>
      <c r="AD39" s="275">
        <v>5</v>
      </c>
      <c r="AE39" s="275">
        <v>3</v>
      </c>
      <c r="AF39" s="275">
        <v>2</v>
      </c>
      <c r="AG39" s="275">
        <v>1</v>
      </c>
      <c r="AH39" s="275">
        <v>0</v>
      </c>
      <c r="AI39" s="275">
        <v>0</v>
      </c>
      <c r="AJ39" s="289">
        <v>0.99954908053292302</v>
      </c>
      <c r="AK39" s="269" t="s">
        <v>69</v>
      </c>
      <c r="AL39" s="269">
        <v>1</v>
      </c>
      <c r="AM39" s="269" t="s">
        <v>548</v>
      </c>
      <c r="AN39" s="283" t="s">
        <v>401</v>
      </c>
      <c r="AO39" s="290">
        <v>36</v>
      </c>
      <c r="AP39" s="290">
        <v>3</v>
      </c>
      <c r="AQ39" s="290" t="s">
        <v>796</v>
      </c>
      <c r="AS39" s="278" t="s">
        <v>157</v>
      </c>
      <c r="AT39" s="279" t="s">
        <v>191</v>
      </c>
      <c r="AU39" s="278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5" t="s">
        <v>135</v>
      </c>
      <c r="X40" s="275" t="s">
        <v>197</v>
      </c>
      <c r="Y40" s="276" t="s">
        <v>197</v>
      </c>
      <c r="Z40" s="287">
        <v>7</v>
      </c>
      <c r="AA40" s="269">
        <v>16</v>
      </c>
      <c r="AB40" s="288">
        <v>0.95238095238095233</v>
      </c>
      <c r="AC40" s="275">
        <v>5</v>
      </c>
      <c r="AD40" s="275">
        <v>2</v>
      </c>
      <c r="AE40" s="275">
        <v>5</v>
      </c>
      <c r="AF40" s="275">
        <v>0</v>
      </c>
      <c r="AG40" s="275">
        <v>2</v>
      </c>
      <c r="AH40" s="275">
        <v>2</v>
      </c>
      <c r="AI40" s="275">
        <v>0</v>
      </c>
      <c r="AJ40" s="289">
        <v>0.93485719968141168</v>
      </c>
      <c r="AK40" s="269" t="s">
        <v>71</v>
      </c>
      <c r="AL40" s="269">
        <v>20</v>
      </c>
      <c r="AM40" s="269" t="s">
        <v>448</v>
      </c>
      <c r="AN40" s="283" t="s">
        <v>402</v>
      </c>
      <c r="AO40" s="290">
        <v>37</v>
      </c>
      <c r="AP40" s="290">
        <v>4</v>
      </c>
      <c r="AQ40" s="290" t="s">
        <v>797</v>
      </c>
      <c r="AS40" s="278" t="s">
        <v>157</v>
      </c>
      <c r="AT40" s="279" t="s">
        <v>192</v>
      </c>
      <c r="AU40" s="278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5" t="s">
        <v>135</v>
      </c>
      <c r="X41" s="275" t="s">
        <v>198</v>
      </c>
      <c r="Y41" s="276" t="s">
        <v>198</v>
      </c>
      <c r="Z41" s="287">
        <v>9</v>
      </c>
      <c r="AA41" s="269">
        <v>20</v>
      </c>
      <c r="AB41" s="288">
        <v>0.92592592592592604</v>
      </c>
      <c r="AC41" s="275">
        <v>3</v>
      </c>
      <c r="AD41" s="275">
        <v>2</v>
      </c>
      <c r="AE41" s="275">
        <v>2</v>
      </c>
      <c r="AF41" s="275">
        <v>8</v>
      </c>
      <c r="AG41" s="275">
        <v>5</v>
      </c>
      <c r="AH41" s="275">
        <v>0</v>
      </c>
      <c r="AI41" s="275">
        <v>0</v>
      </c>
      <c r="AJ41" s="289">
        <v>0.88512997828456297</v>
      </c>
      <c r="AK41" s="269" t="s">
        <v>72</v>
      </c>
      <c r="AL41" s="269">
        <v>17</v>
      </c>
      <c r="AM41" s="269" t="s">
        <v>509</v>
      </c>
      <c r="AN41" s="283" t="s">
        <v>403</v>
      </c>
      <c r="AO41" s="290">
        <v>38</v>
      </c>
      <c r="AP41" s="290">
        <v>5</v>
      </c>
      <c r="AQ41" s="290" t="s">
        <v>798</v>
      </c>
      <c r="AS41" s="278" t="s">
        <v>157</v>
      </c>
      <c r="AT41" s="279" t="s">
        <v>193</v>
      </c>
      <c r="AU41" s="278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5" t="s">
        <v>135</v>
      </c>
      <c r="X42" s="275" t="s">
        <v>199</v>
      </c>
      <c r="Y42" s="276" t="s">
        <v>199</v>
      </c>
      <c r="Z42" s="287">
        <v>6</v>
      </c>
      <c r="AA42" s="269">
        <v>16</v>
      </c>
      <c r="AB42" s="288">
        <v>1.1111111111111112</v>
      </c>
      <c r="AC42" s="275">
        <v>1</v>
      </c>
      <c r="AD42" s="275">
        <v>2</v>
      </c>
      <c r="AE42" s="275">
        <v>1</v>
      </c>
      <c r="AF42" s="275">
        <v>3</v>
      </c>
      <c r="AG42" s="275">
        <v>9</v>
      </c>
      <c r="AH42" s="275">
        <v>0</v>
      </c>
      <c r="AI42" s="275">
        <v>0</v>
      </c>
      <c r="AJ42" s="289">
        <v>0.86492003381520677</v>
      </c>
      <c r="AK42" s="269" t="s">
        <v>72</v>
      </c>
      <c r="AL42" s="269">
        <v>31</v>
      </c>
      <c r="AM42" s="269" t="s">
        <v>723</v>
      </c>
      <c r="AN42" s="283" t="s">
        <v>405</v>
      </c>
      <c r="AO42" s="290">
        <v>39</v>
      </c>
      <c r="AP42" s="290">
        <v>6</v>
      </c>
      <c r="AQ42" s="290" t="s">
        <v>799</v>
      </c>
      <c r="AS42" s="278" t="s">
        <v>157</v>
      </c>
      <c r="AT42" s="279" t="s">
        <v>99</v>
      </c>
      <c r="AU42" s="278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5" t="s">
        <v>142</v>
      </c>
      <c r="X43" s="275" t="s">
        <v>200</v>
      </c>
      <c r="Y43" s="276" t="s">
        <v>200</v>
      </c>
      <c r="Z43" s="287">
        <v>16</v>
      </c>
      <c r="AA43" s="269">
        <v>37</v>
      </c>
      <c r="AB43" s="288">
        <v>0.96354166666666674</v>
      </c>
      <c r="AC43" s="275">
        <v>11</v>
      </c>
      <c r="AD43" s="275">
        <v>8</v>
      </c>
      <c r="AE43" s="275">
        <v>8</v>
      </c>
      <c r="AF43" s="275">
        <v>3</v>
      </c>
      <c r="AG43" s="275">
        <v>3</v>
      </c>
      <c r="AH43" s="275">
        <v>4</v>
      </c>
      <c r="AI43" s="275">
        <v>0</v>
      </c>
      <c r="AJ43" s="289">
        <v>0.93595188691855435</v>
      </c>
      <c r="AK43" s="269" t="s">
        <v>71</v>
      </c>
      <c r="AL43" s="269">
        <v>18</v>
      </c>
      <c r="AM43" s="269" t="s">
        <v>634</v>
      </c>
      <c r="AN43" s="283" t="s">
        <v>406</v>
      </c>
      <c r="AO43" s="290">
        <v>40</v>
      </c>
      <c r="AP43" s="290">
        <v>1</v>
      </c>
      <c r="AQ43" s="290" t="s">
        <v>800</v>
      </c>
      <c r="AS43" s="278" t="s">
        <v>157</v>
      </c>
      <c r="AT43" s="279" t="s">
        <v>100</v>
      </c>
      <c r="AU43" s="278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5" t="s">
        <v>142</v>
      </c>
      <c r="X44" s="275" t="s">
        <v>201</v>
      </c>
      <c r="Y44" s="276" t="s">
        <v>201</v>
      </c>
      <c r="Z44" s="287">
        <v>31</v>
      </c>
      <c r="AA44" s="269">
        <v>74</v>
      </c>
      <c r="AB44" s="288">
        <v>0.99462365591397861</v>
      </c>
      <c r="AC44" s="275">
        <v>19</v>
      </c>
      <c r="AD44" s="275">
        <v>16</v>
      </c>
      <c r="AE44" s="275">
        <v>13</v>
      </c>
      <c r="AF44" s="275">
        <v>17</v>
      </c>
      <c r="AG44" s="275">
        <v>8</v>
      </c>
      <c r="AH44" s="275">
        <v>1</v>
      </c>
      <c r="AI44" s="275">
        <v>0</v>
      </c>
      <c r="AJ44" s="289">
        <v>0.94281825541703546</v>
      </c>
      <c r="AK44" s="269" t="s">
        <v>71</v>
      </c>
      <c r="AL44" s="269">
        <v>10</v>
      </c>
      <c r="AM44" s="269" t="s">
        <v>411</v>
      </c>
      <c r="AN44" s="283" t="s">
        <v>408</v>
      </c>
      <c r="AO44" s="290">
        <v>41</v>
      </c>
      <c r="AP44" s="290">
        <v>2</v>
      </c>
      <c r="AQ44" s="290" t="s">
        <v>408</v>
      </c>
      <c r="AS44" s="278" t="s">
        <v>135</v>
      </c>
      <c r="AT44" s="279" t="s">
        <v>194</v>
      </c>
      <c r="AU44" s="278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5" t="s">
        <v>142</v>
      </c>
      <c r="X45" s="275" t="s">
        <v>202</v>
      </c>
      <c r="Y45" s="276" t="s">
        <v>202</v>
      </c>
      <c r="Z45" s="287">
        <v>10</v>
      </c>
      <c r="AA45" s="269">
        <v>26</v>
      </c>
      <c r="AB45" s="288">
        <v>1.0833333333333333</v>
      </c>
      <c r="AC45" s="275">
        <v>10</v>
      </c>
      <c r="AD45" s="275">
        <v>6</v>
      </c>
      <c r="AE45" s="275">
        <v>5</v>
      </c>
      <c r="AF45" s="275">
        <v>3</v>
      </c>
      <c r="AG45" s="275">
        <v>0</v>
      </c>
      <c r="AH45" s="275">
        <v>2</v>
      </c>
      <c r="AI45" s="275">
        <v>0</v>
      </c>
      <c r="AJ45" s="289">
        <v>0.97038786705557789</v>
      </c>
      <c r="AK45" s="269" t="s">
        <v>69</v>
      </c>
      <c r="AL45" s="269">
        <v>19</v>
      </c>
      <c r="AM45" s="269" t="s">
        <v>496</v>
      </c>
      <c r="AN45" s="283" t="s">
        <v>409</v>
      </c>
      <c r="AO45" s="290">
        <v>42</v>
      </c>
      <c r="AP45" s="290">
        <v>3</v>
      </c>
      <c r="AQ45" s="290" t="s">
        <v>801</v>
      </c>
      <c r="AS45" s="278" t="s">
        <v>135</v>
      </c>
      <c r="AT45" s="279" t="s">
        <v>195</v>
      </c>
      <c r="AU45" s="278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5" t="s">
        <v>142</v>
      </c>
      <c r="X46" s="275" t="s">
        <v>203</v>
      </c>
      <c r="Y46" s="276" t="s">
        <v>203</v>
      </c>
      <c r="Z46" s="287">
        <v>37</v>
      </c>
      <c r="AA46" s="269">
        <v>84</v>
      </c>
      <c r="AB46" s="288">
        <v>0.94594594594594594</v>
      </c>
      <c r="AC46" s="275">
        <v>23</v>
      </c>
      <c r="AD46" s="275">
        <v>22</v>
      </c>
      <c r="AE46" s="275">
        <v>17</v>
      </c>
      <c r="AF46" s="275">
        <v>13</v>
      </c>
      <c r="AG46" s="275">
        <v>6</v>
      </c>
      <c r="AH46" s="275">
        <v>3</v>
      </c>
      <c r="AI46" s="275">
        <v>0</v>
      </c>
      <c r="AJ46" s="289">
        <v>0.95328590089672371</v>
      </c>
      <c r="AK46" s="269" t="s">
        <v>69</v>
      </c>
      <c r="AL46" s="269">
        <v>35</v>
      </c>
      <c r="AM46" s="269" t="s">
        <v>513</v>
      </c>
      <c r="AN46" s="283" t="s">
        <v>410</v>
      </c>
      <c r="AO46" s="290">
        <v>43</v>
      </c>
      <c r="AP46" s="290">
        <v>4</v>
      </c>
      <c r="AQ46" s="290" t="s">
        <v>802</v>
      </c>
      <c r="AS46" s="278" t="s">
        <v>135</v>
      </c>
      <c r="AT46" s="279" t="s">
        <v>196</v>
      </c>
      <c r="AU46" s="278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5" t="s">
        <v>142</v>
      </c>
      <c r="X47" s="275" t="s">
        <v>204</v>
      </c>
      <c r="Y47" s="276" t="s">
        <v>204</v>
      </c>
      <c r="Z47" s="287">
        <v>12</v>
      </c>
      <c r="AA47" s="269">
        <v>30</v>
      </c>
      <c r="AB47" s="288">
        <v>1.0416666666666667</v>
      </c>
      <c r="AC47" s="275">
        <v>5</v>
      </c>
      <c r="AD47" s="275">
        <v>6</v>
      </c>
      <c r="AE47" s="275">
        <v>8</v>
      </c>
      <c r="AF47" s="275">
        <v>4</v>
      </c>
      <c r="AG47" s="275">
        <v>3</v>
      </c>
      <c r="AH47" s="275">
        <v>4</v>
      </c>
      <c r="AI47" s="275">
        <v>0</v>
      </c>
      <c r="AJ47" s="289">
        <v>0.90687466169356568</v>
      </c>
      <c r="AK47" s="269" t="s">
        <v>71</v>
      </c>
      <c r="AL47" s="269">
        <v>57</v>
      </c>
      <c r="AM47" s="269" t="s">
        <v>572</v>
      </c>
      <c r="AN47" s="283" t="s">
        <v>412</v>
      </c>
      <c r="AO47" s="290">
        <v>44</v>
      </c>
      <c r="AP47" s="290">
        <v>5</v>
      </c>
      <c r="AQ47" s="290" t="s">
        <v>803</v>
      </c>
      <c r="AS47" s="278" t="s">
        <v>135</v>
      </c>
      <c r="AT47" s="279" t="s">
        <v>197</v>
      </c>
      <c r="AU47" s="278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5" t="s">
        <v>158</v>
      </c>
      <c r="X48" s="275" t="s">
        <v>205</v>
      </c>
      <c r="Y48" s="276" t="s">
        <v>205</v>
      </c>
      <c r="Z48" s="287">
        <v>5</v>
      </c>
      <c r="AA48" s="269">
        <v>5</v>
      </c>
      <c r="AB48" s="288">
        <v>0.41666666666666669</v>
      </c>
      <c r="AC48" s="275">
        <v>0</v>
      </c>
      <c r="AD48" s="275">
        <v>0</v>
      </c>
      <c r="AE48" s="275">
        <v>0</v>
      </c>
      <c r="AF48" s="275">
        <v>0</v>
      </c>
      <c r="AG48" s="275">
        <v>3</v>
      </c>
      <c r="AH48" s="275">
        <v>2</v>
      </c>
      <c r="AI48" s="275">
        <v>0</v>
      </c>
      <c r="AJ48" s="289">
        <v>0.81947057410282953</v>
      </c>
      <c r="AK48" s="269" t="s">
        <v>70</v>
      </c>
      <c r="AL48" s="269">
        <v>8</v>
      </c>
      <c r="AM48" s="269" t="s">
        <v>724</v>
      </c>
      <c r="AN48" s="283" t="s">
        <v>414</v>
      </c>
      <c r="AO48" s="290">
        <v>45</v>
      </c>
      <c r="AP48" s="290">
        <v>1</v>
      </c>
      <c r="AQ48" s="290" t="s">
        <v>804</v>
      </c>
      <c r="AS48" s="278" t="s">
        <v>135</v>
      </c>
      <c r="AT48" s="279" t="s">
        <v>198</v>
      </c>
      <c r="AU48" s="278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5" t="s">
        <v>158</v>
      </c>
      <c r="X49" s="275" t="s">
        <v>206</v>
      </c>
      <c r="Y49" s="276" t="s">
        <v>206</v>
      </c>
      <c r="Z49" s="287">
        <v>5</v>
      </c>
      <c r="AA49" s="269">
        <v>17</v>
      </c>
      <c r="AB49" s="288">
        <v>1.4166666666666667</v>
      </c>
      <c r="AC49" s="275">
        <v>0</v>
      </c>
      <c r="AD49" s="275">
        <v>2</v>
      </c>
      <c r="AE49" s="275">
        <v>3</v>
      </c>
      <c r="AF49" s="275">
        <v>8</v>
      </c>
      <c r="AG49" s="275">
        <v>2</v>
      </c>
      <c r="AH49" s="275">
        <v>2</v>
      </c>
      <c r="AI49" s="275">
        <v>0</v>
      </c>
      <c r="AJ49" s="289">
        <v>0.86532845089870292</v>
      </c>
      <c r="AK49" s="269" t="s">
        <v>72</v>
      </c>
      <c r="AL49" s="269">
        <v>30</v>
      </c>
      <c r="AM49" s="269" t="s">
        <v>725</v>
      </c>
      <c r="AN49" s="283" t="s">
        <v>416</v>
      </c>
      <c r="AO49" s="290">
        <v>46</v>
      </c>
      <c r="AP49" s="290">
        <v>2</v>
      </c>
      <c r="AQ49" s="290" t="s">
        <v>805</v>
      </c>
      <c r="AS49" s="278" t="s">
        <v>135</v>
      </c>
      <c r="AT49" s="279" t="s">
        <v>199</v>
      </c>
      <c r="AU49" s="278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5" t="s">
        <v>158</v>
      </c>
      <c r="X50" s="275" t="s">
        <v>207</v>
      </c>
      <c r="Y50" s="276" t="s">
        <v>207</v>
      </c>
      <c r="Z50" s="287">
        <v>8</v>
      </c>
      <c r="AA50" s="269">
        <v>23</v>
      </c>
      <c r="AB50" s="288">
        <v>1.1979166666666667</v>
      </c>
      <c r="AC50" s="275">
        <v>12</v>
      </c>
      <c r="AD50" s="275">
        <v>0</v>
      </c>
      <c r="AE50" s="275">
        <v>4</v>
      </c>
      <c r="AF50" s="275">
        <v>5</v>
      </c>
      <c r="AG50" s="275">
        <v>2</v>
      </c>
      <c r="AH50" s="275">
        <v>0</v>
      </c>
      <c r="AI50" s="275">
        <v>0</v>
      </c>
      <c r="AJ50" s="289">
        <v>0.97185204564944072</v>
      </c>
      <c r="AK50" s="269" t="s">
        <v>69</v>
      </c>
      <c r="AL50" s="269">
        <v>15</v>
      </c>
      <c r="AM50" s="269" t="s">
        <v>581</v>
      </c>
      <c r="AN50" s="283" t="s">
        <v>418</v>
      </c>
      <c r="AO50" s="290">
        <v>47</v>
      </c>
      <c r="AP50" s="290">
        <v>3</v>
      </c>
      <c r="AQ50" s="290" t="s">
        <v>806</v>
      </c>
      <c r="AS50" s="278" t="s">
        <v>135</v>
      </c>
      <c r="AT50" s="279" t="s">
        <v>100</v>
      </c>
      <c r="AU50" s="278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5" t="s">
        <v>158</v>
      </c>
      <c r="X51" s="275" t="s">
        <v>208</v>
      </c>
      <c r="Y51" s="276" t="s">
        <v>208</v>
      </c>
      <c r="Z51" s="287">
        <v>5</v>
      </c>
      <c r="AA51" s="269">
        <v>16</v>
      </c>
      <c r="AB51" s="288">
        <v>1.3333333333333333</v>
      </c>
      <c r="AC51" s="275">
        <v>0</v>
      </c>
      <c r="AD51" s="275">
        <v>1</v>
      </c>
      <c r="AE51" s="275">
        <v>8</v>
      </c>
      <c r="AF51" s="275">
        <v>6</v>
      </c>
      <c r="AG51" s="275">
        <v>1</v>
      </c>
      <c r="AH51" s="275">
        <v>0</v>
      </c>
      <c r="AI51" s="275">
        <v>0</v>
      </c>
      <c r="AJ51" s="289">
        <v>0.90349791459398776</v>
      </c>
      <c r="AK51" s="269" t="s">
        <v>71</v>
      </c>
      <c r="AL51" s="269">
        <v>62</v>
      </c>
      <c r="AM51" s="269" t="s">
        <v>726</v>
      </c>
      <c r="AN51" s="283" t="s">
        <v>420</v>
      </c>
      <c r="AO51" s="290">
        <v>48</v>
      </c>
      <c r="AP51" s="290">
        <v>4</v>
      </c>
      <c r="AQ51" s="290" t="s">
        <v>807</v>
      </c>
      <c r="AS51" s="278" t="s">
        <v>142</v>
      </c>
      <c r="AT51" s="279" t="s">
        <v>200</v>
      </c>
      <c r="AU51" s="278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5" t="s">
        <v>147</v>
      </c>
      <c r="X52" s="275" t="s">
        <v>209</v>
      </c>
      <c r="Y52" s="276" t="s">
        <v>209</v>
      </c>
      <c r="Z52" s="287">
        <v>12</v>
      </c>
      <c r="AA52" s="269">
        <v>27</v>
      </c>
      <c r="AB52" s="288">
        <v>0.97222222222222232</v>
      </c>
      <c r="AC52" s="275">
        <v>6</v>
      </c>
      <c r="AD52" s="275">
        <v>3</v>
      </c>
      <c r="AE52" s="275">
        <v>4</v>
      </c>
      <c r="AF52" s="275">
        <v>6</v>
      </c>
      <c r="AG52" s="275">
        <v>6</v>
      </c>
      <c r="AH52" s="275">
        <v>2</v>
      </c>
      <c r="AI52" s="275">
        <v>1</v>
      </c>
      <c r="AJ52" s="289">
        <v>0.93091475104038934</v>
      </c>
      <c r="AK52" s="269" t="s">
        <v>71</v>
      </c>
      <c r="AL52" s="269">
        <v>23</v>
      </c>
      <c r="AM52" s="269" t="s">
        <v>613</v>
      </c>
      <c r="AN52" s="283" t="s">
        <v>422</v>
      </c>
      <c r="AO52" s="290">
        <v>49</v>
      </c>
      <c r="AP52" s="290">
        <v>1</v>
      </c>
      <c r="AQ52" s="290" t="s">
        <v>808</v>
      </c>
      <c r="AS52" s="278" t="s">
        <v>142</v>
      </c>
      <c r="AT52" s="279" t="s">
        <v>201</v>
      </c>
      <c r="AU52" s="278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5" t="s">
        <v>147</v>
      </c>
      <c r="X53" s="275" t="s">
        <v>210</v>
      </c>
      <c r="Y53" s="276" t="s">
        <v>210</v>
      </c>
      <c r="Z53" s="287">
        <v>8</v>
      </c>
      <c r="AA53" s="269">
        <v>16</v>
      </c>
      <c r="AB53" s="288">
        <v>0.83333333333333337</v>
      </c>
      <c r="AC53" s="275">
        <v>6</v>
      </c>
      <c r="AD53" s="275">
        <v>5</v>
      </c>
      <c r="AE53" s="275">
        <v>2</v>
      </c>
      <c r="AF53" s="275">
        <v>2</v>
      </c>
      <c r="AG53" s="275">
        <v>1</v>
      </c>
      <c r="AH53" s="275">
        <v>0</v>
      </c>
      <c r="AI53" s="275">
        <v>0</v>
      </c>
      <c r="AJ53" s="289">
        <v>0.9814411407502921</v>
      </c>
      <c r="AK53" s="269" t="s">
        <v>69</v>
      </c>
      <c r="AL53" s="269">
        <v>10</v>
      </c>
      <c r="AM53" s="269" t="s">
        <v>532</v>
      </c>
      <c r="AN53" s="283" t="s">
        <v>424</v>
      </c>
      <c r="AO53" s="290">
        <v>50</v>
      </c>
      <c r="AP53" s="290">
        <v>2</v>
      </c>
      <c r="AQ53" s="290" t="s">
        <v>809</v>
      </c>
      <c r="AS53" s="278" t="s">
        <v>142</v>
      </c>
      <c r="AT53" s="279" t="s">
        <v>202</v>
      </c>
      <c r="AU53" s="278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5" t="s">
        <v>147</v>
      </c>
      <c r="X54" s="275" t="s">
        <v>211</v>
      </c>
      <c r="Y54" s="276" t="s">
        <v>211</v>
      </c>
      <c r="Z54" s="287">
        <v>8</v>
      </c>
      <c r="AA54" s="269">
        <v>20</v>
      </c>
      <c r="AB54" s="288">
        <v>1.09375</v>
      </c>
      <c r="AC54" s="275">
        <v>7</v>
      </c>
      <c r="AD54" s="275">
        <v>4</v>
      </c>
      <c r="AE54" s="275">
        <v>7</v>
      </c>
      <c r="AF54" s="275">
        <v>0</v>
      </c>
      <c r="AG54" s="275">
        <v>0</v>
      </c>
      <c r="AH54" s="275">
        <v>2</v>
      </c>
      <c r="AI54" s="275">
        <v>1</v>
      </c>
      <c r="AJ54" s="289">
        <v>0.98314281296723993</v>
      </c>
      <c r="AK54" s="269" t="s">
        <v>69</v>
      </c>
      <c r="AL54" s="269">
        <v>9</v>
      </c>
      <c r="AM54" s="269" t="s">
        <v>363</v>
      </c>
      <c r="AN54" s="283" t="s">
        <v>426</v>
      </c>
      <c r="AO54" s="290">
        <v>51</v>
      </c>
      <c r="AP54" s="290">
        <v>3</v>
      </c>
      <c r="AQ54" s="290" t="s">
        <v>810</v>
      </c>
      <c r="AS54" s="278" t="s">
        <v>142</v>
      </c>
      <c r="AT54" s="279" t="s">
        <v>203</v>
      </c>
      <c r="AU54" s="278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5" t="s">
        <v>147</v>
      </c>
      <c r="X55" s="275" t="s">
        <v>212</v>
      </c>
      <c r="Y55" s="276" t="s">
        <v>212</v>
      </c>
      <c r="Z55" s="287">
        <v>8</v>
      </c>
      <c r="AA55" s="269">
        <v>18</v>
      </c>
      <c r="AB55" s="288">
        <v>0.9375</v>
      </c>
      <c r="AC55" s="275">
        <v>8</v>
      </c>
      <c r="AD55" s="275">
        <v>3</v>
      </c>
      <c r="AE55" s="275">
        <v>1</v>
      </c>
      <c r="AF55" s="275">
        <v>2</v>
      </c>
      <c r="AG55" s="275">
        <v>2</v>
      </c>
      <c r="AH55" s="275">
        <v>2</v>
      </c>
      <c r="AI55" s="275">
        <v>0</v>
      </c>
      <c r="AJ55" s="289">
        <v>0.97477876513347461</v>
      </c>
      <c r="AK55" s="269" t="s">
        <v>69</v>
      </c>
      <c r="AL55" s="269">
        <v>12</v>
      </c>
      <c r="AM55" s="269" t="s">
        <v>469</v>
      </c>
      <c r="AN55" s="283" t="s">
        <v>427</v>
      </c>
      <c r="AO55" s="290">
        <v>52</v>
      </c>
      <c r="AP55" s="290">
        <v>4</v>
      </c>
      <c r="AQ55" s="290" t="s">
        <v>811</v>
      </c>
      <c r="AS55" s="278" t="s">
        <v>142</v>
      </c>
      <c r="AT55" s="279" t="s">
        <v>204</v>
      </c>
      <c r="AU55" s="278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5" t="s">
        <v>147</v>
      </c>
      <c r="X56" s="275" t="s">
        <v>213</v>
      </c>
      <c r="Y56" s="276" t="s">
        <v>213</v>
      </c>
      <c r="Z56" s="287">
        <v>9</v>
      </c>
      <c r="AA56" s="269">
        <v>20</v>
      </c>
      <c r="AB56" s="288">
        <v>0.92592592592592604</v>
      </c>
      <c r="AC56" s="275">
        <v>8</v>
      </c>
      <c r="AD56" s="275">
        <v>4</v>
      </c>
      <c r="AE56" s="275">
        <v>5</v>
      </c>
      <c r="AF56" s="275">
        <v>3</v>
      </c>
      <c r="AG56" s="275">
        <v>0</v>
      </c>
      <c r="AH56" s="275">
        <v>0</v>
      </c>
      <c r="AI56" s="275">
        <v>0</v>
      </c>
      <c r="AJ56" s="289">
        <v>0.96579028417080526</v>
      </c>
      <c r="AK56" s="269" t="s">
        <v>69</v>
      </c>
      <c r="AL56" s="269">
        <v>23</v>
      </c>
      <c r="AM56" s="269" t="s">
        <v>591</v>
      </c>
      <c r="AN56" s="283" t="s">
        <v>428</v>
      </c>
      <c r="AO56" s="290">
        <v>53</v>
      </c>
      <c r="AP56" s="290">
        <v>5</v>
      </c>
      <c r="AQ56" s="290" t="s">
        <v>812</v>
      </c>
      <c r="AS56" s="278" t="s">
        <v>142</v>
      </c>
      <c r="AT56" s="279" t="s">
        <v>100</v>
      </c>
      <c r="AU56" s="278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5" t="s">
        <v>147</v>
      </c>
      <c r="X57" s="275" t="s">
        <v>214</v>
      </c>
      <c r="Y57" s="276" t="s">
        <v>214</v>
      </c>
      <c r="Z57" s="287">
        <v>3</v>
      </c>
      <c r="AA57" s="269">
        <v>9</v>
      </c>
      <c r="AB57" s="288">
        <v>1.2500000000000002</v>
      </c>
      <c r="AC57" s="275">
        <v>1</v>
      </c>
      <c r="AD57" s="275">
        <v>4</v>
      </c>
      <c r="AE57" s="275">
        <v>4</v>
      </c>
      <c r="AF57" s="275">
        <v>0</v>
      </c>
      <c r="AG57" s="275">
        <v>0</v>
      </c>
      <c r="AH57" s="275">
        <v>0</v>
      </c>
      <c r="AI57" s="275">
        <v>0</v>
      </c>
      <c r="AJ57" s="289">
        <v>0.95313305988126795</v>
      </c>
      <c r="AK57" s="269" t="s">
        <v>69</v>
      </c>
      <c r="AL57" s="269">
        <v>36</v>
      </c>
      <c r="AM57" s="269" t="s">
        <v>446</v>
      </c>
      <c r="AN57" s="283" t="s">
        <v>429</v>
      </c>
      <c r="AO57" s="290">
        <v>54</v>
      </c>
      <c r="AP57" s="290">
        <v>6</v>
      </c>
      <c r="AQ57" s="290" t="s">
        <v>813</v>
      </c>
      <c r="AS57" s="278" t="s">
        <v>158</v>
      </c>
      <c r="AT57" s="279" t="s">
        <v>205</v>
      </c>
      <c r="AU57" s="278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5" t="s">
        <v>147</v>
      </c>
      <c r="X58" s="275" t="s">
        <v>215</v>
      </c>
      <c r="Y58" s="276" t="s">
        <v>215</v>
      </c>
      <c r="Z58" s="287">
        <v>6</v>
      </c>
      <c r="AA58" s="269">
        <v>14</v>
      </c>
      <c r="AB58" s="288">
        <v>0.97222222222222232</v>
      </c>
      <c r="AC58" s="275">
        <v>5</v>
      </c>
      <c r="AD58" s="275">
        <v>2</v>
      </c>
      <c r="AE58" s="275">
        <v>4</v>
      </c>
      <c r="AF58" s="275">
        <v>2</v>
      </c>
      <c r="AG58" s="275">
        <v>1</v>
      </c>
      <c r="AH58" s="275">
        <v>0</v>
      </c>
      <c r="AI58" s="275">
        <v>0</v>
      </c>
      <c r="AJ58" s="289">
        <v>0.93872895749369889</v>
      </c>
      <c r="AK58" s="269" t="s">
        <v>71</v>
      </c>
      <c r="AL58" s="269">
        <v>13</v>
      </c>
      <c r="AM58" s="269" t="s">
        <v>644</v>
      </c>
      <c r="AN58" s="283" t="s">
        <v>430</v>
      </c>
      <c r="AO58" s="290">
        <v>55</v>
      </c>
      <c r="AP58" s="290">
        <v>7</v>
      </c>
      <c r="AQ58" s="290" t="s">
        <v>814</v>
      </c>
      <c r="AS58" s="278" t="s">
        <v>158</v>
      </c>
      <c r="AT58" s="279" t="s">
        <v>206</v>
      </c>
      <c r="AU58" s="278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5" t="s">
        <v>150</v>
      </c>
      <c r="X59" s="275" t="s">
        <v>216</v>
      </c>
      <c r="Y59" s="276" t="s">
        <v>216</v>
      </c>
      <c r="Z59" s="287">
        <v>20</v>
      </c>
      <c r="AA59" s="269">
        <v>51</v>
      </c>
      <c r="AB59" s="288">
        <v>1.0625</v>
      </c>
      <c r="AC59" s="275">
        <v>18</v>
      </c>
      <c r="AD59" s="275">
        <v>8</v>
      </c>
      <c r="AE59" s="275">
        <v>12</v>
      </c>
      <c r="AF59" s="275">
        <v>7</v>
      </c>
      <c r="AG59" s="275">
        <v>6</v>
      </c>
      <c r="AH59" s="275">
        <v>0</v>
      </c>
      <c r="AI59" s="275">
        <v>0</v>
      </c>
      <c r="AJ59" s="289">
        <v>0.94509030440136388</v>
      </c>
      <c r="AK59" s="269" t="s">
        <v>71</v>
      </c>
      <c r="AL59" s="269">
        <v>7</v>
      </c>
      <c r="AM59" s="269" t="s">
        <v>526</v>
      </c>
      <c r="AN59" s="283" t="s">
        <v>432</v>
      </c>
      <c r="AO59" s="290">
        <v>56</v>
      </c>
      <c r="AP59" s="290">
        <v>1</v>
      </c>
      <c r="AQ59" s="290" t="s">
        <v>815</v>
      </c>
      <c r="AS59" s="278" t="s">
        <v>158</v>
      </c>
      <c r="AT59" s="279" t="s">
        <v>207</v>
      </c>
      <c r="AU59" s="278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5" t="s">
        <v>150</v>
      </c>
      <c r="X60" s="275" t="s">
        <v>217</v>
      </c>
      <c r="Y60" s="276" t="s">
        <v>217</v>
      </c>
      <c r="Z60" s="287">
        <v>16</v>
      </c>
      <c r="AA60" s="269">
        <v>32</v>
      </c>
      <c r="AB60" s="288">
        <v>0.83333333333333337</v>
      </c>
      <c r="AC60" s="275">
        <v>3</v>
      </c>
      <c r="AD60" s="275">
        <v>3</v>
      </c>
      <c r="AE60" s="275">
        <v>7</v>
      </c>
      <c r="AF60" s="275">
        <v>11</v>
      </c>
      <c r="AG60" s="275">
        <v>6</v>
      </c>
      <c r="AH60" s="275">
        <v>2</v>
      </c>
      <c r="AI60" s="275">
        <v>0</v>
      </c>
      <c r="AJ60" s="289">
        <v>0.90136021968709634</v>
      </c>
      <c r="AK60" s="269" t="s">
        <v>71</v>
      </c>
      <c r="AL60" s="269">
        <v>65</v>
      </c>
      <c r="AM60" s="269" t="s">
        <v>727</v>
      </c>
      <c r="AN60" s="283" t="s">
        <v>433</v>
      </c>
      <c r="AO60" s="290">
        <v>57</v>
      </c>
      <c r="AP60" s="290">
        <v>2</v>
      </c>
      <c r="AQ60" s="290" t="s">
        <v>816</v>
      </c>
      <c r="AS60" s="278" t="s">
        <v>158</v>
      </c>
      <c r="AT60" s="279" t="s">
        <v>208</v>
      </c>
      <c r="AU60" s="278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5" t="s">
        <v>150</v>
      </c>
      <c r="X61" s="275" t="s">
        <v>218</v>
      </c>
      <c r="Y61" s="276" t="s">
        <v>218</v>
      </c>
      <c r="Z61" s="287">
        <v>2</v>
      </c>
      <c r="AA61" s="269">
        <v>4</v>
      </c>
      <c r="AB61" s="288">
        <v>0.83333333333333337</v>
      </c>
      <c r="AC61" s="275">
        <v>0</v>
      </c>
      <c r="AD61" s="275">
        <v>2</v>
      </c>
      <c r="AE61" s="275">
        <v>2</v>
      </c>
      <c r="AF61" s="275">
        <v>0</v>
      </c>
      <c r="AG61" s="275">
        <v>0</v>
      </c>
      <c r="AH61" s="275">
        <v>0</v>
      </c>
      <c r="AI61" s="275">
        <v>0</v>
      </c>
      <c r="AJ61" s="289">
        <v>0.95696623462842811</v>
      </c>
      <c r="AK61" s="269" t="s">
        <v>69</v>
      </c>
      <c r="AL61" s="269">
        <v>32</v>
      </c>
      <c r="AM61" s="269" t="s">
        <v>537</v>
      </c>
      <c r="AN61" s="283" t="s">
        <v>434</v>
      </c>
      <c r="AO61" s="290">
        <v>58</v>
      </c>
      <c r="AP61" s="290">
        <v>3</v>
      </c>
      <c r="AQ61" s="290" t="s">
        <v>817</v>
      </c>
      <c r="AS61" s="278" t="s">
        <v>158</v>
      </c>
      <c r="AT61" s="279" t="s">
        <v>99</v>
      </c>
      <c r="AU61" s="278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7">
        <v>5</v>
      </c>
      <c r="AA62" s="269">
        <v>14</v>
      </c>
      <c r="AB62" s="288">
        <v>1.1666666666666667</v>
      </c>
      <c r="AC62" s="275">
        <v>1</v>
      </c>
      <c r="AD62" s="275">
        <v>1</v>
      </c>
      <c r="AE62" s="275">
        <v>7</v>
      </c>
      <c r="AF62" s="275">
        <v>2</v>
      </c>
      <c r="AG62" s="275">
        <v>2</v>
      </c>
      <c r="AH62" s="275">
        <v>1</v>
      </c>
      <c r="AI62" s="275">
        <v>0</v>
      </c>
      <c r="AJ62" s="289">
        <v>0.88788817214158144</v>
      </c>
      <c r="AK62" s="269" t="s">
        <v>72</v>
      </c>
      <c r="AL62" s="269">
        <v>15</v>
      </c>
      <c r="AM62" s="269" t="s">
        <v>566</v>
      </c>
      <c r="AN62" s="283" t="s">
        <v>436</v>
      </c>
      <c r="AO62" s="290">
        <v>59</v>
      </c>
      <c r="AP62" s="290">
        <v>4</v>
      </c>
      <c r="AQ62" s="290" t="s">
        <v>818</v>
      </c>
      <c r="AS62" s="278" t="s">
        <v>158</v>
      </c>
      <c r="AT62" s="279" t="s">
        <v>100</v>
      </c>
      <c r="AU62" s="278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275" t="s">
        <v>145</v>
      </c>
      <c r="X63" s="275" t="s">
        <v>219</v>
      </c>
      <c r="Y63" s="276" t="s">
        <v>219</v>
      </c>
      <c r="Z63" s="287">
        <v>25</v>
      </c>
      <c r="AA63" s="269">
        <v>59</v>
      </c>
      <c r="AB63" s="288">
        <v>0.98333333333333328</v>
      </c>
      <c r="AC63" s="275">
        <v>12</v>
      </c>
      <c r="AD63" s="275">
        <v>8</v>
      </c>
      <c r="AE63" s="275">
        <v>17</v>
      </c>
      <c r="AF63" s="275">
        <v>15</v>
      </c>
      <c r="AG63" s="275">
        <v>4</v>
      </c>
      <c r="AH63" s="275">
        <v>3</v>
      </c>
      <c r="AI63" s="275">
        <v>0</v>
      </c>
      <c r="AJ63" s="289">
        <v>0.92561659143080866</v>
      </c>
      <c r="AK63" s="269" t="s">
        <v>71</v>
      </c>
      <c r="AL63" s="269">
        <v>28</v>
      </c>
      <c r="AM63" s="269" t="s">
        <v>380</v>
      </c>
      <c r="AN63" s="283" t="s">
        <v>438</v>
      </c>
      <c r="AO63" s="290">
        <v>60</v>
      </c>
      <c r="AP63" s="290">
        <v>1</v>
      </c>
      <c r="AQ63" s="290" t="s">
        <v>819</v>
      </c>
      <c r="AS63" s="278" t="s">
        <v>147</v>
      </c>
      <c r="AT63" s="279" t="s">
        <v>209</v>
      </c>
      <c r="AU63" s="278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275" t="s">
        <v>145</v>
      </c>
      <c r="X64" s="275" t="s">
        <v>220</v>
      </c>
      <c r="Y64" s="276" t="s">
        <v>220</v>
      </c>
      <c r="Z64" s="287">
        <v>8</v>
      </c>
      <c r="AA64" s="269">
        <v>21</v>
      </c>
      <c r="AB64" s="288">
        <v>1.09375</v>
      </c>
      <c r="AC64" s="275">
        <v>5</v>
      </c>
      <c r="AD64" s="275">
        <v>10</v>
      </c>
      <c r="AE64" s="275">
        <v>5</v>
      </c>
      <c r="AF64" s="275">
        <v>1</v>
      </c>
      <c r="AG64" s="275">
        <v>0</v>
      </c>
      <c r="AH64" s="275">
        <v>0</v>
      </c>
      <c r="AI64" s="275">
        <v>0</v>
      </c>
      <c r="AJ64" s="289">
        <v>0.97096411882908273</v>
      </c>
      <c r="AK64" s="269" t="s">
        <v>69</v>
      </c>
      <c r="AL64" s="269">
        <v>18</v>
      </c>
      <c r="AM64" s="269" t="s">
        <v>398</v>
      </c>
      <c r="AN64" s="283" t="s">
        <v>439</v>
      </c>
      <c r="AO64" s="290">
        <v>61</v>
      </c>
      <c r="AP64" s="290">
        <v>2</v>
      </c>
      <c r="AQ64" s="290" t="s">
        <v>820</v>
      </c>
      <c r="AS64" s="278" t="s">
        <v>147</v>
      </c>
      <c r="AT64" s="279" t="s">
        <v>210</v>
      </c>
      <c r="AU64" s="278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275" t="s">
        <v>145</v>
      </c>
      <c r="X65" s="275" t="s">
        <v>221</v>
      </c>
      <c r="Y65" s="276" t="s">
        <v>221</v>
      </c>
      <c r="Z65" s="287">
        <v>8</v>
      </c>
      <c r="AA65" s="269">
        <v>23</v>
      </c>
      <c r="AB65" s="288">
        <v>1.1979166666666667</v>
      </c>
      <c r="AC65" s="275">
        <v>3</v>
      </c>
      <c r="AD65" s="275">
        <v>8</v>
      </c>
      <c r="AE65" s="275">
        <v>6</v>
      </c>
      <c r="AF65" s="275">
        <v>4</v>
      </c>
      <c r="AG65" s="275">
        <v>2</v>
      </c>
      <c r="AH65" s="275">
        <v>0</v>
      </c>
      <c r="AI65" s="275">
        <v>0</v>
      </c>
      <c r="AJ65" s="289">
        <v>0.90871369327733675</v>
      </c>
      <c r="AK65" s="269" t="s">
        <v>71</v>
      </c>
      <c r="AL65" s="269">
        <v>54</v>
      </c>
      <c r="AM65" s="269" t="s">
        <v>358</v>
      </c>
      <c r="AN65" s="283" t="s">
        <v>441</v>
      </c>
      <c r="AO65" s="290">
        <v>62</v>
      </c>
      <c r="AP65" s="290">
        <v>3</v>
      </c>
      <c r="AQ65" s="290" t="s">
        <v>821</v>
      </c>
      <c r="AS65" s="278" t="s">
        <v>147</v>
      </c>
      <c r="AT65" s="279" t="s">
        <v>211</v>
      </c>
      <c r="AU65" s="278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275" t="s">
        <v>145</v>
      </c>
      <c r="X66" s="275" t="s">
        <v>222</v>
      </c>
      <c r="Y66" s="276" t="s">
        <v>222</v>
      </c>
      <c r="Z66" s="287">
        <v>4</v>
      </c>
      <c r="AA66" s="269">
        <v>9</v>
      </c>
      <c r="AB66" s="288">
        <v>0.9375</v>
      </c>
      <c r="AC66" s="275">
        <v>0</v>
      </c>
      <c r="AD66" s="275">
        <v>0</v>
      </c>
      <c r="AE66" s="275">
        <v>3</v>
      </c>
      <c r="AF66" s="275">
        <v>2</v>
      </c>
      <c r="AG66" s="275">
        <v>4</v>
      </c>
      <c r="AH66" s="275">
        <v>0</v>
      </c>
      <c r="AI66" s="275">
        <v>0</v>
      </c>
      <c r="AJ66" s="289">
        <v>0.87500192411947786</v>
      </c>
      <c r="AK66" s="269" t="s">
        <v>72</v>
      </c>
      <c r="AL66" s="269">
        <v>25</v>
      </c>
      <c r="AM66" s="269" t="s">
        <v>728</v>
      </c>
      <c r="AN66" s="283" t="s">
        <v>443</v>
      </c>
      <c r="AO66" s="290">
        <v>63</v>
      </c>
      <c r="AP66" s="290">
        <v>4</v>
      </c>
      <c r="AQ66" s="290" t="s">
        <v>822</v>
      </c>
      <c r="AS66" s="278" t="s">
        <v>147</v>
      </c>
      <c r="AT66" s="279" t="s">
        <v>212</v>
      </c>
      <c r="AU66" s="278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275" t="s">
        <v>137</v>
      </c>
      <c r="X67" s="275" t="s">
        <v>223</v>
      </c>
      <c r="Y67" s="276" t="s">
        <v>223</v>
      </c>
      <c r="Z67" s="287">
        <v>20</v>
      </c>
      <c r="AA67" s="269">
        <v>45</v>
      </c>
      <c r="AB67" s="288">
        <v>0.9375</v>
      </c>
      <c r="AC67" s="275">
        <v>4</v>
      </c>
      <c r="AD67" s="275">
        <v>5</v>
      </c>
      <c r="AE67" s="275">
        <v>18</v>
      </c>
      <c r="AF67" s="275">
        <v>6</v>
      </c>
      <c r="AG67" s="275">
        <v>11</v>
      </c>
      <c r="AH67" s="275">
        <v>1</v>
      </c>
      <c r="AI67" s="275">
        <v>0</v>
      </c>
      <c r="AJ67" s="289">
        <v>0.90516179127571439</v>
      </c>
      <c r="AK67" s="269" t="s">
        <v>71</v>
      </c>
      <c r="AL67" s="269">
        <v>60</v>
      </c>
      <c r="AM67" s="269" t="s">
        <v>729</v>
      </c>
      <c r="AN67" s="283" t="s">
        <v>445</v>
      </c>
      <c r="AO67" s="290">
        <v>64</v>
      </c>
      <c r="AP67" s="290">
        <v>1</v>
      </c>
      <c r="AQ67" s="290" t="s">
        <v>823</v>
      </c>
      <c r="AS67" s="278" t="s">
        <v>147</v>
      </c>
      <c r="AT67" s="279" t="s">
        <v>213</v>
      </c>
      <c r="AU67" s="278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275" t="s">
        <v>137</v>
      </c>
      <c r="X68" s="275" t="s">
        <v>224</v>
      </c>
      <c r="Y68" s="276" t="s">
        <v>224</v>
      </c>
      <c r="Z68" s="287">
        <v>34</v>
      </c>
      <c r="AA68" s="269">
        <v>82</v>
      </c>
      <c r="AB68" s="288">
        <v>1.0049019607843137</v>
      </c>
      <c r="AC68" s="275">
        <v>13</v>
      </c>
      <c r="AD68" s="275">
        <v>16</v>
      </c>
      <c r="AE68" s="275">
        <v>19</v>
      </c>
      <c r="AF68" s="275">
        <v>21</v>
      </c>
      <c r="AG68" s="275">
        <v>10</v>
      </c>
      <c r="AH68" s="275">
        <v>3</v>
      </c>
      <c r="AI68" s="275">
        <v>0</v>
      </c>
      <c r="AJ68" s="289">
        <v>0.92805783476873549</v>
      </c>
      <c r="AK68" s="269" t="s">
        <v>71</v>
      </c>
      <c r="AL68" s="269">
        <v>24</v>
      </c>
      <c r="AM68" s="269" t="s">
        <v>466</v>
      </c>
      <c r="AN68" s="283" t="s">
        <v>447</v>
      </c>
      <c r="AO68" s="290">
        <v>65</v>
      </c>
      <c r="AP68" s="290">
        <v>2</v>
      </c>
      <c r="AQ68" s="290" t="s">
        <v>824</v>
      </c>
      <c r="AS68" s="278" t="s">
        <v>147</v>
      </c>
      <c r="AT68" s="279" t="s">
        <v>214</v>
      </c>
      <c r="AU68" s="278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275" t="s">
        <v>137</v>
      </c>
      <c r="X69" s="275" t="s">
        <v>225</v>
      </c>
      <c r="Y69" s="276" t="s">
        <v>225</v>
      </c>
      <c r="Z69" s="287">
        <v>6</v>
      </c>
      <c r="AA69" s="269">
        <v>21</v>
      </c>
      <c r="AB69" s="288">
        <v>1.4583333333333335</v>
      </c>
      <c r="AC69" s="275">
        <v>4</v>
      </c>
      <c r="AD69" s="275">
        <v>9</v>
      </c>
      <c r="AE69" s="275">
        <v>4</v>
      </c>
      <c r="AF69" s="275">
        <v>4</v>
      </c>
      <c r="AG69" s="275">
        <v>0</v>
      </c>
      <c r="AH69" s="275">
        <v>0</v>
      </c>
      <c r="AI69" s="275">
        <v>0</v>
      </c>
      <c r="AJ69" s="289">
        <v>0.9474693168774595</v>
      </c>
      <c r="AK69" s="269" t="s">
        <v>71</v>
      </c>
      <c r="AL69" s="269">
        <v>4</v>
      </c>
      <c r="AM69" s="269" t="s">
        <v>464</v>
      </c>
      <c r="AN69" s="283" t="s">
        <v>449</v>
      </c>
      <c r="AO69" s="290">
        <v>66</v>
      </c>
      <c r="AP69" s="290">
        <v>3</v>
      </c>
      <c r="AQ69" s="290" t="s">
        <v>825</v>
      </c>
      <c r="AS69" s="278" t="s">
        <v>147</v>
      </c>
      <c r="AT69" s="279" t="s">
        <v>215</v>
      </c>
      <c r="AU69" s="278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275" t="s">
        <v>155</v>
      </c>
      <c r="X70" s="275" t="s">
        <v>226</v>
      </c>
      <c r="Y70" s="276" t="s">
        <v>226</v>
      </c>
      <c r="Z70" s="287">
        <v>19</v>
      </c>
      <c r="AA70" s="269">
        <v>42</v>
      </c>
      <c r="AB70" s="288">
        <v>0.92105263157894735</v>
      </c>
      <c r="AC70" s="275">
        <v>4</v>
      </c>
      <c r="AD70" s="275">
        <v>7</v>
      </c>
      <c r="AE70" s="275">
        <v>11</v>
      </c>
      <c r="AF70" s="275">
        <v>16</v>
      </c>
      <c r="AG70" s="275">
        <v>2</v>
      </c>
      <c r="AH70" s="275">
        <v>2</v>
      </c>
      <c r="AI70" s="275">
        <v>0</v>
      </c>
      <c r="AJ70" s="289">
        <v>0.91320065654318439</v>
      </c>
      <c r="AK70" s="269" t="s">
        <v>71</v>
      </c>
      <c r="AL70" s="269">
        <v>47</v>
      </c>
      <c r="AM70" s="269" t="s">
        <v>392</v>
      </c>
      <c r="AN70" s="283" t="s">
        <v>450</v>
      </c>
      <c r="AO70" s="290">
        <v>67</v>
      </c>
      <c r="AP70" s="290">
        <v>1</v>
      </c>
      <c r="AQ70" s="290" t="s">
        <v>826</v>
      </c>
      <c r="AS70" s="278" t="s">
        <v>147</v>
      </c>
      <c r="AT70" s="279" t="s">
        <v>99</v>
      </c>
      <c r="AU70" s="278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275" t="s">
        <v>155</v>
      </c>
      <c r="X71" s="275" t="s">
        <v>227</v>
      </c>
      <c r="Y71" s="276" t="s">
        <v>227</v>
      </c>
      <c r="Z71" s="287">
        <v>21</v>
      </c>
      <c r="AA71" s="269">
        <v>56</v>
      </c>
      <c r="AB71" s="288">
        <v>1.1111111111111112</v>
      </c>
      <c r="AC71" s="275">
        <v>1</v>
      </c>
      <c r="AD71" s="275">
        <v>5</v>
      </c>
      <c r="AE71" s="275">
        <v>16</v>
      </c>
      <c r="AF71" s="275">
        <v>21</v>
      </c>
      <c r="AG71" s="275">
        <v>11</v>
      </c>
      <c r="AH71" s="275">
        <v>2</v>
      </c>
      <c r="AI71" s="275">
        <v>0</v>
      </c>
      <c r="AJ71" s="289">
        <v>0.88623746905965795</v>
      </c>
      <c r="AK71" s="269" t="s">
        <v>72</v>
      </c>
      <c r="AL71" s="269">
        <v>16</v>
      </c>
      <c r="AM71" s="269" t="s">
        <v>480</v>
      </c>
      <c r="AN71" s="283" t="s">
        <v>452</v>
      </c>
      <c r="AO71" s="290">
        <v>68</v>
      </c>
      <c r="AP71" s="290">
        <v>2</v>
      </c>
      <c r="AQ71" s="290" t="s">
        <v>827</v>
      </c>
      <c r="AS71" s="278" t="s">
        <v>147</v>
      </c>
      <c r="AT71" s="279" t="s">
        <v>100</v>
      </c>
      <c r="AU71" s="278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275" t="s">
        <v>155</v>
      </c>
      <c r="X72" s="275" t="s">
        <v>228</v>
      </c>
      <c r="Y72" s="276" t="s">
        <v>228</v>
      </c>
      <c r="Z72" s="287">
        <v>23</v>
      </c>
      <c r="AA72" s="269">
        <v>56</v>
      </c>
      <c r="AB72" s="288">
        <v>1.0144927536231885</v>
      </c>
      <c r="AC72" s="275">
        <v>1</v>
      </c>
      <c r="AD72" s="275">
        <v>14</v>
      </c>
      <c r="AE72" s="275">
        <v>17</v>
      </c>
      <c r="AF72" s="275">
        <v>16</v>
      </c>
      <c r="AG72" s="275">
        <v>6</v>
      </c>
      <c r="AH72" s="275">
        <v>2</v>
      </c>
      <c r="AI72" s="275">
        <v>0</v>
      </c>
      <c r="AJ72" s="289">
        <v>0.89722757662480801</v>
      </c>
      <c r="AK72" s="269" t="s">
        <v>72</v>
      </c>
      <c r="AL72" s="269">
        <v>2</v>
      </c>
      <c r="AM72" s="269" t="s">
        <v>413</v>
      </c>
      <c r="AN72" s="283" t="s">
        <v>454</v>
      </c>
      <c r="AO72" s="290">
        <v>69</v>
      </c>
      <c r="AP72" s="290">
        <v>3</v>
      </c>
      <c r="AQ72" s="290" t="s">
        <v>828</v>
      </c>
      <c r="AS72" s="278" t="s">
        <v>150</v>
      </c>
      <c r="AT72" s="279" t="s">
        <v>216</v>
      </c>
      <c r="AU72" s="278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275" t="s">
        <v>155</v>
      </c>
      <c r="X73" s="275" t="s">
        <v>229</v>
      </c>
      <c r="Y73" s="276" t="s">
        <v>229</v>
      </c>
      <c r="Z73" s="287">
        <v>12</v>
      </c>
      <c r="AA73" s="269">
        <v>28</v>
      </c>
      <c r="AB73" s="288">
        <v>0.97222222222222232</v>
      </c>
      <c r="AC73" s="275">
        <v>0</v>
      </c>
      <c r="AD73" s="275">
        <v>1</v>
      </c>
      <c r="AE73" s="275">
        <v>10</v>
      </c>
      <c r="AF73" s="275">
        <v>9</v>
      </c>
      <c r="AG73" s="275">
        <v>6</v>
      </c>
      <c r="AH73" s="275">
        <v>2</v>
      </c>
      <c r="AI73" s="275">
        <v>0</v>
      </c>
      <c r="AJ73" s="289">
        <v>0.86686073776824801</v>
      </c>
      <c r="AK73" s="269" t="s">
        <v>72</v>
      </c>
      <c r="AL73" s="269">
        <v>29</v>
      </c>
      <c r="AM73" s="269" t="s">
        <v>730</v>
      </c>
      <c r="AN73" s="283" t="s">
        <v>456</v>
      </c>
      <c r="AO73" s="290">
        <v>70</v>
      </c>
      <c r="AP73" s="290">
        <v>4</v>
      </c>
      <c r="AQ73" s="290" t="s">
        <v>454</v>
      </c>
      <c r="AS73" s="278" t="s">
        <v>150</v>
      </c>
      <c r="AT73" s="279" t="s">
        <v>217</v>
      </c>
      <c r="AU73" s="278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275" t="s">
        <v>155</v>
      </c>
      <c r="X74" s="275" t="s">
        <v>230</v>
      </c>
      <c r="Y74" s="276" t="s">
        <v>230</v>
      </c>
      <c r="Z74" s="287">
        <v>21</v>
      </c>
      <c r="AA74" s="269">
        <v>51</v>
      </c>
      <c r="AB74" s="288">
        <v>1.0119047619047619</v>
      </c>
      <c r="AC74" s="275">
        <v>3</v>
      </c>
      <c r="AD74" s="275">
        <v>4</v>
      </c>
      <c r="AE74" s="275">
        <v>17</v>
      </c>
      <c r="AF74" s="275">
        <v>17</v>
      </c>
      <c r="AG74" s="275">
        <v>6</v>
      </c>
      <c r="AH74" s="275">
        <v>4</v>
      </c>
      <c r="AI74" s="275">
        <v>0</v>
      </c>
      <c r="AJ74" s="289">
        <v>0.89292337926953569</v>
      </c>
      <c r="AK74" s="269" t="s">
        <v>72</v>
      </c>
      <c r="AL74" s="269">
        <v>8</v>
      </c>
      <c r="AM74" s="269" t="s">
        <v>404</v>
      </c>
      <c r="AN74" s="283" t="s">
        <v>458</v>
      </c>
      <c r="AO74" s="290">
        <v>71</v>
      </c>
      <c r="AP74" s="290">
        <v>5</v>
      </c>
      <c r="AQ74" s="290" t="s">
        <v>829</v>
      </c>
      <c r="AS74" s="278" t="s">
        <v>150</v>
      </c>
      <c r="AT74" s="279" t="s">
        <v>218</v>
      </c>
      <c r="AU74" s="278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275" t="s">
        <v>155</v>
      </c>
      <c r="X75" s="275" t="s">
        <v>231</v>
      </c>
      <c r="Y75" s="276" t="s">
        <v>231</v>
      </c>
      <c r="Z75" s="287">
        <v>15</v>
      </c>
      <c r="AA75" s="269">
        <v>39</v>
      </c>
      <c r="AB75" s="288">
        <v>1.0833333333333333</v>
      </c>
      <c r="AC75" s="275">
        <v>5</v>
      </c>
      <c r="AD75" s="275">
        <v>7</v>
      </c>
      <c r="AE75" s="275">
        <v>7</v>
      </c>
      <c r="AF75" s="275">
        <v>10</v>
      </c>
      <c r="AG75" s="275">
        <v>6</v>
      </c>
      <c r="AH75" s="275">
        <v>4</v>
      </c>
      <c r="AI75" s="275">
        <v>0</v>
      </c>
      <c r="AJ75" s="289">
        <v>0.89949816849475983</v>
      </c>
      <c r="AK75" s="269" t="s">
        <v>72</v>
      </c>
      <c r="AL75" s="269">
        <v>1</v>
      </c>
      <c r="AM75" s="269" t="s">
        <v>640</v>
      </c>
      <c r="AN75" s="283" t="s">
        <v>460</v>
      </c>
      <c r="AO75" s="290">
        <v>72</v>
      </c>
      <c r="AP75" s="290">
        <v>6</v>
      </c>
      <c r="AQ75" s="290" t="s">
        <v>830</v>
      </c>
      <c r="AS75" s="278" t="s">
        <v>150</v>
      </c>
      <c r="AT75" s="279" t="s">
        <v>98</v>
      </c>
      <c r="AU75" s="278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275" t="s">
        <v>155</v>
      </c>
      <c r="X76" s="275" t="s">
        <v>232</v>
      </c>
      <c r="Y76" s="276" t="s">
        <v>232</v>
      </c>
      <c r="Z76" s="287">
        <v>9</v>
      </c>
      <c r="AA76" s="269">
        <v>24</v>
      </c>
      <c r="AB76" s="288">
        <v>1.1111111111111112</v>
      </c>
      <c r="AC76" s="275">
        <v>1</v>
      </c>
      <c r="AD76" s="275">
        <v>2</v>
      </c>
      <c r="AE76" s="275">
        <v>10</v>
      </c>
      <c r="AF76" s="275">
        <v>6</v>
      </c>
      <c r="AG76" s="275">
        <v>4</v>
      </c>
      <c r="AH76" s="275">
        <v>1</v>
      </c>
      <c r="AI76" s="275">
        <v>0</v>
      </c>
      <c r="AJ76" s="289">
        <v>0.90086616756380955</v>
      </c>
      <c r="AK76" s="269" t="s">
        <v>71</v>
      </c>
      <c r="AL76" s="269">
        <v>67</v>
      </c>
      <c r="AM76" s="269" t="s">
        <v>731</v>
      </c>
      <c r="AN76" s="283" t="s">
        <v>461</v>
      </c>
      <c r="AO76" s="290">
        <v>73</v>
      </c>
      <c r="AP76" s="290">
        <v>7</v>
      </c>
      <c r="AQ76" s="290" t="s">
        <v>831</v>
      </c>
      <c r="AS76" s="278" t="s">
        <v>150</v>
      </c>
      <c r="AT76" s="279" t="s">
        <v>99</v>
      </c>
      <c r="AU76" s="278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275" t="s">
        <v>141</v>
      </c>
      <c r="X77" s="275" t="s">
        <v>233</v>
      </c>
      <c r="Y77" s="276" t="s">
        <v>233</v>
      </c>
      <c r="Z77" s="287">
        <v>7</v>
      </c>
      <c r="AA77" s="269">
        <v>15</v>
      </c>
      <c r="AB77" s="288">
        <v>0.89285714285714279</v>
      </c>
      <c r="AC77" s="275">
        <v>2</v>
      </c>
      <c r="AD77" s="275">
        <v>2</v>
      </c>
      <c r="AE77" s="275">
        <v>5</v>
      </c>
      <c r="AF77" s="275">
        <v>5</v>
      </c>
      <c r="AG77" s="275">
        <v>1</v>
      </c>
      <c r="AH77" s="275">
        <v>0</v>
      </c>
      <c r="AI77" s="275">
        <v>0</v>
      </c>
      <c r="AJ77" s="289">
        <v>0.91952658315498081</v>
      </c>
      <c r="AK77" s="269" t="s">
        <v>71</v>
      </c>
      <c r="AL77" s="269">
        <v>39</v>
      </c>
      <c r="AM77" s="269" t="s">
        <v>455</v>
      </c>
      <c r="AN77" s="283" t="s">
        <v>463</v>
      </c>
      <c r="AO77" s="290">
        <v>74</v>
      </c>
      <c r="AP77" s="290">
        <v>1</v>
      </c>
      <c r="AQ77" s="290" t="s">
        <v>832</v>
      </c>
      <c r="AS77" s="278" t="s">
        <v>150</v>
      </c>
      <c r="AT77" s="279" t="s">
        <v>100</v>
      </c>
      <c r="AU77" s="278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275" t="s">
        <v>141</v>
      </c>
      <c r="X78" s="275" t="s">
        <v>234</v>
      </c>
      <c r="Y78" s="276" t="s">
        <v>234</v>
      </c>
      <c r="Z78" s="287">
        <v>16</v>
      </c>
      <c r="AA78" s="269">
        <v>34</v>
      </c>
      <c r="AB78" s="288">
        <v>0.88541666666666674</v>
      </c>
      <c r="AC78" s="275">
        <v>3</v>
      </c>
      <c r="AD78" s="275">
        <v>14</v>
      </c>
      <c r="AE78" s="275">
        <v>9</v>
      </c>
      <c r="AF78" s="275">
        <v>6</v>
      </c>
      <c r="AG78" s="275">
        <v>1</v>
      </c>
      <c r="AH78" s="275">
        <v>1</v>
      </c>
      <c r="AI78" s="275">
        <v>0</v>
      </c>
      <c r="AJ78" s="289">
        <v>0.92264120507413483</v>
      </c>
      <c r="AK78" s="269" t="s">
        <v>71</v>
      </c>
      <c r="AL78" s="269">
        <v>32</v>
      </c>
      <c r="AM78" s="269" t="s">
        <v>560</v>
      </c>
      <c r="AN78" s="283" t="s">
        <v>465</v>
      </c>
      <c r="AO78" s="290">
        <v>75</v>
      </c>
      <c r="AP78" s="290">
        <v>2</v>
      </c>
      <c r="AQ78" s="290" t="s">
        <v>833</v>
      </c>
      <c r="AS78" s="278" t="s">
        <v>145</v>
      </c>
      <c r="AT78" s="279" t="s">
        <v>219</v>
      </c>
      <c r="AU78" s="278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275" t="s">
        <v>141</v>
      </c>
      <c r="X79" s="275" t="s">
        <v>235</v>
      </c>
      <c r="Y79" s="276" t="s">
        <v>235</v>
      </c>
      <c r="Z79" s="287">
        <v>10</v>
      </c>
      <c r="AA79" s="269">
        <v>19</v>
      </c>
      <c r="AB79" s="288">
        <v>0.79166666666666663</v>
      </c>
      <c r="AC79" s="275">
        <v>1</v>
      </c>
      <c r="AD79" s="275">
        <v>0</v>
      </c>
      <c r="AE79" s="275">
        <v>10</v>
      </c>
      <c r="AF79" s="275">
        <v>8</v>
      </c>
      <c r="AG79" s="275">
        <v>0</v>
      </c>
      <c r="AH79" s="275">
        <v>0</v>
      </c>
      <c r="AI79" s="275">
        <v>0</v>
      </c>
      <c r="AJ79" s="289">
        <v>0.91514973048652459</v>
      </c>
      <c r="AK79" s="269" t="s">
        <v>71</v>
      </c>
      <c r="AL79" s="269">
        <v>42</v>
      </c>
      <c r="AM79" s="269" t="s">
        <v>620</v>
      </c>
      <c r="AN79" s="283" t="s">
        <v>467</v>
      </c>
      <c r="AO79" s="290">
        <v>76</v>
      </c>
      <c r="AP79" s="290">
        <v>3</v>
      </c>
      <c r="AQ79" s="290" t="s">
        <v>834</v>
      </c>
      <c r="AS79" s="278" t="s">
        <v>145</v>
      </c>
      <c r="AT79" s="279" t="s">
        <v>220</v>
      </c>
      <c r="AU79" s="278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275" t="s">
        <v>141</v>
      </c>
      <c r="X80" s="275" t="s">
        <v>236</v>
      </c>
      <c r="Y80" s="276" t="s">
        <v>236</v>
      </c>
      <c r="Z80" s="287">
        <v>4</v>
      </c>
      <c r="AA80" s="269">
        <v>10</v>
      </c>
      <c r="AB80" s="288">
        <v>1.0416666666666667</v>
      </c>
      <c r="AC80" s="275">
        <v>5</v>
      </c>
      <c r="AD80" s="275">
        <v>3</v>
      </c>
      <c r="AE80" s="275">
        <v>1</v>
      </c>
      <c r="AF80" s="275">
        <v>1</v>
      </c>
      <c r="AG80" s="275">
        <v>0</v>
      </c>
      <c r="AH80" s="275">
        <v>0</v>
      </c>
      <c r="AI80" s="275">
        <v>0</v>
      </c>
      <c r="AJ80" s="289">
        <v>0.99141899367791475</v>
      </c>
      <c r="AK80" s="269" t="s">
        <v>69</v>
      </c>
      <c r="AL80" s="269">
        <v>4</v>
      </c>
      <c r="AM80" s="269" t="s">
        <v>616</v>
      </c>
      <c r="AN80" s="283" t="s">
        <v>468</v>
      </c>
      <c r="AO80" s="290">
        <v>77</v>
      </c>
      <c r="AP80" s="290">
        <v>4</v>
      </c>
      <c r="AQ80" s="290" t="s">
        <v>835</v>
      </c>
      <c r="AS80" s="278" t="s">
        <v>145</v>
      </c>
      <c r="AT80" s="279" t="s">
        <v>221</v>
      </c>
      <c r="AU80" s="278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275" t="s">
        <v>141</v>
      </c>
      <c r="X81" s="275" t="s">
        <v>237</v>
      </c>
      <c r="Y81" s="276" t="s">
        <v>237</v>
      </c>
      <c r="Z81" s="287">
        <v>7</v>
      </c>
      <c r="AA81" s="269">
        <v>16</v>
      </c>
      <c r="AB81" s="288">
        <v>0.95238095238095233</v>
      </c>
      <c r="AC81" s="275">
        <v>7</v>
      </c>
      <c r="AD81" s="275">
        <v>5</v>
      </c>
      <c r="AE81" s="275">
        <v>3</v>
      </c>
      <c r="AF81" s="275">
        <v>1</v>
      </c>
      <c r="AG81" s="275">
        <v>0</v>
      </c>
      <c r="AH81" s="275">
        <v>0</v>
      </c>
      <c r="AI81" s="275">
        <v>0</v>
      </c>
      <c r="AJ81" s="289">
        <v>0.99192086331791429</v>
      </c>
      <c r="AK81" s="269" t="s">
        <v>69</v>
      </c>
      <c r="AL81" s="269">
        <v>3</v>
      </c>
      <c r="AM81" s="269" t="s">
        <v>556</v>
      </c>
      <c r="AN81" s="283" t="s">
        <v>470</v>
      </c>
      <c r="AO81" s="290">
        <v>78</v>
      </c>
      <c r="AP81" s="290">
        <v>5</v>
      </c>
      <c r="AQ81" s="290" t="s">
        <v>836</v>
      </c>
      <c r="AS81" s="278" t="s">
        <v>145</v>
      </c>
      <c r="AT81" s="279" t="s">
        <v>222</v>
      </c>
      <c r="AU81" s="278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275" t="s">
        <v>141</v>
      </c>
      <c r="X82" s="275" t="s">
        <v>238</v>
      </c>
      <c r="Y82" s="276" t="s">
        <v>238</v>
      </c>
      <c r="Z82" s="287">
        <v>5</v>
      </c>
      <c r="AA82" s="269">
        <v>11</v>
      </c>
      <c r="AB82" s="288">
        <v>0.91666666666666663</v>
      </c>
      <c r="AC82" s="275">
        <v>1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9">
        <v>0.9511360649107593</v>
      </c>
      <c r="AK82" s="269" t="s">
        <v>69</v>
      </c>
      <c r="AL82" s="269">
        <v>38</v>
      </c>
      <c r="AM82" s="269" t="s">
        <v>593</v>
      </c>
      <c r="AN82" s="283" t="s">
        <v>471</v>
      </c>
      <c r="AO82" s="290">
        <v>79</v>
      </c>
      <c r="AP82" s="290">
        <v>6</v>
      </c>
      <c r="AQ82" s="290" t="s">
        <v>837</v>
      </c>
      <c r="AS82" s="278" t="s">
        <v>145</v>
      </c>
      <c r="AT82" s="279" t="s">
        <v>100</v>
      </c>
      <c r="AU82" s="278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275" t="s">
        <v>160</v>
      </c>
      <c r="X83" s="275" t="s">
        <v>239</v>
      </c>
      <c r="Y83" s="276" t="s">
        <v>239</v>
      </c>
      <c r="Z83" s="287">
        <v>4</v>
      </c>
      <c r="AA83" s="269">
        <v>9</v>
      </c>
      <c r="AB83" s="288">
        <v>0.9375</v>
      </c>
      <c r="AC83" s="275">
        <v>0</v>
      </c>
      <c r="AD83" s="275">
        <v>0</v>
      </c>
      <c r="AE83" s="275">
        <v>1</v>
      </c>
      <c r="AF83" s="275">
        <v>2</v>
      </c>
      <c r="AG83" s="275">
        <v>2</v>
      </c>
      <c r="AH83" s="275">
        <v>4</v>
      </c>
      <c r="AI83" s="275">
        <v>0</v>
      </c>
      <c r="AJ83" s="289">
        <v>0.80196946925509049</v>
      </c>
      <c r="AK83" s="269" t="s">
        <v>70</v>
      </c>
      <c r="AL83" s="269">
        <v>14</v>
      </c>
      <c r="AM83" s="269" t="s">
        <v>732</v>
      </c>
      <c r="AN83" s="283" t="s">
        <v>473</v>
      </c>
      <c r="AO83" s="290">
        <v>80</v>
      </c>
      <c r="AP83" s="290">
        <v>1</v>
      </c>
      <c r="AQ83" s="290" t="s">
        <v>838</v>
      </c>
      <c r="AS83" s="278" t="s">
        <v>137</v>
      </c>
      <c r="AT83" s="279" t="s">
        <v>223</v>
      </c>
      <c r="AU83" s="278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275" t="s">
        <v>160</v>
      </c>
      <c r="X84" s="275" t="s">
        <v>240</v>
      </c>
      <c r="Y84" s="276" t="s">
        <v>240</v>
      </c>
      <c r="Z84" s="287">
        <v>5</v>
      </c>
      <c r="AA84" s="269">
        <v>10</v>
      </c>
      <c r="AB84" s="288">
        <v>0.83333333333333337</v>
      </c>
      <c r="AC84" s="275">
        <v>0</v>
      </c>
      <c r="AD84" s="275">
        <v>2</v>
      </c>
      <c r="AE84" s="275">
        <v>3</v>
      </c>
      <c r="AF84" s="275">
        <v>3</v>
      </c>
      <c r="AG84" s="275">
        <v>2</v>
      </c>
      <c r="AH84" s="275">
        <v>0</v>
      </c>
      <c r="AI84" s="275">
        <v>0</v>
      </c>
      <c r="AJ84" s="289">
        <v>0.90333097868838996</v>
      </c>
      <c r="AK84" s="269" t="s">
        <v>71</v>
      </c>
      <c r="AL84" s="269">
        <v>63</v>
      </c>
      <c r="AM84" s="269" t="s">
        <v>733</v>
      </c>
      <c r="AN84" s="283" t="s">
        <v>475</v>
      </c>
      <c r="AO84" s="290">
        <v>81</v>
      </c>
      <c r="AP84" s="290">
        <v>2</v>
      </c>
      <c r="AQ84" s="290" t="s">
        <v>839</v>
      </c>
      <c r="AS84" s="278" t="s">
        <v>137</v>
      </c>
      <c r="AT84" s="279" t="s">
        <v>224</v>
      </c>
      <c r="AU84" s="278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275" t="s">
        <v>160</v>
      </c>
      <c r="X85" s="275" t="s">
        <v>241</v>
      </c>
      <c r="Y85" s="276" t="s">
        <v>241</v>
      </c>
      <c r="Z85" s="287">
        <v>17</v>
      </c>
      <c r="AA85" s="269">
        <v>43</v>
      </c>
      <c r="AB85" s="288">
        <v>1.053921568627451</v>
      </c>
      <c r="AC85" s="275">
        <v>1</v>
      </c>
      <c r="AD85" s="275">
        <v>3</v>
      </c>
      <c r="AE85" s="275">
        <v>7</v>
      </c>
      <c r="AF85" s="275">
        <v>15</v>
      </c>
      <c r="AG85" s="275">
        <v>14</v>
      </c>
      <c r="AH85" s="275">
        <v>3</v>
      </c>
      <c r="AI85" s="275">
        <v>0</v>
      </c>
      <c r="AJ85" s="289">
        <v>0.87392739848532874</v>
      </c>
      <c r="AK85" s="269" t="s">
        <v>72</v>
      </c>
      <c r="AL85" s="269">
        <v>26</v>
      </c>
      <c r="AM85" s="269" t="s">
        <v>734</v>
      </c>
      <c r="AN85" s="283" t="s">
        <v>477</v>
      </c>
      <c r="AO85" s="290">
        <v>82</v>
      </c>
      <c r="AP85" s="290">
        <v>3</v>
      </c>
      <c r="AQ85" s="290" t="s">
        <v>840</v>
      </c>
      <c r="AS85" s="278" t="s">
        <v>137</v>
      </c>
      <c r="AT85" s="279" t="s">
        <v>225</v>
      </c>
      <c r="AU85" s="278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275" t="s">
        <v>160</v>
      </c>
      <c r="X86" s="275" t="s">
        <v>242</v>
      </c>
      <c r="Y86" s="276" t="s">
        <v>242</v>
      </c>
      <c r="Z86" s="287">
        <v>22</v>
      </c>
      <c r="AA86" s="269">
        <v>51</v>
      </c>
      <c r="AB86" s="288">
        <v>0.96590909090909094</v>
      </c>
      <c r="AC86" s="275">
        <v>5</v>
      </c>
      <c r="AD86" s="275">
        <v>19</v>
      </c>
      <c r="AE86" s="275">
        <v>19</v>
      </c>
      <c r="AF86" s="275">
        <v>6</v>
      </c>
      <c r="AG86" s="275">
        <v>2</v>
      </c>
      <c r="AH86" s="275">
        <v>0</v>
      </c>
      <c r="AI86" s="275">
        <v>0</v>
      </c>
      <c r="AJ86" s="289">
        <v>0.94915986319411938</v>
      </c>
      <c r="AK86" s="269" t="s">
        <v>71</v>
      </c>
      <c r="AL86" s="269">
        <v>2</v>
      </c>
      <c r="AM86" s="269" t="s">
        <v>472</v>
      </c>
      <c r="AN86" s="283" t="s">
        <v>479</v>
      </c>
      <c r="AO86" s="290">
        <v>83</v>
      </c>
      <c r="AP86" s="290">
        <v>4</v>
      </c>
      <c r="AQ86" s="290" t="s">
        <v>841</v>
      </c>
      <c r="AS86" s="278" t="s">
        <v>137</v>
      </c>
      <c r="AT86" s="279" t="s">
        <v>99</v>
      </c>
      <c r="AU86" s="278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275" t="s">
        <v>160</v>
      </c>
      <c r="X87" s="275" t="s">
        <v>243</v>
      </c>
      <c r="Y87" s="276" t="s">
        <v>243</v>
      </c>
      <c r="Z87" s="287">
        <v>28</v>
      </c>
      <c r="AA87" s="269">
        <v>63</v>
      </c>
      <c r="AB87" s="288">
        <v>0.9375</v>
      </c>
      <c r="AC87" s="275">
        <v>0</v>
      </c>
      <c r="AD87" s="275">
        <v>3</v>
      </c>
      <c r="AE87" s="275">
        <v>7</v>
      </c>
      <c r="AF87" s="275">
        <v>17</v>
      </c>
      <c r="AG87" s="275">
        <v>24</v>
      </c>
      <c r="AH87" s="275">
        <v>12</v>
      </c>
      <c r="AI87" s="275">
        <v>0</v>
      </c>
      <c r="AJ87" s="289">
        <v>0.84646049322159345</v>
      </c>
      <c r="AK87" s="269" t="s">
        <v>70</v>
      </c>
      <c r="AL87" s="269">
        <v>3</v>
      </c>
      <c r="AM87" s="269" t="s">
        <v>632</v>
      </c>
      <c r="AN87" s="283" t="s">
        <v>481</v>
      </c>
      <c r="AO87" s="290">
        <v>84</v>
      </c>
      <c r="AP87" s="290">
        <v>5</v>
      </c>
      <c r="AQ87" s="290" t="s">
        <v>842</v>
      </c>
      <c r="AS87" s="278" t="s">
        <v>137</v>
      </c>
      <c r="AT87" s="279" t="s">
        <v>100</v>
      </c>
      <c r="AU87" s="278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5" t="s">
        <v>161</v>
      </c>
      <c r="X88" s="275" t="s">
        <v>244</v>
      </c>
      <c r="Y88" s="276" t="s">
        <v>244</v>
      </c>
      <c r="Z88" s="287">
        <v>12</v>
      </c>
      <c r="AA88" s="269">
        <v>23</v>
      </c>
      <c r="AB88" s="288">
        <v>0.79861111111111116</v>
      </c>
      <c r="AC88" s="275">
        <v>7</v>
      </c>
      <c r="AD88" s="275">
        <v>3</v>
      </c>
      <c r="AE88" s="275">
        <v>5</v>
      </c>
      <c r="AF88" s="275">
        <v>5</v>
      </c>
      <c r="AG88" s="275">
        <v>2</v>
      </c>
      <c r="AH88" s="275">
        <v>1</v>
      </c>
      <c r="AI88" s="275">
        <v>0</v>
      </c>
      <c r="AJ88" s="289">
        <v>0.92714204888005114</v>
      </c>
      <c r="AK88" s="269" t="s">
        <v>71</v>
      </c>
      <c r="AL88" s="269">
        <v>25</v>
      </c>
      <c r="AM88" s="269" t="s">
        <v>626</v>
      </c>
      <c r="AN88" s="283" t="s">
        <v>483</v>
      </c>
      <c r="AO88" s="290">
        <v>85</v>
      </c>
      <c r="AP88" s="290">
        <v>1</v>
      </c>
      <c r="AQ88" s="290" t="s">
        <v>843</v>
      </c>
      <c r="AS88" s="278" t="s">
        <v>155</v>
      </c>
      <c r="AT88" s="279" t="s">
        <v>226</v>
      </c>
      <c r="AU88" s="278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5" t="s">
        <v>161</v>
      </c>
      <c r="X89" s="275" t="s">
        <v>245</v>
      </c>
      <c r="Y89" s="276" t="s">
        <v>245</v>
      </c>
      <c r="Z89" s="287">
        <v>8</v>
      </c>
      <c r="AA89" s="269">
        <v>11</v>
      </c>
      <c r="AB89" s="288">
        <v>0.72916666666666674</v>
      </c>
      <c r="AC89" s="275">
        <v>0</v>
      </c>
      <c r="AD89" s="275">
        <v>2</v>
      </c>
      <c r="AE89" s="275">
        <v>0</v>
      </c>
      <c r="AF89" s="275">
        <v>1</v>
      </c>
      <c r="AG89" s="275">
        <v>3</v>
      </c>
      <c r="AH89" s="275">
        <v>5</v>
      </c>
      <c r="AI89" s="275">
        <v>3</v>
      </c>
      <c r="AJ89" s="289">
        <v>0.85118266466585446</v>
      </c>
      <c r="AK89" s="269" t="s">
        <v>72</v>
      </c>
      <c r="AL89" s="269">
        <v>34</v>
      </c>
      <c r="AM89" s="269" t="s">
        <v>735</v>
      </c>
      <c r="AN89" s="283" t="s">
        <v>485</v>
      </c>
      <c r="AO89" s="290">
        <v>86</v>
      </c>
      <c r="AP89" s="290">
        <v>2</v>
      </c>
      <c r="AQ89" s="290" t="s">
        <v>844</v>
      </c>
      <c r="AS89" s="278" t="s">
        <v>155</v>
      </c>
      <c r="AT89" s="279" t="s">
        <v>227</v>
      </c>
      <c r="AU89" s="278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5" t="s">
        <v>161</v>
      </c>
      <c r="X90" s="275" t="s">
        <v>246</v>
      </c>
      <c r="Y90" s="276" t="s">
        <v>246</v>
      </c>
      <c r="Z90" s="287">
        <v>9</v>
      </c>
      <c r="AA90" s="269">
        <v>15</v>
      </c>
      <c r="AB90" s="288">
        <v>0.74074074074074081</v>
      </c>
      <c r="AC90" s="275">
        <v>1</v>
      </c>
      <c r="AD90" s="275">
        <v>0</v>
      </c>
      <c r="AE90" s="275">
        <v>1</v>
      </c>
      <c r="AF90" s="275">
        <v>3</v>
      </c>
      <c r="AG90" s="275">
        <v>5</v>
      </c>
      <c r="AH90" s="275">
        <v>5</v>
      </c>
      <c r="AI90" s="275">
        <v>1</v>
      </c>
      <c r="AJ90" s="289">
        <v>0.82645572383714438</v>
      </c>
      <c r="AK90" s="269" t="s">
        <v>70</v>
      </c>
      <c r="AL90" s="269">
        <v>6</v>
      </c>
      <c r="AM90" s="269" t="s">
        <v>736</v>
      </c>
      <c r="AN90" s="283" t="s">
        <v>487</v>
      </c>
      <c r="AO90" s="290">
        <v>87</v>
      </c>
      <c r="AP90" s="290">
        <v>3</v>
      </c>
      <c r="AQ90" s="290" t="s">
        <v>845</v>
      </c>
      <c r="AS90" s="278" t="s">
        <v>155</v>
      </c>
      <c r="AT90" s="279" t="s">
        <v>228</v>
      </c>
      <c r="AU90" s="278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5" t="s">
        <v>161</v>
      </c>
      <c r="X91" s="275" t="s">
        <v>247</v>
      </c>
      <c r="Y91" s="276" t="s">
        <v>247</v>
      </c>
      <c r="Z91" s="287">
        <v>14</v>
      </c>
      <c r="AA91" s="269">
        <v>28</v>
      </c>
      <c r="AB91" s="288">
        <v>0.83333333333333326</v>
      </c>
      <c r="AC91" s="275">
        <v>3</v>
      </c>
      <c r="AD91" s="275">
        <v>2</v>
      </c>
      <c r="AE91" s="275">
        <v>4</v>
      </c>
      <c r="AF91" s="275">
        <v>11</v>
      </c>
      <c r="AG91" s="275">
        <v>6</v>
      </c>
      <c r="AH91" s="275">
        <v>2</v>
      </c>
      <c r="AI91" s="275">
        <v>0</v>
      </c>
      <c r="AJ91" s="289">
        <v>0.88897888688894078</v>
      </c>
      <c r="AK91" s="269" t="s">
        <v>72</v>
      </c>
      <c r="AL91" s="269">
        <v>13</v>
      </c>
      <c r="AM91" s="269" t="s">
        <v>486</v>
      </c>
      <c r="AN91" s="283" t="s">
        <v>489</v>
      </c>
      <c r="AO91" s="290">
        <v>88</v>
      </c>
      <c r="AP91" s="290">
        <v>4</v>
      </c>
      <c r="AQ91" s="290" t="s">
        <v>846</v>
      </c>
      <c r="AS91" s="278" t="s">
        <v>155</v>
      </c>
      <c r="AT91" s="279" t="s">
        <v>229</v>
      </c>
      <c r="AU91" s="278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5" t="s">
        <v>159</v>
      </c>
      <c r="X92" s="275" t="s">
        <v>248</v>
      </c>
      <c r="Y92" s="276" t="s">
        <v>248</v>
      </c>
      <c r="Z92" s="287">
        <v>13</v>
      </c>
      <c r="AA92" s="269">
        <v>31</v>
      </c>
      <c r="AB92" s="288">
        <v>0.99358974358974361</v>
      </c>
      <c r="AC92" s="275">
        <v>2</v>
      </c>
      <c r="AD92" s="275">
        <v>12</v>
      </c>
      <c r="AE92" s="275">
        <v>13</v>
      </c>
      <c r="AF92" s="275">
        <v>2</v>
      </c>
      <c r="AG92" s="275">
        <v>2</v>
      </c>
      <c r="AH92" s="275">
        <v>0</v>
      </c>
      <c r="AI92" s="275">
        <v>0</v>
      </c>
      <c r="AJ92" s="289">
        <v>0.94163220721273955</v>
      </c>
      <c r="AK92" s="269" t="s">
        <v>71</v>
      </c>
      <c r="AL92" s="269">
        <v>11</v>
      </c>
      <c r="AM92" s="269" t="s">
        <v>478</v>
      </c>
      <c r="AN92" s="283" t="s">
        <v>491</v>
      </c>
      <c r="AO92" s="290">
        <v>89</v>
      </c>
      <c r="AP92" s="290">
        <v>1</v>
      </c>
      <c r="AQ92" s="290" t="s">
        <v>847</v>
      </c>
      <c r="AS92" s="278" t="s">
        <v>155</v>
      </c>
      <c r="AT92" s="279" t="s">
        <v>230</v>
      </c>
      <c r="AU92" s="278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5" t="s">
        <v>159</v>
      </c>
      <c r="X93" s="275" t="s">
        <v>249</v>
      </c>
      <c r="Y93" s="276" t="s">
        <v>249</v>
      </c>
      <c r="Z93" s="287">
        <v>14</v>
      </c>
      <c r="AA93" s="269">
        <v>34</v>
      </c>
      <c r="AB93" s="288">
        <v>1.0119047619047619</v>
      </c>
      <c r="AC93" s="275">
        <v>6</v>
      </c>
      <c r="AD93" s="275">
        <v>8</v>
      </c>
      <c r="AE93" s="275">
        <v>8</v>
      </c>
      <c r="AF93" s="275">
        <v>10</v>
      </c>
      <c r="AG93" s="275">
        <v>1</v>
      </c>
      <c r="AH93" s="275">
        <v>1</v>
      </c>
      <c r="AI93" s="275">
        <v>0</v>
      </c>
      <c r="AJ93" s="289">
        <v>0.92517732112778983</v>
      </c>
      <c r="AK93" s="269" t="s">
        <v>71</v>
      </c>
      <c r="AL93" s="269">
        <v>29</v>
      </c>
      <c r="AM93" s="269" t="s">
        <v>457</v>
      </c>
      <c r="AN93" s="283" t="s">
        <v>493</v>
      </c>
      <c r="AO93" s="290">
        <v>90</v>
      </c>
      <c r="AP93" s="290">
        <v>2</v>
      </c>
      <c r="AQ93" s="290" t="s">
        <v>848</v>
      </c>
      <c r="AS93" s="278" t="s">
        <v>155</v>
      </c>
      <c r="AT93" s="279" t="s">
        <v>231</v>
      </c>
      <c r="AU93" s="278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5" t="s">
        <v>159</v>
      </c>
      <c r="X94" s="275" t="s">
        <v>250</v>
      </c>
      <c r="Y94" s="276" t="s">
        <v>250</v>
      </c>
      <c r="Z94" s="287">
        <v>12</v>
      </c>
      <c r="AA94" s="269">
        <v>23</v>
      </c>
      <c r="AB94" s="288">
        <v>0.79861111111111116</v>
      </c>
      <c r="AC94" s="275">
        <v>2</v>
      </c>
      <c r="AD94" s="275">
        <v>5</v>
      </c>
      <c r="AE94" s="275">
        <v>3</v>
      </c>
      <c r="AF94" s="275">
        <v>5</v>
      </c>
      <c r="AG94" s="275">
        <v>6</v>
      </c>
      <c r="AH94" s="275">
        <v>2</v>
      </c>
      <c r="AI94" s="275">
        <v>0</v>
      </c>
      <c r="AJ94" s="289">
        <v>0.90056185213059059</v>
      </c>
      <c r="AK94" s="269" t="s">
        <v>71</v>
      </c>
      <c r="AL94" s="269">
        <v>69</v>
      </c>
      <c r="AM94" s="269" t="s">
        <v>737</v>
      </c>
      <c r="AN94" s="283" t="s">
        <v>495</v>
      </c>
      <c r="AO94" s="290">
        <v>91</v>
      </c>
      <c r="AP94" s="290">
        <v>3</v>
      </c>
      <c r="AQ94" s="290" t="s">
        <v>849</v>
      </c>
      <c r="AS94" s="278" t="s">
        <v>155</v>
      </c>
      <c r="AT94" s="279" t="s">
        <v>232</v>
      </c>
      <c r="AU94" s="278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5" t="s">
        <v>159</v>
      </c>
      <c r="X95" s="275" t="s">
        <v>251</v>
      </c>
      <c r="Y95" s="276" t="s">
        <v>251</v>
      </c>
      <c r="Z95" s="287">
        <v>10</v>
      </c>
      <c r="AA95" s="269">
        <v>18</v>
      </c>
      <c r="AB95" s="288">
        <v>0.75</v>
      </c>
      <c r="AC95" s="275">
        <v>6</v>
      </c>
      <c r="AD95" s="275">
        <v>2</v>
      </c>
      <c r="AE95" s="275">
        <v>7</v>
      </c>
      <c r="AF95" s="275">
        <v>1</v>
      </c>
      <c r="AG95" s="275">
        <v>2</v>
      </c>
      <c r="AH95" s="275">
        <v>0</v>
      </c>
      <c r="AI95" s="275">
        <v>0</v>
      </c>
      <c r="AJ95" s="289">
        <v>0.94349844801894811</v>
      </c>
      <c r="AK95" s="269" t="s">
        <v>71</v>
      </c>
      <c r="AL95" s="269">
        <v>8</v>
      </c>
      <c r="AM95" s="269" t="s">
        <v>370</v>
      </c>
      <c r="AN95" s="283" t="s">
        <v>497</v>
      </c>
      <c r="AO95" s="290">
        <v>92</v>
      </c>
      <c r="AP95" s="290">
        <v>4</v>
      </c>
      <c r="AQ95" s="290" t="s">
        <v>850</v>
      </c>
      <c r="AS95" s="278" t="s">
        <v>155</v>
      </c>
      <c r="AT95" s="279" t="s">
        <v>99</v>
      </c>
      <c r="AU95" s="278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5" t="s">
        <v>159</v>
      </c>
      <c r="X96" s="275" t="s">
        <v>252</v>
      </c>
      <c r="Y96" s="276" t="s">
        <v>252</v>
      </c>
      <c r="Z96" s="287">
        <v>5</v>
      </c>
      <c r="AA96" s="269">
        <v>10</v>
      </c>
      <c r="AB96" s="288">
        <v>0.83333333333333337</v>
      </c>
      <c r="AC96" s="275">
        <v>0</v>
      </c>
      <c r="AD96" s="275">
        <v>0</v>
      </c>
      <c r="AE96" s="275">
        <v>5</v>
      </c>
      <c r="AF96" s="275">
        <v>3</v>
      </c>
      <c r="AG96" s="275">
        <v>2</v>
      </c>
      <c r="AH96" s="275">
        <v>0</v>
      </c>
      <c r="AI96" s="275">
        <v>0</v>
      </c>
      <c r="AJ96" s="289">
        <v>0.88008275492997878</v>
      </c>
      <c r="AK96" s="269" t="s">
        <v>72</v>
      </c>
      <c r="AL96" s="269">
        <v>24</v>
      </c>
      <c r="AM96" s="269" t="s">
        <v>738</v>
      </c>
      <c r="AN96" s="283" t="s">
        <v>499</v>
      </c>
      <c r="AO96" s="290">
        <v>93</v>
      </c>
      <c r="AP96" s="290">
        <v>5</v>
      </c>
      <c r="AQ96" s="290" t="s">
        <v>851</v>
      </c>
      <c r="AS96" s="278" t="s">
        <v>155</v>
      </c>
      <c r="AT96" s="279" t="s">
        <v>100</v>
      </c>
      <c r="AU96" s="278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5" t="s">
        <v>159</v>
      </c>
      <c r="X97" s="275" t="s">
        <v>253</v>
      </c>
      <c r="Y97" s="276" t="s">
        <v>253</v>
      </c>
      <c r="Z97" s="287">
        <v>2</v>
      </c>
      <c r="AA97" s="269">
        <v>3</v>
      </c>
      <c r="AB97" s="288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9">
        <v>0.85034705870195937</v>
      </c>
      <c r="AK97" s="269" t="s">
        <v>72</v>
      </c>
      <c r="AL97" s="269">
        <v>35</v>
      </c>
      <c r="AM97" s="269" t="s">
        <v>739</v>
      </c>
      <c r="AN97" s="283" t="s">
        <v>501</v>
      </c>
      <c r="AO97" s="290">
        <v>94</v>
      </c>
      <c r="AP97" s="290">
        <v>6</v>
      </c>
      <c r="AQ97" s="290" t="s">
        <v>852</v>
      </c>
      <c r="AS97" s="278" t="s">
        <v>141</v>
      </c>
      <c r="AT97" s="279" t="s">
        <v>233</v>
      </c>
      <c r="AU97" s="278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5" t="s">
        <v>143</v>
      </c>
      <c r="X98" s="275" t="s">
        <v>254</v>
      </c>
      <c r="Y98" s="276" t="s">
        <v>254</v>
      </c>
      <c r="Z98" s="287">
        <v>21</v>
      </c>
      <c r="AA98" s="269">
        <v>52</v>
      </c>
      <c r="AB98" s="288">
        <v>1.0317460317460319</v>
      </c>
      <c r="AC98" s="275">
        <v>9</v>
      </c>
      <c r="AD98" s="275">
        <v>1</v>
      </c>
      <c r="AE98" s="275">
        <v>15</v>
      </c>
      <c r="AF98" s="275">
        <v>13</v>
      </c>
      <c r="AG98" s="275">
        <v>12</v>
      </c>
      <c r="AH98" s="275">
        <v>2</v>
      </c>
      <c r="AI98" s="275">
        <v>0</v>
      </c>
      <c r="AJ98" s="289">
        <v>0.92264989215036108</v>
      </c>
      <c r="AK98" s="269" t="s">
        <v>71</v>
      </c>
      <c r="AL98" s="269">
        <v>31</v>
      </c>
      <c r="AM98" s="269" t="s">
        <v>544</v>
      </c>
      <c r="AN98" s="283" t="s">
        <v>503</v>
      </c>
      <c r="AO98" s="290">
        <v>95</v>
      </c>
      <c r="AP98" s="290">
        <v>1</v>
      </c>
      <c r="AQ98" s="290" t="s">
        <v>853</v>
      </c>
      <c r="AS98" s="278" t="s">
        <v>141</v>
      </c>
      <c r="AT98" s="279" t="s">
        <v>234</v>
      </c>
      <c r="AU98" s="278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5" t="s">
        <v>143</v>
      </c>
      <c r="X99" s="275" t="s">
        <v>255</v>
      </c>
      <c r="Y99" s="276" t="s">
        <v>255</v>
      </c>
      <c r="Z99" s="287">
        <v>14</v>
      </c>
      <c r="AA99" s="269">
        <v>41</v>
      </c>
      <c r="AB99" s="288">
        <v>1.2202380952380951</v>
      </c>
      <c r="AC99" s="275">
        <v>9</v>
      </c>
      <c r="AD99" s="275">
        <v>9</v>
      </c>
      <c r="AE99" s="275">
        <v>7</v>
      </c>
      <c r="AF99" s="275">
        <v>7</v>
      </c>
      <c r="AG99" s="275">
        <v>7</v>
      </c>
      <c r="AH99" s="275">
        <v>2</v>
      </c>
      <c r="AI99" s="275">
        <v>0</v>
      </c>
      <c r="AJ99" s="289">
        <v>0.93690492855448548</v>
      </c>
      <c r="AK99" s="269" t="s">
        <v>71</v>
      </c>
      <c r="AL99" s="269">
        <v>15</v>
      </c>
      <c r="AM99" s="269" t="s">
        <v>521</v>
      </c>
      <c r="AN99" s="283" t="s">
        <v>504</v>
      </c>
      <c r="AO99" s="290">
        <v>96</v>
      </c>
      <c r="AP99" s="290">
        <v>2</v>
      </c>
      <c r="AQ99" s="290" t="s">
        <v>854</v>
      </c>
      <c r="AS99" s="278" t="s">
        <v>141</v>
      </c>
      <c r="AT99" s="279" t="s">
        <v>235</v>
      </c>
      <c r="AU99" s="278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5" t="s">
        <v>143</v>
      </c>
      <c r="X100" s="275" t="s">
        <v>256</v>
      </c>
      <c r="Y100" s="276" t="s">
        <v>256</v>
      </c>
      <c r="Z100" s="287">
        <v>10</v>
      </c>
      <c r="AA100" s="269">
        <v>19</v>
      </c>
      <c r="AB100" s="288">
        <v>0.79166666666666663</v>
      </c>
      <c r="AC100" s="275">
        <v>3</v>
      </c>
      <c r="AD100" s="275">
        <v>1</v>
      </c>
      <c r="AE100" s="275">
        <v>3</v>
      </c>
      <c r="AF100" s="275">
        <v>7</v>
      </c>
      <c r="AG100" s="275">
        <v>4</v>
      </c>
      <c r="AH100" s="275">
        <v>1</v>
      </c>
      <c r="AI100" s="275">
        <v>0</v>
      </c>
      <c r="AJ100" s="289">
        <v>0.90630879529663955</v>
      </c>
      <c r="AK100" s="269" t="s">
        <v>71</v>
      </c>
      <c r="AL100" s="269">
        <v>58</v>
      </c>
      <c r="AM100" s="269" t="s">
        <v>740</v>
      </c>
      <c r="AN100" s="283" t="s">
        <v>506</v>
      </c>
      <c r="AO100" s="290">
        <v>97</v>
      </c>
      <c r="AP100" s="290">
        <v>3</v>
      </c>
      <c r="AQ100" s="290" t="s">
        <v>855</v>
      </c>
      <c r="AS100" s="278" t="s">
        <v>141</v>
      </c>
      <c r="AT100" s="279" t="s">
        <v>236</v>
      </c>
      <c r="AU100" s="278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5" t="s">
        <v>143</v>
      </c>
      <c r="X101" s="275" t="s">
        <v>257</v>
      </c>
      <c r="Y101" s="276" t="s">
        <v>257</v>
      </c>
      <c r="Z101" s="287">
        <v>14</v>
      </c>
      <c r="AA101" s="269">
        <v>32</v>
      </c>
      <c r="AB101" s="288">
        <v>0.95238095238095233</v>
      </c>
      <c r="AC101" s="275">
        <v>13</v>
      </c>
      <c r="AD101" s="275">
        <v>3</v>
      </c>
      <c r="AE101" s="275">
        <v>5</v>
      </c>
      <c r="AF101" s="275">
        <v>6</v>
      </c>
      <c r="AG101" s="275">
        <v>4</v>
      </c>
      <c r="AH101" s="275">
        <v>1</v>
      </c>
      <c r="AI101" s="275">
        <v>0</v>
      </c>
      <c r="AJ101" s="289">
        <v>0.96280286114586477</v>
      </c>
      <c r="AK101" s="269" t="s">
        <v>69</v>
      </c>
      <c r="AL101" s="269">
        <v>27</v>
      </c>
      <c r="AM101" s="269" t="s">
        <v>361</v>
      </c>
      <c r="AN101" s="283" t="s">
        <v>508</v>
      </c>
      <c r="AO101" s="290">
        <v>98</v>
      </c>
      <c r="AP101" s="290">
        <v>4</v>
      </c>
      <c r="AQ101" s="290" t="s">
        <v>856</v>
      </c>
      <c r="AS101" s="278" t="s">
        <v>141</v>
      </c>
      <c r="AT101" s="279" t="s">
        <v>237</v>
      </c>
      <c r="AU101" s="278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5" t="s">
        <v>143</v>
      </c>
      <c r="X102" s="275" t="s">
        <v>258</v>
      </c>
      <c r="Y102" s="276" t="s">
        <v>258</v>
      </c>
      <c r="Z102" s="287">
        <v>8</v>
      </c>
      <c r="AA102" s="269">
        <v>15</v>
      </c>
      <c r="AB102" s="288">
        <v>0.78125</v>
      </c>
      <c r="AC102" s="275">
        <v>0</v>
      </c>
      <c r="AD102" s="275">
        <v>0</v>
      </c>
      <c r="AE102" s="275">
        <v>2</v>
      </c>
      <c r="AF102" s="275">
        <v>7</v>
      </c>
      <c r="AG102" s="275">
        <v>2</v>
      </c>
      <c r="AH102" s="275">
        <v>4</v>
      </c>
      <c r="AI102" s="275">
        <v>0</v>
      </c>
      <c r="AJ102" s="289">
        <v>0.84979307075491783</v>
      </c>
      <c r="AK102" s="269" t="s">
        <v>70</v>
      </c>
      <c r="AL102" s="269">
        <v>2</v>
      </c>
      <c r="AM102" s="269" t="s">
        <v>382</v>
      </c>
      <c r="AN102" s="283" t="s">
        <v>510</v>
      </c>
      <c r="AO102" s="290">
        <v>99</v>
      </c>
      <c r="AP102" s="290">
        <v>5</v>
      </c>
      <c r="AQ102" s="290" t="s">
        <v>857</v>
      </c>
      <c r="AS102" s="278" t="s">
        <v>141</v>
      </c>
      <c r="AT102" s="279" t="s">
        <v>238</v>
      </c>
      <c r="AU102" s="278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5" t="s">
        <v>140</v>
      </c>
      <c r="X103" s="275" t="s">
        <v>259</v>
      </c>
      <c r="Y103" s="276" t="s">
        <v>259</v>
      </c>
      <c r="Z103" s="287">
        <v>21</v>
      </c>
      <c r="AA103" s="269">
        <v>51</v>
      </c>
      <c r="AB103" s="288">
        <v>1.0119047619047619</v>
      </c>
      <c r="AC103" s="275">
        <v>7</v>
      </c>
      <c r="AD103" s="275">
        <v>11</v>
      </c>
      <c r="AE103" s="275">
        <v>13</v>
      </c>
      <c r="AF103" s="275">
        <v>14</v>
      </c>
      <c r="AG103" s="275">
        <v>5</v>
      </c>
      <c r="AH103" s="275">
        <v>1</v>
      </c>
      <c r="AI103" s="275">
        <v>0</v>
      </c>
      <c r="AJ103" s="289">
        <v>0.92148193104784792</v>
      </c>
      <c r="AK103" s="269" t="s">
        <v>71</v>
      </c>
      <c r="AL103" s="269">
        <v>36</v>
      </c>
      <c r="AM103" s="269" t="s">
        <v>539</v>
      </c>
      <c r="AN103" s="283" t="s">
        <v>512</v>
      </c>
      <c r="AO103" s="290">
        <v>100</v>
      </c>
      <c r="AP103" s="290">
        <v>1</v>
      </c>
      <c r="AQ103" s="290" t="s">
        <v>858</v>
      </c>
      <c r="AS103" s="278" t="s">
        <v>141</v>
      </c>
      <c r="AT103" s="279" t="s">
        <v>100</v>
      </c>
      <c r="AU103" s="278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5" t="s">
        <v>140</v>
      </c>
      <c r="X104" s="275" t="s">
        <v>260</v>
      </c>
      <c r="Y104" s="276" t="s">
        <v>260</v>
      </c>
      <c r="Z104" s="287">
        <v>40</v>
      </c>
      <c r="AA104" s="269">
        <v>93</v>
      </c>
      <c r="AB104" s="288">
        <v>0.96875</v>
      </c>
      <c r="AC104" s="275">
        <v>6</v>
      </c>
      <c r="AD104" s="275">
        <v>10</v>
      </c>
      <c r="AE104" s="275">
        <v>23</v>
      </c>
      <c r="AF104" s="275">
        <v>19</v>
      </c>
      <c r="AG104" s="275">
        <v>31</v>
      </c>
      <c r="AH104" s="275">
        <v>4</v>
      </c>
      <c r="AI104" s="275">
        <v>0</v>
      </c>
      <c r="AJ104" s="289">
        <v>0.88490645359881748</v>
      </c>
      <c r="AK104" s="269" t="s">
        <v>72</v>
      </c>
      <c r="AL104" s="269">
        <v>18</v>
      </c>
      <c r="AM104" s="269" t="s">
        <v>550</v>
      </c>
      <c r="AN104" s="283" t="s">
        <v>514</v>
      </c>
      <c r="AO104" s="290">
        <v>101</v>
      </c>
      <c r="AP104" s="290">
        <v>2</v>
      </c>
      <c r="AQ104" s="290" t="s">
        <v>859</v>
      </c>
      <c r="AS104" s="278" t="s">
        <v>160</v>
      </c>
      <c r="AT104" s="279" t="s">
        <v>239</v>
      </c>
      <c r="AU104" s="278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5" t="s">
        <v>153</v>
      </c>
      <c r="X105" s="275" t="s">
        <v>261</v>
      </c>
      <c r="Y105" s="276" t="s">
        <v>261</v>
      </c>
      <c r="Z105" s="287">
        <v>17</v>
      </c>
      <c r="AA105" s="269">
        <v>47</v>
      </c>
      <c r="AB105" s="288">
        <v>1.1519607843137256</v>
      </c>
      <c r="AC105" s="275">
        <v>5</v>
      </c>
      <c r="AD105" s="275">
        <v>9</v>
      </c>
      <c r="AE105" s="275">
        <v>13</v>
      </c>
      <c r="AF105" s="275">
        <v>17</v>
      </c>
      <c r="AG105" s="275">
        <v>3</v>
      </c>
      <c r="AH105" s="275">
        <v>0</v>
      </c>
      <c r="AI105" s="275">
        <v>0</v>
      </c>
      <c r="AJ105" s="289">
        <v>0.92221017907458747</v>
      </c>
      <c r="AK105" s="269" t="s">
        <v>71</v>
      </c>
      <c r="AL105" s="269">
        <v>33</v>
      </c>
      <c r="AM105" s="269" t="s">
        <v>451</v>
      </c>
      <c r="AN105" s="283" t="s">
        <v>516</v>
      </c>
      <c r="AO105" s="290">
        <v>102</v>
      </c>
      <c r="AP105" s="290">
        <v>1</v>
      </c>
      <c r="AQ105" s="290" t="s">
        <v>860</v>
      </c>
      <c r="AS105" s="278" t="s">
        <v>160</v>
      </c>
      <c r="AT105" s="279" t="s">
        <v>240</v>
      </c>
      <c r="AU105" s="278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5" t="s">
        <v>153</v>
      </c>
      <c r="X106" s="275" t="s">
        <v>262</v>
      </c>
      <c r="Y106" s="276" t="s">
        <v>262</v>
      </c>
      <c r="Z106" s="287">
        <v>9</v>
      </c>
      <c r="AA106" s="269">
        <v>20</v>
      </c>
      <c r="AB106" s="288">
        <v>0.92592592592592604</v>
      </c>
      <c r="AC106" s="275">
        <v>1</v>
      </c>
      <c r="AD106" s="275">
        <v>3</v>
      </c>
      <c r="AE106" s="275">
        <v>3</v>
      </c>
      <c r="AF106" s="275">
        <v>12</v>
      </c>
      <c r="AG106" s="275">
        <v>1</v>
      </c>
      <c r="AH106" s="275">
        <v>0</v>
      </c>
      <c r="AI106" s="275">
        <v>0</v>
      </c>
      <c r="AJ106" s="289">
        <v>0.88952311505536452</v>
      </c>
      <c r="AK106" s="269" t="s">
        <v>72</v>
      </c>
      <c r="AL106" s="269">
        <v>11</v>
      </c>
      <c r="AM106" s="269" t="s">
        <v>390</v>
      </c>
      <c r="AN106" s="283" t="s">
        <v>518</v>
      </c>
      <c r="AO106" s="290">
        <v>103</v>
      </c>
      <c r="AP106" s="290">
        <v>2</v>
      </c>
      <c r="AQ106" s="290" t="s">
        <v>861</v>
      </c>
      <c r="AS106" s="278" t="s">
        <v>160</v>
      </c>
      <c r="AT106" s="279" t="s">
        <v>241</v>
      </c>
      <c r="AU106" s="278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5" t="s">
        <v>153</v>
      </c>
      <c r="X107" s="275" t="s">
        <v>263</v>
      </c>
      <c r="Y107" s="276" t="s">
        <v>263</v>
      </c>
      <c r="Z107" s="287">
        <v>5</v>
      </c>
      <c r="AA107" s="269">
        <v>10</v>
      </c>
      <c r="AB107" s="288">
        <v>0.83333333333333337</v>
      </c>
      <c r="AC107" s="275">
        <v>5</v>
      </c>
      <c r="AD107" s="275">
        <v>2</v>
      </c>
      <c r="AE107" s="275">
        <v>3</v>
      </c>
      <c r="AF107" s="275">
        <v>0</v>
      </c>
      <c r="AG107" s="275">
        <v>0</v>
      </c>
      <c r="AH107" s="275">
        <v>0</v>
      </c>
      <c r="AI107" s="275">
        <v>0</v>
      </c>
      <c r="AJ107" s="289">
        <v>1.0356875850493263</v>
      </c>
      <c r="AK107" s="269" t="s">
        <v>74</v>
      </c>
      <c r="AL107" s="269">
        <v>4</v>
      </c>
      <c r="AM107" s="269" t="s">
        <v>347</v>
      </c>
      <c r="AN107" s="283" t="s">
        <v>520</v>
      </c>
      <c r="AO107" s="290">
        <v>104</v>
      </c>
      <c r="AP107" s="290">
        <v>3</v>
      </c>
      <c r="AQ107" s="290" t="s">
        <v>862</v>
      </c>
      <c r="AS107" s="278" t="s">
        <v>160</v>
      </c>
      <c r="AT107" s="279" t="s">
        <v>242</v>
      </c>
      <c r="AU107" s="278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5" t="s">
        <v>146</v>
      </c>
      <c r="X108" s="275" t="s">
        <v>264</v>
      </c>
      <c r="Y108" s="276" t="s">
        <v>264</v>
      </c>
      <c r="Z108" s="287">
        <v>21</v>
      </c>
      <c r="AA108" s="269">
        <v>54</v>
      </c>
      <c r="AB108" s="288">
        <v>1.0714285714285714</v>
      </c>
      <c r="AC108" s="275">
        <v>2</v>
      </c>
      <c r="AD108" s="275">
        <v>8</v>
      </c>
      <c r="AE108" s="275">
        <v>16</v>
      </c>
      <c r="AF108" s="275">
        <v>15</v>
      </c>
      <c r="AG108" s="275">
        <v>10</v>
      </c>
      <c r="AH108" s="275">
        <v>3</v>
      </c>
      <c r="AI108" s="275">
        <v>0</v>
      </c>
      <c r="AJ108" s="289">
        <v>0.8934249959400683</v>
      </c>
      <c r="AK108" s="269" t="s">
        <v>72</v>
      </c>
      <c r="AL108" s="269">
        <v>6</v>
      </c>
      <c r="AM108" s="269" t="s">
        <v>417</v>
      </c>
      <c r="AN108" s="283" t="s">
        <v>522</v>
      </c>
      <c r="AO108" s="290">
        <v>105</v>
      </c>
      <c r="AP108" s="290">
        <v>1</v>
      </c>
      <c r="AQ108" s="290" t="s">
        <v>522</v>
      </c>
      <c r="AS108" s="278" t="s">
        <v>160</v>
      </c>
      <c r="AT108" s="279" t="s">
        <v>243</v>
      </c>
      <c r="AU108" s="278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5" t="s">
        <v>146</v>
      </c>
      <c r="X109" s="275" t="s">
        <v>265</v>
      </c>
      <c r="Y109" s="276" t="s">
        <v>265</v>
      </c>
      <c r="Z109" s="287">
        <v>7</v>
      </c>
      <c r="AA109" s="269">
        <v>15</v>
      </c>
      <c r="AB109" s="288">
        <v>0.89285714285714279</v>
      </c>
      <c r="AC109" s="275">
        <v>5</v>
      </c>
      <c r="AD109" s="275">
        <v>3</v>
      </c>
      <c r="AE109" s="275">
        <v>4</v>
      </c>
      <c r="AF109" s="275">
        <v>2</v>
      </c>
      <c r="AG109" s="275">
        <v>1</v>
      </c>
      <c r="AH109" s="275">
        <v>0</v>
      </c>
      <c r="AI109" s="275">
        <v>0</v>
      </c>
      <c r="AJ109" s="289">
        <v>0.95854016206005155</v>
      </c>
      <c r="AK109" s="269" t="s">
        <v>69</v>
      </c>
      <c r="AL109" s="269">
        <v>31</v>
      </c>
      <c r="AM109" s="269" t="s">
        <v>421</v>
      </c>
      <c r="AN109" s="283" t="s">
        <v>524</v>
      </c>
      <c r="AO109" s="290">
        <v>106</v>
      </c>
      <c r="AP109" s="290">
        <v>2</v>
      </c>
      <c r="AQ109" s="290" t="s">
        <v>863</v>
      </c>
      <c r="AS109" s="278" t="s">
        <v>160</v>
      </c>
      <c r="AT109" s="279" t="s">
        <v>99</v>
      </c>
      <c r="AU109" s="278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5" t="s">
        <v>146</v>
      </c>
      <c r="X110" s="275" t="s">
        <v>266</v>
      </c>
      <c r="Y110" s="276" t="s">
        <v>266</v>
      </c>
      <c r="Z110" s="287">
        <v>9</v>
      </c>
      <c r="AA110" s="269">
        <v>19</v>
      </c>
      <c r="AB110" s="288">
        <v>0.87962962962962976</v>
      </c>
      <c r="AC110" s="275">
        <v>4</v>
      </c>
      <c r="AD110" s="275">
        <v>10</v>
      </c>
      <c r="AE110" s="275">
        <v>4</v>
      </c>
      <c r="AF110" s="275">
        <v>1</v>
      </c>
      <c r="AG110" s="275">
        <v>0</v>
      </c>
      <c r="AH110" s="275">
        <v>0</v>
      </c>
      <c r="AI110" s="275">
        <v>0</v>
      </c>
      <c r="AJ110" s="289">
        <v>0.96645593245953565</v>
      </c>
      <c r="AK110" s="269" t="s">
        <v>69</v>
      </c>
      <c r="AL110" s="269">
        <v>22</v>
      </c>
      <c r="AM110" s="269" t="s">
        <v>407</v>
      </c>
      <c r="AN110" s="283" t="s">
        <v>525</v>
      </c>
      <c r="AO110" s="290">
        <v>107</v>
      </c>
      <c r="AP110" s="290">
        <v>3</v>
      </c>
      <c r="AQ110" s="290" t="s">
        <v>864</v>
      </c>
      <c r="AS110" s="278" t="s">
        <v>160</v>
      </c>
      <c r="AT110" s="279" t="s">
        <v>100</v>
      </c>
      <c r="AU110" s="278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5" t="s">
        <v>146</v>
      </c>
      <c r="X111" s="275" t="s">
        <v>267</v>
      </c>
      <c r="Y111" s="276" t="s">
        <v>267</v>
      </c>
      <c r="Z111" s="287">
        <v>6</v>
      </c>
      <c r="AA111" s="269">
        <v>15</v>
      </c>
      <c r="AB111" s="288">
        <v>1.0416666666666667</v>
      </c>
      <c r="AC111" s="275">
        <v>4</v>
      </c>
      <c r="AD111" s="275">
        <v>4</v>
      </c>
      <c r="AE111" s="275">
        <v>3</v>
      </c>
      <c r="AF111" s="275">
        <v>3</v>
      </c>
      <c r="AG111" s="275">
        <v>1</v>
      </c>
      <c r="AH111" s="275">
        <v>0</v>
      </c>
      <c r="AI111" s="275">
        <v>0</v>
      </c>
      <c r="AJ111" s="289">
        <v>0.93632503087784058</v>
      </c>
      <c r="AK111" s="269" t="s">
        <v>71</v>
      </c>
      <c r="AL111" s="269">
        <v>16</v>
      </c>
      <c r="AM111" s="269" t="s">
        <v>535</v>
      </c>
      <c r="AN111" s="283" t="s">
        <v>527</v>
      </c>
      <c r="AO111" s="290">
        <v>108</v>
      </c>
      <c r="AP111" s="290">
        <v>4</v>
      </c>
      <c r="AQ111" s="290" t="s">
        <v>865</v>
      </c>
      <c r="AS111" s="278" t="s">
        <v>161</v>
      </c>
      <c r="AT111" s="279" t="s">
        <v>244</v>
      </c>
      <c r="AU111" s="278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5" t="s">
        <v>139</v>
      </c>
      <c r="X112" s="275" t="s">
        <v>268</v>
      </c>
      <c r="Y112" s="276" t="s">
        <v>268</v>
      </c>
      <c r="Z112" s="287">
        <v>22</v>
      </c>
      <c r="AA112" s="269">
        <v>53</v>
      </c>
      <c r="AB112" s="288">
        <v>1.0037878787878789</v>
      </c>
      <c r="AC112" s="275">
        <v>12</v>
      </c>
      <c r="AD112" s="275">
        <v>16</v>
      </c>
      <c r="AE112" s="275">
        <v>14</v>
      </c>
      <c r="AF112" s="275">
        <v>7</v>
      </c>
      <c r="AG112" s="275">
        <v>4</v>
      </c>
      <c r="AH112" s="275">
        <v>0</v>
      </c>
      <c r="AI112" s="275">
        <v>0</v>
      </c>
      <c r="AJ112" s="289">
        <v>0.94925462895405877</v>
      </c>
      <c r="AK112" s="269" t="s">
        <v>71</v>
      </c>
      <c r="AL112" s="269">
        <v>1</v>
      </c>
      <c r="AM112" s="269" t="s">
        <v>502</v>
      </c>
      <c r="AN112" s="283" t="s">
        <v>529</v>
      </c>
      <c r="AO112" s="290">
        <v>109</v>
      </c>
      <c r="AP112" s="290">
        <v>1</v>
      </c>
      <c r="AQ112" s="290" t="s">
        <v>866</v>
      </c>
      <c r="AS112" s="278" t="s">
        <v>161</v>
      </c>
      <c r="AT112" s="279" t="s">
        <v>245</v>
      </c>
      <c r="AU112" s="278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5" t="s">
        <v>139</v>
      </c>
      <c r="X113" s="275" t="s">
        <v>269</v>
      </c>
      <c r="Y113" s="276" t="s">
        <v>269</v>
      </c>
      <c r="Z113" s="287">
        <v>11</v>
      </c>
      <c r="AA113" s="269">
        <v>23</v>
      </c>
      <c r="AB113" s="288">
        <v>0.87121212121212122</v>
      </c>
      <c r="AC113" s="275">
        <v>9</v>
      </c>
      <c r="AD113" s="275">
        <v>8</v>
      </c>
      <c r="AE113" s="275">
        <v>2</v>
      </c>
      <c r="AF113" s="275">
        <v>4</v>
      </c>
      <c r="AG113" s="275">
        <v>0</v>
      </c>
      <c r="AH113" s="275">
        <v>0</v>
      </c>
      <c r="AI113" s="275">
        <v>0</v>
      </c>
      <c r="AJ113" s="289">
        <v>0.97272454285158683</v>
      </c>
      <c r="AK113" s="269" t="s">
        <v>69</v>
      </c>
      <c r="AL113" s="269">
        <v>14</v>
      </c>
      <c r="AM113" s="269" t="s">
        <v>442</v>
      </c>
      <c r="AN113" s="283" t="s">
        <v>530</v>
      </c>
      <c r="AO113" s="290">
        <v>110</v>
      </c>
      <c r="AP113" s="290">
        <v>2</v>
      </c>
      <c r="AQ113" s="290" t="s">
        <v>867</v>
      </c>
      <c r="AS113" s="278" t="s">
        <v>161</v>
      </c>
      <c r="AT113" s="279" t="s">
        <v>246</v>
      </c>
      <c r="AU113" s="278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5" t="s">
        <v>139</v>
      </c>
      <c r="X114" s="275" t="s">
        <v>270</v>
      </c>
      <c r="Y114" s="276" t="s">
        <v>270</v>
      </c>
      <c r="Z114" s="287">
        <v>11</v>
      </c>
      <c r="AA114" s="269">
        <v>28</v>
      </c>
      <c r="AB114" s="288">
        <v>1.0606060606060606</v>
      </c>
      <c r="AC114" s="275">
        <v>1</v>
      </c>
      <c r="AD114" s="275">
        <v>8</v>
      </c>
      <c r="AE114" s="275">
        <v>10</v>
      </c>
      <c r="AF114" s="275">
        <v>6</v>
      </c>
      <c r="AG114" s="275">
        <v>3</v>
      </c>
      <c r="AH114" s="275">
        <v>0</v>
      </c>
      <c r="AI114" s="275">
        <v>0</v>
      </c>
      <c r="AJ114" s="289">
        <v>0.91780233809808065</v>
      </c>
      <c r="AK114" s="269" t="s">
        <v>71</v>
      </c>
      <c r="AL114" s="269">
        <v>41</v>
      </c>
      <c r="AM114" s="269" t="s">
        <v>494</v>
      </c>
      <c r="AN114" s="283" t="s">
        <v>531</v>
      </c>
      <c r="AO114" s="290">
        <v>111</v>
      </c>
      <c r="AP114" s="290">
        <v>3</v>
      </c>
      <c r="AQ114" s="290" t="s">
        <v>868</v>
      </c>
      <c r="AS114" s="278" t="s">
        <v>161</v>
      </c>
      <c r="AT114" s="279" t="s">
        <v>247</v>
      </c>
      <c r="AU114" s="278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5" t="s">
        <v>139</v>
      </c>
      <c r="X115" s="275" t="s">
        <v>271</v>
      </c>
      <c r="Y115" s="276" t="s">
        <v>271</v>
      </c>
      <c r="Z115" s="287">
        <v>8</v>
      </c>
      <c r="AA115" s="269">
        <v>14</v>
      </c>
      <c r="AB115" s="288">
        <v>0.72916666666666674</v>
      </c>
      <c r="AC115" s="275">
        <v>5</v>
      </c>
      <c r="AD115" s="275">
        <v>5</v>
      </c>
      <c r="AE115" s="275">
        <v>2</v>
      </c>
      <c r="AF115" s="275">
        <v>2</v>
      </c>
      <c r="AG115" s="275">
        <v>0</v>
      </c>
      <c r="AH115" s="275">
        <v>0</v>
      </c>
      <c r="AI115" s="275">
        <v>0</v>
      </c>
      <c r="AJ115" s="289">
        <v>0.97104804824051383</v>
      </c>
      <c r="AK115" s="269" t="s">
        <v>69</v>
      </c>
      <c r="AL115" s="269">
        <v>17</v>
      </c>
      <c r="AM115" s="269" t="s">
        <v>546</v>
      </c>
      <c r="AN115" s="283" t="s">
        <v>533</v>
      </c>
      <c r="AO115" s="290">
        <v>112</v>
      </c>
      <c r="AP115" s="290">
        <v>4</v>
      </c>
      <c r="AQ115" s="290" t="s">
        <v>869</v>
      </c>
      <c r="AS115" s="278" t="s">
        <v>161</v>
      </c>
      <c r="AT115" s="279" t="s">
        <v>100</v>
      </c>
      <c r="AU115" s="278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5" t="s">
        <v>148</v>
      </c>
      <c r="X116" s="275" t="s">
        <v>272</v>
      </c>
      <c r="Y116" s="276" t="s">
        <v>272</v>
      </c>
      <c r="Z116" s="287">
        <v>14</v>
      </c>
      <c r="AA116" s="269">
        <v>33</v>
      </c>
      <c r="AB116" s="288">
        <v>0.9821428571428571</v>
      </c>
      <c r="AC116" s="275">
        <v>8</v>
      </c>
      <c r="AD116" s="275">
        <v>6</v>
      </c>
      <c r="AE116" s="275">
        <v>8</v>
      </c>
      <c r="AF116" s="275">
        <v>8</v>
      </c>
      <c r="AG116" s="275">
        <v>0</v>
      </c>
      <c r="AH116" s="275">
        <v>3</v>
      </c>
      <c r="AI116" s="275">
        <v>0</v>
      </c>
      <c r="AJ116" s="289">
        <v>0.94132627092464161</v>
      </c>
      <c r="AK116" s="269" t="s">
        <v>71</v>
      </c>
      <c r="AL116" s="269">
        <v>12</v>
      </c>
      <c r="AM116" s="269" t="s">
        <v>372</v>
      </c>
      <c r="AN116" s="283" t="s">
        <v>534</v>
      </c>
      <c r="AO116" s="290">
        <v>113</v>
      </c>
      <c r="AP116" s="290">
        <v>1</v>
      </c>
      <c r="AQ116" s="290" t="s">
        <v>870</v>
      </c>
      <c r="AS116" s="278" t="s">
        <v>159</v>
      </c>
      <c r="AT116" s="279" t="s">
        <v>248</v>
      </c>
      <c r="AU116" s="278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5" t="s">
        <v>148</v>
      </c>
      <c r="X117" s="275" t="s">
        <v>273</v>
      </c>
      <c r="Y117" s="276" t="s">
        <v>273</v>
      </c>
      <c r="Z117" s="287">
        <v>10</v>
      </c>
      <c r="AA117" s="269">
        <v>26</v>
      </c>
      <c r="AB117" s="288">
        <v>1.0833333333333333</v>
      </c>
      <c r="AC117" s="275">
        <v>3</v>
      </c>
      <c r="AD117" s="275">
        <v>4</v>
      </c>
      <c r="AE117" s="275">
        <v>8</v>
      </c>
      <c r="AF117" s="275">
        <v>9</v>
      </c>
      <c r="AG117" s="275">
        <v>2</v>
      </c>
      <c r="AH117" s="275">
        <v>0</v>
      </c>
      <c r="AI117" s="275">
        <v>0</v>
      </c>
      <c r="AJ117" s="289">
        <v>0.91434969333304894</v>
      </c>
      <c r="AK117" s="269" t="s">
        <v>71</v>
      </c>
      <c r="AL117" s="269">
        <v>43</v>
      </c>
      <c r="AM117" s="269" t="s">
        <v>482</v>
      </c>
      <c r="AN117" s="283" t="s">
        <v>536</v>
      </c>
      <c r="AO117" s="290">
        <v>114</v>
      </c>
      <c r="AP117" s="290">
        <v>2</v>
      </c>
      <c r="AQ117" s="290" t="s">
        <v>871</v>
      </c>
      <c r="AS117" s="278" t="s">
        <v>159</v>
      </c>
      <c r="AT117" s="279" t="s">
        <v>249</v>
      </c>
      <c r="AU117" s="278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5" t="s">
        <v>148</v>
      </c>
      <c r="X118" s="275" t="s">
        <v>274</v>
      </c>
      <c r="Y118" s="276" t="s">
        <v>274</v>
      </c>
      <c r="Z118" s="287">
        <v>17</v>
      </c>
      <c r="AA118" s="269">
        <v>37</v>
      </c>
      <c r="AB118" s="288">
        <v>0.90686274509803932</v>
      </c>
      <c r="AC118" s="275">
        <v>9</v>
      </c>
      <c r="AD118" s="275">
        <v>9</v>
      </c>
      <c r="AE118" s="275">
        <v>6</v>
      </c>
      <c r="AF118" s="275">
        <v>10</v>
      </c>
      <c r="AG118" s="275">
        <v>3</v>
      </c>
      <c r="AH118" s="275">
        <v>0</v>
      </c>
      <c r="AI118" s="275">
        <v>0</v>
      </c>
      <c r="AJ118" s="289">
        <v>0.94315095757692569</v>
      </c>
      <c r="AK118" s="269" t="s">
        <v>71</v>
      </c>
      <c r="AL118" s="269">
        <v>9</v>
      </c>
      <c r="AM118" s="269" t="s">
        <v>342</v>
      </c>
      <c r="AN118" s="283" t="s">
        <v>538</v>
      </c>
      <c r="AO118" s="290">
        <v>115</v>
      </c>
      <c r="AP118" s="290">
        <v>3</v>
      </c>
      <c r="AQ118" s="290" t="s">
        <v>872</v>
      </c>
      <c r="AS118" s="278" t="s">
        <v>159</v>
      </c>
      <c r="AT118" s="279" t="s">
        <v>250</v>
      </c>
      <c r="AU118" s="278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5" t="s">
        <v>148</v>
      </c>
      <c r="X119" s="275" t="s">
        <v>275</v>
      </c>
      <c r="Y119" s="276" t="s">
        <v>275</v>
      </c>
      <c r="Z119" s="287">
        <v>6</v>
      </c>
      <c r="AA119" s="269">
        <v>13</v>
      </c>
      <c r="AB119" s="288">
        <v>0.9027777777777779</v>
      </c>
      <c r="AC119" s="275">
        <v>1</v>
      </c>
      <c r="AD119" s="275">
        <v>2</v>
      </c>
      <c r="AE119" s="275">
        <v>7</v>
      </c>
      <c r="AF119" s="275">
        <v>2</v>
      </c>
      <c r="AG119" s="275">
        <v>0</v>
      </c>
      <c r="AH119" s="275">
        <v>1</v>
      </c>
      <c r="AI119" s="275">
        <v>0</v>
      </c>
      <c r="AJ119" s="289">
        <v>0.90623848811241214</v>
      </c>
      <c r="AK119" s="269" t="s">
        <v>71</v>
      </c>
      <c r="AL119" s="269">
        <v>59</v>
      </c>
      <c r="AM119" s="269" t="s">
        <v>741</v>
      </c>
      <c r="AN119" s="283" t="s">
        <v>540</v>
      </c>
      <c r="AO119" s="290">
        <v>116</v>
      </c>
      <c r="AP119" s="290">
        <v>4</v>
      </c>
      <c r="AQ119" s="290" t="s">
        <v>873</v>
      </c>
      <c r="AS119" s="278" t="s">
        <v>159</v>
      </c>
      <c r="AT119" s="279" t="s">
        <v>251</v>
      </c>
      <c r="AU119" s="278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5" t="s">
        <v>148</v>
      </c>
      <c r="X120" s="275" t="s">
        <v>276</v>
      </c>
      <c r="Y120" s="276" t="s">
        <v>276</v>
      </c>
      <c r="Z120" s="287">
        <v>12</v>
      </c>
      <c r="AA120" s="269">
        <v>29</v>
      </c>
      <c r="AB120" s="288">
        <v>1.0069444444444446</v>
      </c>
      <c r="AC120" s="275">
        <v>5</v>
      </c>
      <c r="AD120" s="275">
        <v>6</v>
      </c>
      <c r="AE120" s="275">
        <v>9</v>
      </c>
      <c r="AF120" s="275">
        <v>5</v>
      </c>
      <c r="AG120" s="275">
        <v>3</v>
      </c>
      <c r="AH120" s="275">
        <v>1</v>
      </c>
      <c r="AI120" s="275">
        <v>0</v>
      </c>
      <c r="AJ120" s="289">
        <v>0.92623523433944366</v>
      </c>
      <c r="AK120" s="269" t="s">
        <v>71</v>
      </c>
      <c r="AL120" s="269">
        <v>26</v>
      </c>
      <c r="AM120" s="269" t="s">
        <v>453</v>
      </c>
      <c r="AN120" s="283" t="s">
        <v>542</v>
      </c>
      <c r="AO120" s="290">
        <v>117</v>
      </c>
      <c r="AP120" s="290">
        <v>5</v>
      </c>
      <c r="AQ120" s="290" t="s">
        <v>874</v>
      </c>
      <c r="AS120" s="278" t="s">
        <v>159</v>
      </c>
      <c r="AT120" s="279" t="s">
        <v>252</v>
      </c>
      <c r="AU120" s="278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5" t="s">
        <v>148</v>
      </c>
      <c r="X121" s="275" t="s">
        <v>277</v>
      </c>
      <c r="Y121" s="276" t="s">
        <v>277</v>
      </c>
      <c r="Z121" s="287">
        <v>4</v>
      </c>
      <c r="AA121" s="269">
        <v>11</v>
      </c>
      <c r="AB121" s="288">
        <v>1.1458333333333335</v>
      </c>
      <c r="AC121" s="275">
        <v>6</v>
      </c>
      <c r="AD121" s="275">
        <v>4</v>
      </c>
      <c r="AE121" s="275">
        <v>0</v>
      </c>
      <c r="AF121" s="275">
        <v>1</v>
      </c>
      <c r="AG121" s="275">
        <v>0</v>
      </c>
      <c r="AH121" s="275">
        <v>0</v>
      </c>
      <c r="AI121" s="275">
        <v>0</v>
      </c>
      <c r="AJ121" s="289">
        <v>1.0077334893817502</v>
      </c>
      <c r="AK121" s="269" t="s">
        <v>74</v>
      </c>
      <c r="AL121" s="269">
        <v>10</v>
      </c>
      <c r="AM121" s="269" t="s">
        <v>589</v>
      </c>
      <c r="AN121" s="283" t="s">
        <v>543</v>
      </c>
      <c r="AO121" s="290">
        <v>118</v>
      </c>
      <c r="AP121" s="290">
        <v>6</v>
      </c>
      <c r="AQ121" s="290" t="s">
        <v>875</v>
      </c>
      <c r="AS121" s="278" t="s">
        <v>159</v>
      </c>
      <c r="AT121" s="279" t="s">
        <v>253</v>
      </c>
      <c r="AU121" s="278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5" t="s">
        <v>151</v>
      </c>
      <c r="X122" s="275" t="s">
        <v>278</v>
      </c>
      <c r="Y122" s="276" t="s">
        <v>278</v>
      </c>
      <c r="Z122" s="287">
        <v>16</v>
      </c>
      <c r="AA122" s="269">
        <v>42</v>
      </c>
      <c r="AB122" s="288">
        <v>1.09375</v>
      </c>
      <c r="AC122" s="275">
        <v>6</v>
      </c>
      <c r="AD122" s="275">
        <v>8</v>
      </c>
      <c r="AE122" s="275">
        <v>10</v>
      </c>
      <c r="AF122" s="275">
        <v>11</v>
      </c>
      <c r="AG122" s="275">
        <v>5</v>
      </c>
      <c r="AH122" s="275">
        <v>2</v>
      </c>
      <c r="AI122" s="275">
        <v>0</v>
      </c>
      <c r="AJ122" s="289">
        <v>0.9120395280410557</v>
      </c>
      <c r="AK122" s="269" t="s">
        <v>71</v>
      </c>
      <c r="AL122" s="269">
        <v>49</v>
      </c>
      <c r="AM122" s="269" t="s">
        <v>474</v>
      </c>
      <c r="AN122" s="283" t="s">
        <v>545</v>
      </c>
      <c r="AO122" s="290">
        <v>119</v>
      </c>
      <c r="AP122" s="290">
        <v>1</v>
      </c>
      <c r="AQ122" s="290" t="s">
        <v>876</v>
      </c>
      <c r="AS122" s="278" t="s">
        <v>159</v>
      </c>
      <c r="AT122" s="279" t="s">
        <v>100</v>
      </c>
      <c r="AU122" s="278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5" t="s">
        <v>151</v>
      </c>
      <c r="X123" s="275" t="s">
        <v>279</v>
      </c>
      <c r="Y123" s="276" t="s">
        <v>279</v>
      </c>
      <c r="Z123" s="287">
        <v>8</v>
      </c>
      <c r="AA123" s="269">
        <v>20</v>
      </c>
      <c r="AB123" s="288">
        <v>1.09375</v>
      </c>
      <c r="AC123" s="275">
        <v>5</v>
      </c>
      <c r="AD123" s="275">
        <v>5</v>
      </c>
      <c r="AE123" s="275">
        <v>6</v>
      </c>
      <c r="AF123" s="275">
        <v>4</v>
      </c>
      <c r="AG123" s="275">
        <v>0</v>
      </c>
      <c r="AH123" s="275">
        <v>0</v>
      </c>
      <c r="AI123" s="275">
        <v>1</v>
      </c>
      <c r="AJ123" s="289">
        <v>0.952067855899561</v>
      </c>
      <c r="AK123" s="269" t="s">
        <v>69</v>
      </c>
      <c r="AL123" s="269">
        <v>37</v>
      </c>
      <c r="AM123" s="269" t="s">
        <v>507</v>
      </c>
      <c r="AN123" s="283" t="s">
        <v>547</v>
      </c>
      <c r="AO123" s="290">
        <v>120</v>
      </c>
      <c r="AP123" s="290">
        <v>2</v>
      </c>
      <c r="AQ123" s="290" t="s">
        <v>877</v>
      </c>
      <c r="AS123" s="278" t="s">
        <v>143</v>
      </c>
      <c r="AT123" s="279" t="s">
        <v>254</v>
      </c>
      <c r="AU123" s="278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5" t="s">
        <v>151</v>
      </c>
      <c r="X124" s="275" t="s">
        <v>280</v>
      </c>
      <c r="Y124" s="276" t="s">
        <v>280</v>
      </c>
      <c r="Z124" s="287">
        <v>2</v>
      </c>
      <c r="AA124" s="269">
        <v>7</v>
      </c>
      <c r="AB124" s="288">
        <v>1.4583333333333335</v>
      </c>
      <c r="AC124" s="275">
        <v>3</v>
      </c>
      <c r="AD124" s="275">
        <v>0</v>
      </c>
      <c r="AE124" s="275">
        <v>3</v>
      </c>
      <c r="AF124" s="275">
        <v>0</v>
      </c>
      <c r="AG124" s="275">
        <v>0</v>
      </c>
      <c r="AH124" s="275">
        <v>1</v>
      </c>
      <c r="AI124" s="275">
        <v>0</v>
      </c>
      <c r="AJ124" s="289">
        <v>0.98443267432893711</v>
      </c>
      <c r="AK124" s="269" t="s">
        <v>69</v>
      </c>
      <c r="AL124" s="269">
        <v>7</v>
      </c>
      <c r="AM124" s="269" t="s">
        <v>577</v>
      </c>
      <c r="AN124" s="283" t="s">
        <v>549</v>
      </c>
      <c r="AO124" s="290">
        <v>121</v>
      </c>
      <c r="AP124" s="290">
        <v>3</v>
      </c>
      <c r="AQ124" s="290" t="s">
        <v>878</v>
      </c>
      <c r="AS124" s="278" t="s">
        <v>143</v>
      </c>
      <c r="AT124" s="279" t="s">
        <v>255</v>
      </c>
      <c r="AU124" s="278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5" t="s">
        <v>151</v>
      </c>
      <c r="X125" s="275" t="s">
        <v>281</v>
      </c>
      <c r="Y125" s="276" t="s">
        <v>281</v>
      </c>
      <c r="Z125" s="287">
        <v>1</v>
      </c>
      <c r="AA125" s="269">
        <v>4</v>
      </c>
      <c r="AB125" s="288">
        <v>1.6666666666666667</v>
      </c>
      <c r="AC125" s="275">
        <v>0</v>
      </c>
      <c r="AD125" s="275">
        <v>1</v>
      </c>
      <c r="AE125" s="275">
        <v>1</v>
      </c>
      <c r="AF125" s="275">
        <v>2</v>
      </c>
      <c r="AG125" s="275">
        <v>0</v>
      </c>
      <c r="AH125" s="275">
        <v>0</v>
      </c>
      <c r="AI125" s="275">
        <v>0</v>
      </c>
      <c r="AJ125" s="289">
        <v>0.88846153846153841</v>
      </c>
      <c r="AK125" s="269" t="s">
        <v>72</v>
      </c>
      <c r="AL125" s="269">
        <v>14</v>
      </c>
      <c r="AM125" s="269" t="s">
        <v>570</v>
      </c>
      <c r="AN125" s="283" t="s">
        <v>551</v>
      </c>
      <c r="AO125" s="290">
        <v>122</v>
      </c>
      <c r="AP125" s="290">
        <v>4</v>
      </c>
      <c r="AQ125" s="290" t="s">
        <v>879</v>
      </c>
      <c r="AS125" s="278" t="s">
        <v>143</v>
      </c>
      <c r="AT125" s="279" t="s">
        <v>256</v>
      </c>
      <c r="AU125" s="278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5" t="s">
        <v>151</v>
      </c>
      <c r="X126" s="275" t="s">
        <v>282</v>
      </c>
      <c r="Y126" s="276" t="s">
        <v>282</v>
      </c>
      <c r="Z126" s="287">
        <v>3</v>
      </c>
      <c r="AA126" s="269">
        <v>10</v>
      </c>
      <c r="AB126" s="288">
        <v>1.3888888888888891</v>
      </c>
      <c r="AC126" s="275">
        <v>1</v>
      </c>
      <c r="AD126" s="275">
        <v>1</v>
      </c>
      <c r="AE126" s="275">
        <v>2</v>
      </c>
      <c r="AF126" s="275">
        <v>3</v>
      </c>
      <c r="AG126" s="275">
        <v>3</v>
      </c>
      <c r="AH126" s="275">
        <v>0</v>
      </c>
      <c r="AI126" s="275">
        <v>0</v>
      </c>
      <c r="AJ126" s="289">
        <v>0.89559160342383604</v>
      </c>
      <c r="AK126" s="269" t="s">
        <v>72</v>
      </c>
      <c r="AL126" s="269">
        <v>3</v>
      </c>
      <c r="AM126" s="269" t="s">
        <v>415</v>
      </c>
      <c r="AN126" s="283" t="s">
        <v>553</v>
      </c>
      <c r="AO126" s="290">
        <v>123</v>
      </c>
      <c r="AP126" s="290">
        <v>5</v>
      </c>
      <c r="AQ126" s="290" t="s">
        <v>880</v>
      </c>
      <c r="AS126" s="278" t="s">
        <v>143</v>
      </c>
      <c r="AT126" s="279" t="s">
        <v>257</v>
      </c>
      <c r="AU126" s="278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5" t="s">
        <v>151</v>
      </c>
      <c r="X127" s="275" t="s">
        <v>328</v>
      </c>
      <c r="Y127" s="276" t="s">
        <v>328</v>
      </c>
      <c r="Z127" s="287">
        <v>1</v>
      </c>
      <c r="AA127" s="269">
        <v>1</v>
      </c>
      <c r="AB127" s="288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1</v>
      </c>
      <c r="AI127" s="275">
        <v>1</v>
      </c>
      <c r="AJ127" s="289">
        <v>0.66176470588235292</v>
      </c>
      <c r="AK127" s="269" t="s">
        <v>73</v>
      </c>
      <c r="AL127" s="269">
        <v>4</v>
      </c>
      <c r="AM127" s="269" t="s">
        <v>742</v>
      </c>
      <c r="AN127" s="283" t="s">
        <v>555</v>
      </c>
      <c r="AO127" s="290">
        <v>124</v>
      </c>
      <c r="AP127" s="290">
        <v>6</v>
      </c>
      <c r="AQ127" s="290" t="s">
        <v>881</v>
      </c>
      <c r="AS127" s="278" t="s">
        <v>143</v>
      </c>
      <c r="AT127" s="279" t="s">
        <v>258</v>
      </c>
      <c r="AU127" s="278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5" t="s">
        <v>151</v>
      </c>
      <c r="X128" s="275" t="s">
        <v>334</v>
      </c>
      <c r="Y128" s="276" t="s">
        <v>334</v>
      </c>
      <c r="Z128" s="287">
        <v>1</v>
      </c>
      <c r="AA128" s="269">
        <v>2</v>
      </c>
      <c r="AB128" s="288">
        <v>0.83333333333333337</v>
      </c>
      <c r="AC128" s="275">
        <v>1</v>
      </c>
      <c r="AD128" s="275">
        <v>1</v>
      </c>
      <c r="AE128" s="275">
        <v>0</v>
      </c>
      <c r="AF128" s="275">
        <v>0</v>
      </c>
      <c r="AG128" s="275">
        <v>0</v>
      </c>
      <c r="AH128" s="275">
        <v>0</v>
      </c>
      <c r="AI128" s="275">
        <v>0</v>
      </c>
      <c r="AJ128" s="289">
        <v>1.0111428571428571</v>
      </c>
      <c r="AK128" s="269" t="s">
        <v>74</v>
      </c>
      <c r="AL128" s="269">
        <v>8</v>
      </c>
      <c r="AM128" s="269" t="s">
        <v>624</v>
      </c>
      <c r="AN128" s="283" t="s">
        <v>557</v>
      </c>
      <c r="AO128" s="290">
        <v>125</v>
      </c>
      <c r="AP128" s="290">
        <v>7</v>
      </c>
      <c r="AQ128" s="290" t="s">
        <v>882</v>
      </c>
      <c r="AS128" s="278" t="s">
        <v>143</v>
      </c>
      <c r="AT128" s="279" t="s">
        <v>99</v>
      </c>
      <c r="AU128" s="278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5" t="s">
        <v>162</v>
      </c>
      <c r="X129" s="275" t="s">
        <v>283</v>
      </c>
      <c r="Y129" s="276" t="s">
        <v>283</v>
      </c>
      <c r="Z129" s="287">
        <v>20</v>
      </c>
      <c r="AA129" s="269">
        <v>48</v>
      </c>
      <c r="AB129" s="288">
        <v>1</v>
      </c>
      <c r="AC129" s="275">
        <v>0</v>
      </c>
      <c r="AD129" s="275">
        <v>0</v>
      </c>
      <c r="AE129" s="275">
        <v>2</v>
      </c>
      <c r="AF129" s="275">
        <v>9</v>
      </c>
      <c r="AG129" s="275">
        <v>21</v>
      </c>
      <c r="AH129" s="275">
        <v>16</v>
      </c>
      <c r="AI129" s="275">
        <v>0</v>
      </c>
      <c r="AJ129" s="289">
        <v>0.81967865372910831</v>
      </c>
      <c r="AK129" s="269" t="s">
        <v>70</v>
      </c>
      <c r="AL129" s="269">
        <v>7</v>
      </c>
      <c r="AM129" s="269" t="s">
        <v>743</v>
      </c>
      <c r="AN129" s="283" t="s">
        <v>559</v>
      </c>
      <c r="AO129" s="290">
        <v>126</v>
      </c>
      <c r="AP129" s="290">
        <v>1</v>
      </c>
      <c r="AQ129" s="290" t="s">
        <v>883</v>
      </c>
      <c r="AS129" s="278" t="s">
        <v>143</v>
      </c>
      <c r="AT129" s="279" t="s">
        <v>100</v>
      </c>
      <c r="AU129" s="278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5" t="s">
        <v>162</v>
      </c>
      <c r="X130" s="275" t="s">
        <v>188</v>
      </c>
      <c r="Y130" s="276" t="s">
        <v>188</v>
      </c>
      <c r="Z130" s="287">
        <v>4</v>
      </c>
      <c r="AA130" s="269">
        <v>10</v>
      </c>
      <c r="AB130" s="288">
        <v>1.0416666666666667</v>
      </c>
      <c r="AC130" s="275">
        <v>0</v>
      </c>
      <c r="AD130" s="275">
        <v>0</v>
      </c>
      <c r="AE130" s="275">
        <v>0</v>
      </c>
      <c r="AF130" s="275">
        <v>9</v>
      </c>
      <c r="AG130" s="275">
        <v>1</v>
      </c>
      <c r="AH130" s="275">
        <v>0</v>
      </c>
      <c r="AI130" s="275">
        <v>0</v>
      </c>
      <c r="AJ130" s="289">
        <v>0.86407141129340459</v>
      </c>
      <c r="AK130" s="269" t="s">
        <v>72</v>
      </c>
      <c r="AL130" s="269">
        <v>32</v>
      </c>
      <c r="AM130" s="269" t="s">
        <v>744</v>
      </c>
      <c r="AN130" s="283" t="s">
        <v>561</v>
      </c>
      <c r="AO130" s="290">
        <v>127</v>
      </c>
      <c r="AP130" s="290">
        <v>2</v>
      </c>
      <c r="AQ130" s="290" t="s">
        <v>884</v>
      </c>
      <c r="AS130" s="278" t="s">
        <v>140</v>
      </c>
      <c r="AT130" s="279" t="s">
        <v>259</v>
      </c>
      <c r="AU130" s="278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5" t="s">
        <v>162</v>
      </c>
      <c r="X131" s="275" t="s">
        <v>284</v>
      </c>
      <c r="Y131" s="276" t="s">
        <v>284</v>
      </c>
      <c r="Z131" s="287">
        <v>19</v>
      </c>
      <c r="AA131" s="269">
        <v>47</v>
      </c>
      <c r="AB131" s="288">
        <v>1.0307017543859649</v>
      </c>
      <c r="AC131" s="275">
        <v>0</v>
      </c>
      <c r="AD131" s="275">
        <v>0</v>
      </c>
      <c r="AE131" s="275">
        <v>0</v>
      </c>
      <c r="AF131" s="275">
        <v>7</v>
      </c>
      <c r="AG131" s="275">
        <v>17</v>
      </c>
      <c r="AH131" s="275">
        <v>23</v>
      </c>
      <c r="AI131" s="275">
        <v>0</v>
      </c>
      <c r="AJ131" s="289">
        <v>0.80484825134420457</v>
      </c>
      <c r="AK131" s="269" t="s">
        <v>70</v>
      </c>
      <c r="AL131" s="269">
        <v>13</v>
      </c>
      <c r="AM131" s="269" t="s">
        <v>745</v>
      </c>
      <c r="AN131" s="283" t="s">
        <v>563</v>
      </c>
      <c r="AO131" s="290">
        <v>128</v>
      </c>
      <c r="AP131" s="290">
        <v>3</v>
      </c>
      <c r="AQ131" s="290" t="s">
        <v>885</v>
      </c>
      <c r="AS131" s="278" t="s">
        <v>140</v>
      </c>
      <c r="AT131" s="279" t="s">
        <v>260</v>
      </c>
      <c r="AU131" s="278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5" t="s">
        <v>164</v>
      </c>
      <c r="X132" s="275" t="s">
        <v>285</v>
      </c>
      <c r="Y132" s="276" t="s">
        <v>285</v>
      </c>
      <c r="Z132" s="287">
        <v>14</v>
      </c>
      <c r="AA132" s="269">
        <v>32</v>
      </c>
      <c r="AB132" s="288">
        <v>0.95238095238095233</v>
      </c>
      <c r="AC132" s="275">
        <v>0</v>
      </c>
      <c r="AD132" s="275">
        <v>2</v>
      </c>
      <c r="AE132" s="275">
        <v>4</v>
      </c>
      <c r="AF132" s="275">
        <v>9</v>
      </c>
      <c r="AG132" s="275">
        <v>7</v>
      </c>
      <c r="AH132" s="275">
        <v>10</v>
      </c>
      <c r="AI132" s="275">
        <v>0</v>
      </c>
      <c r="AJ132" s="289">
        <v>0.83164576769059073</v>
      </c>
      <c r="AK132" s="269" t="s">
        <v>70</v>
      </c>
      <c r="AL132" s="269">
        <v>5</v>
      </c>
      <c r="AM132" s="269" t="s">
        <v>636</v>
      </c>
      <c r="AN132" s="283" t="s">
        <v>565</v>
      </c>
      <c r="AO132" s="290">
        <v>129</v>
      </c>
      <c r="AP132" s="290">
        <v>1</v>
      </c>
      <c r="AQ132" s="290" t="s">
        <v>886</v>
      </c>
      <c r="AS132" s="278" t="s">
        <v>140</v>
      </c>
      <c r="AT132" s="279" t="s">
        <v>100</v>
      </c>
      <c r="AU132" s="278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5" t="s">
        <v>164</v>
      </c>
      <c r="X133" s="275" t="s">
        <v>286</v>
      </c>
      <c r="Y133" s="276" t="s">
        <v>286</v>
      </c>
      <c r="Z133" s="287">
        <v>9</v>
      </c>
      <c r="AA133" s="269">
        <v>21</v>
      </c>
      <c r="AB133" s="288">
        <v>0.97222222222222232</v>
      </c>
      <c r="AC133" s="275">
        <v>1</v>
      </c>
      <c r="AD133" s="275">
        <v>0</v>
      </c>
      <c r="AE133" s="275">
        <v>2</v>
      </c>
      <c r="AF133" s="275">
        <v>3</v>
      </c>
      <c r="AG133" s="275">
        <v>8</v>
      </c>
      <c r="AH133" s="275">
        <v>7</v>
      </c>
      <c r="AI133" s="275">
        <v>0</v>
      </c>
      <c r="AJ133" s="289">
        <v>0.8189627753464388</v>
      </c>
      <c r="AK133" s="269" t="s">
        <v>70</v>
      </c>
      <c r="AL133" s="269">
        <v>9</v>
      </c>
      <c r="AM133" s="269" t="s">
        <v>746</v>
      </c>
      <c r="AN133" s="283" t="s">
        <v>567</v>
      </c>
      <c r="AO133" s="290">
        <v>130</v>
      </c>
      <c r="AP133" s="290">
        <v>2</v>
      </c>
      <c r="AQ133" s="290" t="s">
        <v>887</v>
      </c>
      <c r="AS133" s="278" t="s">
        <v>153</v>
      </c>
      <c r="AT133" s="279" t="s">
        <v>261</v>
      </c>
      <c r="AU133" s="278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5" t="s">
        <v>164</v>
      </c>
      <c r="X134" s="275" t="s">
        <v>287</v>
      </c>
      <c r="Y134" s="276" t="s">
        <v>287</v>
      </c>
      <c r="Z134" s="287">
        <v>9</v>
      </c>
      <c r="AA134" s="269">
        <v>21</v>
      </c>
      <c r="AB134" s="288">
        <v>0.97222222222222232</v>
      </c>
      <c r="AC134" s="275">
        <v>1</v>
      </c>
      <c r="AD134" s="275">
        <v>0</v>
      </c>
      <c r="AE134" s="275">
        <v>2</v>
      </c>
      <c r="AF134" s="275">
        <v>4</v>
      </c>
      <c r="AG134" s="275">
        <v>5</v>
      </c>
      <c r="AH134" s="275">
        <v>9</v>
      </c>
      <c r="AI134" s="275">
        <v>0</v>
      </c>
      <c r="AJ134" s="289">
        <v>0.81716133369788491</v>
      </c>
      <c r="AK134" s="269" t="s">
        <v>70</v>
      </c>
      <c r="AL134" s="269">
        <v>10</v>
      </c>
      <c r="AM134" s="269" t="s">
        <v>747</v>
      </c>
      <c r="AN134" s="283" t="s">
        <v>569</v>
      </c>
      <c r="AO134" s="290">
        <v>131</v>
      </c>
      <c r="AP134" s="290">
        <v>3</v>
      </c>
      <c r="AQ134" s="290" t="s">
        <v>888</v>
      </c>
      <c r="AS134" s="278" t="s">
        <v>153</v>
      </c>
      <c r="AT134" s="279" t="s">
        <v>262</v>
      </c>
      <c r="AU134" s="278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5" t="s">
        <v>164</v>
      </c>
      <c r="X135" s="275" t="s">
        <v>288</v>
      </c>
      <c r="Y135" s="276" t="s">
        <v>288</v>
      </c>
      <c r="Z135" s="287">
        <v>5</v>
      </c>
      <c r="AA135" s="269">
        <v>12</v>
      </c>
      <c r="AB135" s="288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2</v>
      </c>
      <c r="AH135" s="275">
        <v>7</v>
      </c>
      <c r="AI135" s="275">
        <v>0</v>
      </c>
      <c r="AJ135" s="289">
        <v>0.79229651981704619</v>
      </c>
      <c r="AK135" s="269" t="s">
        <v>73</v>
      </c>
      <c r="AL135" s="269">
        <v>2</v>
      </c>
      <c r="AM135" s="269" t="s">
        <v>748</v>
      </c>
      <c r="AN135" s="283" t="s">
        <v>571</v>
      </c>
      <c r="AO135" s="290">
        <v>132</v>
      </c>
      <c r="AP135" s="290">
        <v>4</v>
      </c>
      <c r="AQ135" s="290" t="s">
        <v>889</v>
      </c>
      <c r="AS135" s="278" t="s">
        <v>153</v>
      </c>
      <c r="AT135" s="279" t="s">
        <v>263</v>
      </c>
      <c r="AU135" s="278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5" t="s">
        <v>164</v>
      </c>
      <c r="X136" s="275" t="s">
        <v>289</v>
      </c>
      <c r="Y136" s="276" t="s">
        <v>289</v>
      </c>
      <c r="Z136" s="287">
        <v>3</v>
      </c>
      <c r="AA136" s="269">
        <v>8</v>
      </c>
      <c r="AB136" s="288">
        <v>1.1111111111111112</v>
      </c>
      <c r="AC136" s="275">
        <v>0</v>
      </c>
      <c r="AD136" s="275">
        <v>1</v>
      </c>
      <c r="AE136" s="275">
        <v>2</v>
      </c>
      <c r="AF136" s="275">
        <v>3</v>
      </c>
      <c r="AG136" s="275">
        <v>2</v>
      </c>
      <c r="AH136" s="275">
        <v>0</v>
      </c>
      <c r="AI136" s="275">
        <v>0</v>
      </c>
      <c r="AJ136" s="289">
        <v>0.88441553196066991</v>
      </c>
      <c r="AK136" s="269" t="s">
        <v>72</v>
      </c>
      <c r="AL136" s="269">
        <v>19</v>
      </c>
      <c r="AM136" s="269" t="s">
        <v>562</v>
      </c>
      <c r="AN136" s="283" t="s">
        <v>573</v>
      </c>
      <c r="AO136" s="290">
        <v>133</v>
      </c>
      <c r="AP136" s="290">
        <v>5</v>
      </c>
      <c r="AQ136" s="290" t="s">
        <v>890</v>
      </c>
      <c r="AS136" s="278" t="s">
        <v>153</v>
      </c>
      <c r="AT136" s="279" t="s">
        <v>99</v>
      </c>
      <c r="AU136" s="278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5" t="s">
        <v>136</v>
      </c>
      <c r="X137" s="275" t="s">
        <v>290</v>
      </c>
      <c r="Y137" s="276" t="s">
        <v>290</v>
      </c>
      <c r="Z137" s="287">
        <v>13</v>
      </c>
      <c r="AA137" s="269">
        <v>32</v>
      </c>
      <c r="AB137" s="288">
        <v>1.0256410256410258</v>
      </c>
      <c r="AC137" s="275">
        <v>13</v>
      </c>
      <c r="AD137" s="275">
        <v>3</v>
      </c>
      <c r="AE137" s="275">
        <v>7</v>
      </c>
      <c r="AF137" s="275">
        <v>7</v>
      </c>
      <c r="AG137" s="275">
        <v>1</v>
      </c>
      <c r="AH137" s="275">
        <v>1</v>
      </c>
      <c r="AI137" s="275">
        <v>0</v>
      </c>
      <c r="AJ137" s="289">
        <v>0.95990957268638677</v>
      </c>
      <c r="AK137" s="269" t="s">
        <v>69</v>
      </c>
      <c r="AL137" s="269">
        <v>30</v>
      </c>
      <c r="AM137" s="269" t="s">
        <v>609</v>
      </c>
      <c r="AN137" s="283" t="s">
        <v>574</v>
      </c>
      <c r="AO137" s="290">
        <v>134</v>
      </c>
      <c r="AP137" s="290">
        <v>1</v>
      </c>
      <c r="AQ137" s="290" t="s">
        <v>891</v>
      </c>
      <c r="AS137" s="278" t="s">
        <v>153</v>
      </c>
      <c r="AT137" s="279" t="s">
        <v>100</v>
      </c>
      <c r="AU137" s="278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5" t="s">
        <v>136</v>
      </c>
      <c r="X138" s="275" t="s">
        <v>291</v>
      </c>
      <c r="Y138" s="276" t="s">
        <v>291</v>
      </c>
      <c r="Z138" s="287">
        <v>12</v>
      </c>
      <c r="AA138" s="269">
        <v>30</v>
      </c>
      <c r="AB138" s="288">
        <v>1.0416666666666667</v>
      </c>
      <c r="AC138" s="275">
        <v>11</v>
      </c>
      <c r="AD138" s="275">
        <v>7</v>
      </c>
      <c r="AE138" s="275">
        <v>7</v>
      </c>
      <c r="AF138" s="275">
        <v>4</v>
      </c>
      <c r="AG138" s="275">
        <v>0</v>
      </c>
      <c r="AH138" s="275">
        <v>1</v>
      </c>
      <c r="AI138" s="275">
        <v>0</v>
      </c>
      <c r="AJ138" s="289">
        <v>0.96481336939491136</v>
      </c>
      <c r="AK138" s="269" t="s">
        <v>69</v>
      </c>
      <c r="AL138" s="269">
        <v>24</v>
      </c>
      <c r="AM138" s="269" t="s">
        <v>340</v>
      </c>
      <c r="AN138" s="283" t="s">
        <v>576</v>
      </c>
      <c r="AO138" s="290">
        <v>135</v>
      </c>
      <c r="AP138" s="290">
        <v>2</v>
      </c>
      <c r="AQ138" s="290" t="s">
        <v>892</v>
      </c>
      <c r="AS138" s="278" t="s">
        <v>146</v>
      </c>
      <c r="AT138" s="279" t="s">
        <v>264</v>
      </c>
      <c r="AU138" s="278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5" t="s">
        <v>136</v>
      </c>
      <c r="X139" s="275" t="s">
        <v>292</v>
      </c>
      <c r="Y139" s="276" t="s">
        <v>292</v>
      </c>
      <c r="Z139" s="287">
        <v>13</v>
      </c>
      <c r="AA139" s="269">
        <v>28</v>
      </c>
      <c r="AB139" s="288">
        <v>0.89743589743589747</v>
      </c>
      <c r="AC139" s="275">
        <v>3</v>
      </c>
      <c r="AD139" s="275">
        <v>6</v>
      </c>
      <c r="AE139" s="275">
        <v>10</v>
      </c>
      <c r="AF139" s="275">
        <v>6</v>
      </c>
      <c r="AG139" s="275">
        <v>3</v>
      </c>
      <c r="AH139" s="275">
        <v>0</v>
      </c>
      <c r="AI139" s="275">
        <v>0</v>
      </c>
      <c r="AJ139" s="289">
        <v>0.92619470687876915</v>
      </c>
      <c r="AK139" s="269" t="s">
        <v>71</v>
      </c>
      <c r="AL139" s="269">
        <v>27</v>
      </c>
      <c r="AM139" s="269" t="s">
        <v>353</v>
      </c>
      <c r="AN139" s="283" t="s">
        <v>578</v>
      </c>
      <c r="AO139" s="290">
        <v>136</v>
      </c>
      <c r="AP139" s="290">
        <v>3</v>
      </c>
      <c r="AQ139" s="290" t="s">
        <v>893</v>
      </c>
      <c r="AS139" s="278" t="s">
        <v>146</v>
      </c>
      <c r="AT139" s="279" t="s">
        <v>265</v>
      </c>
      <c r="AU139" s="278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5" t="s">
        <v>136</v>
      </c>
      <c r="X140" s="275" t="s">
        <v>293</v>
      </c>
      <c r="Y140" s="276" t="s">
        <v>293</v>
      </c>
      <c r="Z140" s="287">
        <v>13</v>
      </c>
      <c r="AA140" s="269">
        <v>31</v>
      </c>
      <c r="AB140" s="288">
        <v>0.99358974358974361</v>
      </c>
      <c r="AC140" s="275">
        <v>8</v>
      </c>
      <c r="AD140" s="275">
        <v>7</v>
      </c>
      <c r="AE140" s="275">
        <v>7</v>
      </c>
      <c r="AF140" s="275">
        <v>8</v>
      </c>
      <c r="AG140" s="275">
        <v>1</v>
      </c>
      <c r="AH140" s="275">
        <v>0</v>
      </c>
      <c r="AI140" s="275">
        <v>0</v>
      </c>
      <c r="AJ140" s="289">
        <v>0.94555053699987035</v>
      </c>
      <c r="AK140" s="269" t="s">
        <v>71</v>
      </c>
      <c r="AL140" s="269">
        <v>6</v>
      </c>
      <c r="AM140" s="269" t="s">
        <v>500</v>
      </c>
      <c r="AN140" s="283" t="s">
        <v>580</v>
      </c>
      <c r="AO140" s="290">
        <v>137</v>
      </c>
      <c r="AP140" s="290">
        <v>4</v>
      </c>
      <c r="AQ140" s="290" t="s">
        <v>894</v>
      </c>
      <c r="AS140" s="278" t="s">
        <v>146</v>
      </c>
      <c r="AT140" s="279" t="s">
        <v>266</v>
      </c>
      <c r="AU140" s="278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5" t="s">
        <v>136</v>
      </c>
      <c r="X141" s="275" t="s">
        <v>294</v>
      </c>
      <c r="Y141" s="276" t="s">
        <v>294</v>
      </c>
      <c r="Z141" s="287">
        <v>12</v>
      </c>
      <c r="AA141" s="269">
        <v>28</v>
      </c>
      <c r="AB141" s="288">
        <v>0.97222222222222232</v>
      </c>
      <c r="AC141" s="275">
        <v>8</v>
      </c>
      <c r="AD141" s="275">
        <v>3</v>
      </c>
      <c r="AE141" s="275">
        <v>10</v>
      </c>
      <c r="AF141" s="275">
        <v>6</v>
      </c>
      <c r="AG141" s="275">
        <v>1</v>
      </c>
      <c r="AH141" s="275">
        <v>0</v>
      </c>
      <c r="AI141" s="275">
        <v>0</v>
      </c>
      <c r="AJ141" s="289">
        <v>0.94579376867532416</v>
      </c>
      <c r="AK141" s="269" t="s">
        <v>71</v>
      </c>
      <c r="AL141" s="269">
        <v>5</v>
      </c>
      <c r="AM141" s="269" t="s">
        <v>587</v>
      </c>
      <c r="AN141" s="283" t="s">
        <v>582</v>
      </c>
      <c r="AO141" s="290">
        <v>138</v>
      </c>
      <c r="AP141" s="290">
        <v>5</v>
      </c>
      <c r="AQ141" s="290" t="s">
        <v>582</v>
      </c>
      <c r="AS141" s="278" t="s">
        <v>146</v>
      </c>
      <c r="AT141" s="279" t="s">
        <v>267</v>
      </c>
      <c r="AU141" s="278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5" t="s">
        <v>136</v>
      </c>
      <c r="X142" s="275" t="s">
        <v>329</v>
      </c>
      <c r="Y142" s="276" t="s">
        <v>329</v>
      </c>
      <c r="Z142" s="287">
        <v>6</v>
      </c>
      <c r="AA142" s="269">
        <v>12</v>
      </c>
      <c r="AB142" s="288">
        <v>0.83333333333333337</v>
      </c>
      <c r="AC142" s="275">
        <v>4</v>
      </c>
      <c r="AD142" s="275">
        <v>5</v>
      </c>
      <c r="AE142" s="275">
        <v>1</v>
      </c>
      <c r="AF142" s="275">
        <v>2</v>
      </c>
      <c r="AG142" s="275">
        <v>0</v>
      </c>
      <c r="AH142" s="275">
        <v>0</v>
      </c>
      <c r="AI142" s="275">
        <v>0</v>
      </c>
      <c r="AJ142" s="289">
        <v>0.99798998554646656</v>
      </c>
      <c r="AK142" s="269" t="s">
        <v>69</v>
      </c>
      <c r="AL142" s="269">
        <v>2</v>
      </c>
      <c r="AM142" s="269" t="s">
        <v>425</v>
      </c>
      <c r="AN142" s="283" t="s">
        <v>584</v>
      </c>
      <c r="AO142" s="290">
        <v>139</v>
      </c>
      <c r="AP142" s="290">
        <v>6</v>
      </c>
      <c r="AQ142" s="290" t="s">
        <v>895</v>
      </c>
      <c r="AS142" s="278" t="s">
        <v>146</v>
      </c>
      <c r="AT142" s="279" t="s">
        <v>99</v>
      </c>
      <c r="AU142" s="278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5" t="s">
        <v>156</v>
      </c>
      <c r="X143" s="275" t="s">
        <v>295</v>
      </c>
      <c r="Y143" s="276" t="s">
        <v>295</v>
      </c>
      <c r="Z143" s="287">
        <v>35</v>
      </c>
      <c r="AA143" s="269">
        <v>77</v>
      </c>
      <c r="AB143" s="288">
        <v>0.91666666666666663</v>
      </c>
      <c r="AC143" s="275">
        <v>5</v>
      </c>
      <c r="AD143" s="275">
        <v>11</v>
      </c>
      <c r="AE143" s="275">
        <v>10</v>
      </c>
      <c r="AF143" s="275">
        <v>30</v>
      </c>
      <c r="AG143" s="275">
        <v>13</v>
      </c>
      <c r="AH143" s="275">
        <v>8</v>
      </c>
      <c r="AI143" s="275">
        <v>0</v>
      </c>
      <c r="AJ143" s="289">
        <v>0.8821714290437821</v>
      </c>
      <c r="AK143" s="269" t="s">
        <v>72</v>
      </c>
      <c r="AL143" s="269">
        <v>22</v>
      </c>
      <c r="AM143" s="269" t="s">
        <v>558</v>
      </c>
      <c r="AN143" s="283" t="s">
        <v>585</v>
      </c>
      <c r="AO143" s="290">
        <v>140</v>
      </c>
      <c r="AP143" s="290">
        <v>1</v>
      </c>
      <c r="AQ143" s="290" t="s">
        <v>896</v>
      </c>
      <c r="AS143" s="278" t="s">
        <v>146</v>
      </c>
      <c r="AT143" s="279" t="s">
        <v>100</v>
      </c>
      <c r="AU143" s="278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5" t="s">
        <v>156</v>
      </c>
      <c r="X144" s="275" t="s">
        <v>296</v>
      </c>
      <c r="Y144" s="276" t="s">
        <v>296</v>
      </c>
      <c r="Z144" s="287">
        <v>9</v>
      </c>
      <c r="AA144" s="269">
        <v>21</v>
      </c>
      <c r="AB144" s="288">
        <v>0.97222222222222232</v>
      </c>
      <c r="AC144" s="275">
        <v>7</v>
      </c>
      <c r="AD144" s="275">
        <v>3</v>
      </c>
      <c r="AE144" s="275">
        <v>5</v>
      </c>
      <c r="AF144" s="275">
        <v>4</v>
      </c>
      <c r="AG144" s="275">
        <v>2</v>
      </c>
      <c r="AH144" s="275">
        <v>0</v>
      </c>
      <c r="AI144" s="275">
        <v>0</v>
      </c>
      <c r="AJ144" s="289">
        <v>0.9356519997707391</v>
      </c>
      <c r="AK144" s="269" t="s">
        <v>71</v>
      </c>
      <c r="AL144" s="269">
        <v>19</v>
      </c>
      <c r="AM144" s="269" t="s">
        <v>435</v>
      </c>
      <c r="AN144" s="283" t="s">
        <v>586</v>
      </c>
      <c r="AO144" s="290">
        <v>141</v>
      </c>
      <c r="AP144" s="290">
        <v>2</v>
      </c>
      <c r="AQ144" s="290" t="s">
        <v>897</v>
      </c>
      <c r="AS144" s="278" t="s">
        <v>139</v>
      </c>
      <c r="AT144" s="279" t="s">
        <v>268</v>
      </c>
      <c r="AU144" s="278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5" t="s">
        <v>156</v>
      </c>
      <c r="X145" s="275" t="s">
        <v>297</v>
      </c>
      <c r="Y145" s="276" t="s">
        <v>297</v>
      </c>
      <c r="Z145" s="287">
        <v>10</v>
      </c>
      <c r="AA145" s="269">
        <v>25</v>
      </c>
      <c r="AB145" s="288">
        <v>1.0416666666666667</v>
      </c>
      <c r="AC145" s="275">
        <v>3</v>
      </c>
      <c r="AD145" s="275">
        <v>3</v>
      </c>
      <c r="AE145" s="275">
        <v>9</v>
      </c>
      <c r="AF145" s="275">
        <v>2</v>
      </c>
      <c r="AG145" s="275">
        <v>8</v>
      </c>
      <c r="AH145" s="275">
        <v>0</v>
      </c>
      <c r="AI145" s="275">
        <v>0</v>
      </c>
      <c r="AJ145" s="289">
        <v>0.89110662980745137</v>
      </c>
      <c r="AK145" s="269" t="s">
        <v>72</v>
      </c>
      <c r="AL145" s="269">
        <v>9</v>
      </c>
      <c r="AM145" s="269" t="s">
        <v>484</v>
      </c>
      <c r="AN145" s="283" t="s">
        <v>588</v>
      </c>
      <c r="AO145" s="290">
        <v>142</v>
      </c>
      <c r="AP145" s="290">
        <v>3</v>
      </c>
      <c r="AQ145" s="290" t="s">
        <v>898</v>
      </c>
      <c r="AS145" s="278" t="s">
        <v>139</v>
      </c>
      <c r="AT145" s="279" t="s">
        <v>269</v>
      </c>
      <c r="AU145" s="278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5" t="s">
        <v>138</v>
      </c>
      <c r="X146" s="275" t="s">
        <v>298</v>
      </c>
      <c r="Y146" s="276" t="s">
        <v>298</v>
      </c>
      <c r="Z146" s="287">
        <v>20</v>
      </c>
      <c r="AA146" s="269">
        <v>49</v>
      </c>
      <c r="AB146" s="288">
        <v>1.0208333333333333</v>
      </c>
      <c r="AC146" s="275">
        <v>11</v>
      </c>
      <c r="AD146" s="275">
        <v>11</v>
      </c>
      <c r="AE146" s="275">
        <v>12</v>
      </c>
      <c r="AF146" s="275">
        <v>7</v>
      </c>
      <c r="AG146" s="275">
        <v>6</v>
      </c>
      <c r="AH146" s="275">
        <v>2</v>
      </c>
      <c r="AI146" s="275">
        <v>0</v>
      </c>
      <c r="AJ146" s="289">
        <v>0.93736028354860557</v>
      </c>
      <c r="AK146" s="269" t="s">
        <v>71</v>
      </c>
      <c r="AL146" s="269">
        <v>14</v>
      </c>
      <c r="AM146" s="269" t="s">
        <v>515</v>
      </c>
      <c r="AN146" s="283" t="s">
        <v>590</v>
      </c>
      <c r="AO146" s="290">
        <v>143</v>
      </c>
      <c r="AP146" s="290">
        <v>1</v>
      </c>
      <c r="AQ146" s="290" t="s">
        <v>899</v>
      </c>
      <c r="AS146" s="278" t="s">
        <v>139</v>
      </c>
      <c r="AT146" s="279" t="s">
        <v>270</v>
      </c>
      <c r="AU146" s="278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5" t="s">
        <v>138</v>
      </c>
      <c r="X147" s="275" t="s">
        <v>299</v>
      </c>
      <c r="Y147" s="276" t="s">
        <v>299</v>
      </c>
      <c r="Z147" s="287">
        <v>14</v>
      </c>
      <c r="AA147" s="269">
        <v>38</v>
      </c>
      <c r="AB147" s="288">
        <v>1.1309523809523809</v>
      </c>
      <c r="AC147" s="275">
        <v>2</v>
      </c>
      <c r="AD147" s="275">
        <v>7</v>
      </c>
      <c r="AE147" s="275">
        <v>11</v>
      </c>
      <c r="AF147" s="275">
        <v>10</v>
      </c>
      <c r="AG147" s="275">
        <v>7</v>
      </c>
      <c r="AH147" s="275">
        <v>1</v>
      </c>
      <c r="AI147" s="275">
        <v>0</v>
      </c>
      <c r="AJ147" s="289">
        <v>0.90133706355305143</v>
      </c>
      <c r="AK147" s="269" t="s">
        <v>71</v>
      </c>
      <c r="AL147" s="269">
        <v>66</v>
      </c>
      <c r="AM147" s="269" t="s">
        <v>749</v>
      </c>
      <c r="AN147" s="283" t="s">
        <v>592</v>
      </c>
      <c r="AO147" s="290">
        <v>144</v>
      </c>
      <c r="AP147" s="290">
        <v>2</v>
      </c>
      <c r="AQ147" s="290" t="s">
        <v>900</v>
      </c>
      <c r="AS147" s="278" t="s">
        <v>139</v>
      </c>
      <c r="AT147" s="279" t="s">
        <v>271</v>
      </c>
      <c r="AU147" s="278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5" t="s">
        <v>138</v>
      </c>
      <c r="X148" s="275" t="s">
        <v>300</v>
      </c>
      <c r="Y148" s="276" t="s">
        <v>300</v>
      </c>
      <c r="Z148" s="287">
        <v>10</v>
      </c>
      <c r="AA148" s="269">
        <v>25</v>
      </c>
      <c r="AB148" s="288">
        <v>1.0416666666666667</v>
      </c>
      <c r="AC148" s="275">
        <v>1</v>
      </c>
      <c r="AD148" s="275">
        <v>4</v>
      </c>
      <c r="AE148" s="275">
        <v>10</v>
      </c>
      <c r="AF148" s="275">
        <v>7</v>
      </c>
      <c r="AG148" s="275">
        <v>2</v>
      </c>
      <c r="AH148" s="275">
        <v>1</v>
      </c>
      <c r="AI148" s="275">
        <v>0</v>
      </c>
      <c r="AJ148" s="289">
        <v>0.9072833637052129</v>
      </c>
      <c r="AK148" s="269" t="s">
        <v>71</v>
      </c>
      <c r="AL148" s="269">
        <v>56</v>
      </c>
      <c r="AM148" s="269" t="s">
        <v>498</v>
      </c>
      <c r="AN148" s="283" t="s">
        <v>594</v>
      </c>
      <c r="AO148" s="290">
        <v>145</v>
      </c>
      <c r="AP148" s="290">
        <v>3</v>
      </c>
      <c r="AQ148" s="290" t="s">
        <v>901</v>
      </c>
      <c r="AS148" s="278" t="s">
        <v>139</v>
      </c>
      <c r="AT148" s="279" t="s">
        <v>100</v>
      </c>
      <c r="AU148" s="278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5" t="s">
        <v>138</v>
      </c>
      <c r="X149" s="275" t="s">
        <v>301</v>
      </c>
      <c r="Y149" s="276" t="s">
        <v>301</v>
      </c>
      <c r="Z149" s="287">
        <v>6</v>
      </c>
      <c r="AA149" s="269">
        <v>16</v>
      </c>
      <c r="AB149" s="288">
        <v>1.1111111111111112</v>
      </c>
      <c r="AC149" s="275">
        <v>0</v>
      </c>
      <c r="AD149" s="275">
        <v>1</v>
      </c>
      <c r="AE149" s="275">
        <v>3</v>
      </c>
      <c r="AF149" s="275">
        <v>3</v>
      </c>
      <c r="AG149" s="275">
        <v>6</v>
      </c>
      <c r="AH149" s="275">
        <v>3</v>
      </c>
      <c r="AI149" s="275">
        <v>0</v>
      </c>
      <c r="AJ149" s="289">
        <v>0.84233088482818053</v>
      </c>
      <c r="AK149" s="269" t="s">
        <v>70</v>
      </c>
      <c r="AL149" s="269">
        <v>4</v>
      </c>
      <c r="AM149" s="269" t="s">
        <v>628</v>
      </c>
      <c r="AN149" s="283" t="s">
        <v>596</v>
      </c>
      <c r="AO149" s="290">
        <v>146</v>
      </c>
      <c r="AP149" s="290">
        <v>4</v>
      </c>
      <c r="AQ149" s="290" t="s">
        <v>902</v>
      </c>
      <c r="AS149" s="278" t="s">
        <v>148</v>
      </c>
      <c r="AT149" s="279" t="s">
        <v>272</v>
      </c>
      <c r="AU149" s="278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5" t="s">
        <v>144</v>
      </c>
      <c r="X150" s="275" t="s">
        <v>302</v>
      </c>
      <c r="Y150" s="276" t="s">
        <v>302</v>
      </c>
      <c r="Z150" s="287">
        <v>8</v>
      </c>
      <c r="AA150" s="269">
        <v>38</v>
      </c>
      <c r="AB150" s="288">
        <v>1.9791666666666667</v>
      </c>
      <c r="AC150" s="275">
        <v>7</v>
      </c>
      <c r="AD150" s="275">
        <v>5</v>
      </c>
      <c r="AE150" s="275">
        <v>12</v>
      </c>
      <c r="AF150" s="275">
        <v>8</v>
      </c>
      <c r="AG150" s="275">
        <v>4</v>
      </c>
      <c r="AH150" s="275">
        <v>2</v>
      </c>
      <c r="AI150" s="275">
        <v>0</v>
      </c>
      <c r="AJ150" s="289">
        <v>0.88186676553499455</v>
      </c>
      <c r="AK150" s="269" t="s">
        <v>72</v>
      </c>
      <c r="AL150" s="269">
        <v>23</v>
      </c>
      <c r="AM150" s="269" t="s">
        <v>607</v>
      </c>
      <c r="AN150" s="283" t="s">
        <v>598</v>
      </c>
      <c r="AO150" s="290">
        <v>147</v>
      </c>
      <c r="AP150" s="290">
        <v>1</v>
      </c>
      <c r="AQ150" s="290" t="s">
        <v>903</v>
      </c>
      <c r="AS150" s="278" t="s">
        <v>148</v>
      </c>
      <c r="AT150" s="279" t="s">
        <v>273</v>
      </c>
      <c r="AU150" s="278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5" t="s">
        <v>144</v>
      </c>
      <c r="X151" s="275" t="s">
        <v>303</v>
      </c>
      <c r="Y151" s="276" t="s">
        <v>303</v>
      </c>
      <c r="Z151" s="287">
        <v>10</v>
      </c>
      <c r="AA151" s="269">
        <v>21</v>
      </c>
      <c r="AB151" s="288">
        <v>0.875</v>
      </c>
      <c r="AC151" s="275">
        <v>7</v>
      </c>
      <c r="AD151" s="275">
        <v>5</v>
      </c>
      <c r="AE151" s="275">
        <v>6</v>
      </c>
      <c r="AF151" s="275">
        <v>3</v>
      </c>
      <c r="AG151" s="275">
        <v>0</v>
      </c>
      <c r="AH151" s="275">
        <v>0</v>
      </c>
      <c r="AI151" s="275">
        <v>0</v>
      </c>
      <c r="AJ151" s="289">
        <v>0.97317214040301292</v>
      </c>
      <c r="AK151" s="269" t="s">
        <v>69</v>
      </c>
      <c r="AL151" s="269">
        <v>13</v>
      </c>
      <c r="AM151" s="269" t="s">
        <v>579</v>
      </c>
      <c r="AN151" s="283" t="s">
        <v>600</v>
      </c>
      <c r="AO151" s="290">
        <v>148</v>
      </c>
      <c r="AP151" s="290">
        <v>2</v>
      </c>
      <c r="AQ151" s="290" t="s">
        <v>904</v>
      </c>
      <c r="AS151" s="278" t="s">
        <v>148</v>
      </c>
      <c r="AT151" s="279" t="s">
        <v>274</v>
      </c>
      <c r="AU151" s="278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5" t="s">
        <v>144</v>
      </c>
      <c r="X152" s="275" t="s">
        <v>304</v>
      </c>
      <c r="Y152" s="276" t="s">
        <v>304</v>
      </c>
      <c r="Z152" s="287">
        <v>8</v>
      </c>
      <c r="AA152" s="269">
        <v>17</v>
      </c>
      <c r="AB152" s="288">
        <v>0.88541666666666674</v>
      </c>
      <c r="AC152" s="275">
        <v>5</v>
      </c>
      <c r="AD152" s="275">
        <v>5</v>
      </c>
      <c r="AE152" s="275">
        <v>4</v>
      </c>
      <c r="AF152" s="275">
        <v>3</v>
      </c>
      <c r="AG152" s="275">
        <v>0</v>
      </c>
      <c r="AH152" s="275">
        <v>0</v>
      </c>
      <c r="AI152" s="275">
        <v>0</v>
      </c>
      <c r="AJ152" s="289">
        <v>0.96044261794307517</v>
      </c>
      <c r="AK152" s="269" t="s">
        <v>69</v>
      </c>
      <c r="AL152" s="269">
        <v>29</v>
      </c>
      <c r="AM152" s="269" t="s">
        <v>437</v>
      </c>
      <c r="AN152" s="283" t="s">
        <v>602</v>
      </c>
      <c r="AO152" s="290">
        <v>149</v>
      </c>
      <c r="AP152" s="290">
        <v>3</v>
      </c>
      <c r="AQ152" s="290" t="s">
        <v>905</v>
      </c>
      <c r="AS152" s="278" t="s">
        <v>148</v>
      </c>
      <c r="AT152" s="279" t="s">
        <v>275</v>
      </c>
      <c r="AU152" s="278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5" t="s">
        <v>144</v>
      </c>
      <c r="X153" s="275" t="s">
        <v>305</v>
      </c>
      <c r="Y153" s="276" t="s">
        <v>305</v>
      </c>
      <c r="Z153" s="287">
        <v>5</v>
      </c>
      <c r="AA153" s="269">
        <v>11</v>
      </c>
      <c r="AB153" s="288">
        <v>0.91666666666666663</v>
      </c>
      <c r="AC153" s="275">
        <v>4</v>
      </c>
      <c r="AD153" s="275">
        <v>2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9">
        <v>0.9533754342809494</v>
      </c>
      <c r="AK153" s="269" t="s">
        <v>69</v>
      </c>
      <c r="AL153" s="269">
        <v>34</v>
      </c>
      <c r="AM153" s="269" t="s">
        <v>462</v>
      </c>
      <c r="AN153" s="283" t="s">
        <v>604</v>
      </c>
      <c r="AO153" s="290">
        <v>150</v>
      </c>
      <c r="AP153" s="290">
        <v>4</v>
      </c>
      <c r="AQ153" s="290" t="s">
        <v>906</v>
      </c>
      <c r="AS153" s="278" t="s">
        <v>148</v>
      </c>
      <c r="AT153" s="279" t="s">
        <v>276</v>
      </c>
      <c r="AU153" s="278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5" t="s">
        <v>154</v>
      </c>
      <c r="X154" s="275" t="s">
        <v>306</v>
      </c>
      <c r="Y154" s="276" t="s">
        <v>306</v>
      </c>
      <c r="Z154" s="287">
        <v>6</v>
      </c>
      <c r="AA154" s="269">
        <v>13</v>
      </c>
      <c r="AB154" s="288">
        <v>0.9027777777777779</v>
      </c>
      <c r="AC154" s="275">
        <v>4</v>
      </c>
      <c r="AD154" s="275">
        <v>1</v>
      </c>
      <c r="AE154" s="275">
        <v>1</v>
      </c>
      <c r="AF154" s="275">
        <v>1</v>
      </c>
      <c r="AG154" s="275">
        <v>1</v>
      </c>
      <c r="AH154" s="275">
        <v>5</v>
      </c>
      <c r="AI154" s="275">
        <v>0</v>
      </c>
      <c r="AJ154" s="289">
        <v>0.89484142668944489</v>
      </c>
      <c r="AK154" s="269" t="s">
        <v>72</v>
      </c>
      <c r="AL154" s="269">
        <v>4</v>
      </c>
      <c r="AM154" s="269" t="s">
        <v>622</v>
      </c>
      <c r="AN154" s="283" t="s">
        <v>606</v>
      </c>
      <c r="AO154" s="290">
        <v>151</v>
      </c>
      <c r="AP154" s="290">
        <v>1</v>
      </c>
      <c r="AQ154" s="290" t="s">
        <v>907</v>
      </c>
      <c r="AS154" s="278" t="s">
        <v>148</v>
      </c>
      <c r="AT154" s="279" t="s">
        <v>277</v>
      </c>
      <c r="AU154" s="278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5" t="s">
        <v>154</v>
      </c>
      <c r="X155" s="275" t="s">
        <v>307</v>
      </c>
      <c r="Y155" s="276" t="s">
        <v>307</v>
      </c>
      <c r="Z155" s="287">
        <v>6</v>
      </c>
      <c r="AA155" s="269">
        <v>15</v>
      </c>
      <c r="AB155" s="288">
        <v>1.0416666666666667</v>
      </c>
      <c r="AC155" s="275">
        <v>0</v>
      </c>
      <c r="AD155" s="275">
        <v>1</v>
      </c>
      <c r="AE155" s="275">
        <v>1</v>
      </c>
      <c r="AF155" s="275">
        <v>7</v>
      </c>
      <c r="AG155" s="275">
        <v>4</v>
      </c>
      <c r="AH155" s="275">
        <v>2</v>
      </c>
      <c r="AI155" s="275">
        <v>0</v>
      </c>
      <c r="AJ155" s="289">
        <v>0.85922689810766117</v>
      </c>
      <c r="AK155" s="269" t="s">
        <v>72</v>
      </c>
      <c r="AL155" s="269">
        <v>33</v>
      </c>
      <c r="AM155" s="269" t="s">
        <v>750</v>
      </c>
      <c r="AN155" s="283" t="s">
        <v>608</v>
      </c>
      <c r="AO155" s="290">
        <v>152</v>
      </c>
      <c r="AP155" s="290">
        <v>2</v>
      </c>
      <c r="AQ155" s="290" t="s">
        <v>908</v>
      </c>
      <c r="AS155" s="278" t="s">
        <v>148</v>
      </c>
      <c r="AT155" s="279" t="s">
        <v>100</v>
      </c>
      <c r="AU155" s="278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5" t="s">
        <v>154</v>
      </c>
      <c r="X156" s="275" t="s">
        <v>308</v>
      </c>
      <c r="Y156" s="276" t="s">
        <v>308</v>
      </c>
      <c r="Z156" s="287">
        <v>6</v>
      </c>
      <c r="AA156" s="269">
        <v>16</v>
      </c>
      <c r="AB156" s="288">
        <v>1.1111111111111112</v>
      </c>
      <c r="AC156" s="275">
        <v>5</v>
      </c>
      <c r="AD156" s="275">
        <v>1</v>
      </c>
      <c r="AE156" s="275">
        <v>7</v>
      </c>
      <c r="AF156" s="275">
        <v>0</v>
      </c>
      <c r="AG156" s="275">
        <v>2</v>
      </c>
      <c r="AH156" s="275">
        <v>1</v>
      </c>
      <c r="AI156" s="275">
        <v>0</v>
      </c>
      <c r="AJ156" s="289">
        <v>0.96683460067689886</v>
      </c>
      <c r="AK156" s="269" t="s">
        <v>69</v>
      </c>
      <c r="AL156" s="269">
        <v>21</v>
      </c>
      <c r="AM156" s="269" t="s">
        <v>490</v>
      </c>
      <c r="AN156" s="283" t="s">
        <v>610</v>
      </c>
      <c r="AO156" s="290">
        <v>153</v>
      </c>
      <c r="AP156" s="290">
        <v>3</v>
      </c>
      <c r="AQ156" s="290" t="s">
        <v>909</v>
      </c>
      <c r="AS156" s="278" t="s">
        <v>151</v>
      </c>
      <c r="AT156" s="279" t="s">
        <v>278</v>
      </c>
      <c r="AU156" s="278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5" t="s">
        <v>154</v>
      </c>
      <c r="X157" s="275" t="s">
        <v>309</v>
      </c>
      <c r="Y157" s="276" t="s">
        <v>309</v>
      </c>
      <c r="Z157" s="287">
        <v>10</v>
      </c>
      <c r="AA157" s="269">
        <v>17</v>
      </c>
      <c r="AB157" s="288">
        <v>0.70833333333333337</v>
      </c>
      <c r="AC157" s="275">
        <v>2</v>
      </c>
      <c r="AD157" s="275">
        <v>3</v>
      </c>
      <c r="AE157" s="275">
        <v>5</v>
      </c>
      <c r="AF157" s="275">
        <v>2</v>
      </c>
      <c r="AG157" s="275">
        <v>0</v>
      </c>
      <c r="AH157" s="275">
        <v>5</v>
      </c>
      <c r="AI157" s="275">
        <v>0</v>
      </c>
      <c r="AJ157" s="289">
        <v>0.89355187770657618</v>
      </c>
      <c r="AK157" s="269" t="s">
        <v>72</v>
      </c>
      <c r="AL157" s="269">
        <v>5</v>
      </c>
      <c r="AM157" s="269" t="s">
        <v>377</v>
      </c>
      <c r="AN157" s="283" t="s">
        <v>612</v>
      </c>
      <c r="AO157" s="290">
        <v>154</v>
      </c>
      <c r="AP157" s="290">
        <v>4</v>
      </c>
      <c r="AQ157" s="290" t="s">
        <v>910</v>
      </c>
      <c r="AS157" s="278" t="s">
        <v>151</v>
      </c>
      <c r="AT157" s="279" t="s">
        <v>279</v>
      </c>
      <c r="AU157" s="278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5" t="s">
        <v>154</v>
      </c>
      <c r="X158" s="275" t="s">
        <v>310</v>
      </c>
      <c r="Y158" s="276" t="s">
        <v>310</v>
      </c>
      <c r="Z158" s="287">
        <v>10</v>
      </c>
      <c r="AA158" s="269">
        <v>21</v>
      </c>
      <c r="AB158" s="288">
        <v>0.875</v>
      </c>
      <c r="AC158" s="275">
        <v>4</v>
      </c>
      <c r="AD158" s="275">
        <v>2</v>
      </c>
      <c r="AE158" s="275">
        <v>7</v>
      </c>
      <c r="AF158" s="275">
        <v>4</v>
      </c>
      <c r="AG158" s="275">
        <v>4</v>
      </c>
      <c r="AH158" s="275">
        <v>0</v>
      </c>
      <c r="AI158" s="275">
        <v>0</v>
      </c>
      <c r="AJ158" s="289">
        <v>0.92220463905998951</v>
      </c>
      <c r="AK158" s="269" t="s">
        <v>71</v>
      </c>
      <c r="AL158" s="269">
        <v>34</v>
      </c>
      <c r="AM158" s="269" t="s">
        <v>419</v>
      </c>
      <c r="AN158" s="283" t="s">
        <v>614</v>
      </c>
      <c r="AO158" s="290">
        <v>155</v>
      </c>
      <c r="AP158" s="290">
        <v>5</v>
      </c>
      <c r="AQ158" s="290" t="s">
        <v>911</v>
      </c>
      <c r="AS158" s="278" t="s">
        <v>151</v>
      </c>
      <c r="AT158" s="279" t="s">
        <v>280</v>
      </c>
      <c r="AU158" s="278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5" t="s">
        <v>154</v>
      </c>
      <c r="X159" s="275" t="s">
        <v>311</v>
      </c>
      <c r="Y159" s="276" t="s">
        <v>311</v>
      </c>
      <c r="Z159" s="287">
        <v>5</v>
      </c>
      <c r="AA159" s="269">
        <v>10</v>
      </c>
      <c r="AB159" s="288">
        <v>0.83333333333333337</v>
      </c>
      <c r="AC159" s="275">
        <v>4</v>
      </c>
      <c r="AD159" s="275">
        <v>3</v>
      </c>
      <c r="AE159" s="275">
        <v>2</v>
      </c>
      <c r="AF159" s="275">
        <v>1</v>
      </c>
      <c r="AG159" s="275">
        <v>0</v>
      </c>
      <c r="AH159" s="275">
        <v>0</v>
      </c>
      <c r="AI159" s="275">
        <v>0</v>
      </c>
      <c r="AJ159" s="289">
        <v>0.9691821761824424</v>
      </c>
      <c r="AK159" s="269" t="s">
        <v>69</v>
      </c>
      <c r="AL159" s="269">
        <v>20</v>
      </c>
      <c r="AM159" s="269" t="s">
        <v>523</v>
      </c>
      <c r="AN159" s="283" t="s">
        <v>615</v>
      </c>
      <c r="AO159" s="290">
        <v>156</v>
      </c>
      <c r="AP159" s="290">
        <v>6</v>
      </c>
      <c r="AQ159" s="290" t="s">
        <v>912</v>
      </c>
      <c r="AS159" s="278" t="s">
        <v>151</v>
      </c>
      <c r="AT159" s="279" t="s">
        <v>281</v>
      </c>
      <c r="AU159" s="278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5" t="s">
        <v>154</v>
      </c>
      <c r="X160" s="275" t="s">
        <v>312</v>
      </c>
      <c r="Y160" s="276" t="s">
        <v>312</v>
      </c>
      <c r="Z160" s="287">
        <v>2</v>
      </c>
      <c r="AA160" s="269">
        <v>6</v>
      </c>
      <c r="AB160" s="288">
        <v>1.25</v>
      </c>
      <c r="AC160" s="275">
        <v>3</v>
      </c>
      <c r="AD160" s="275">
        <v>2</v>
      </c>
      <c r="AE160" s="275">
        <v>0</v>
      </c>
      <c r="AF160" s="275">
        <v>1</v>
      </c>
      <c r="AG160" s="275">
        <v>0</v>
      </c>
      <c r="AH160" s="275">
        <v>0</v>
      </c>
      <c r="AI160" s="275">
        <v>0</v>
      </c>
      <c r="AJ160" s="289">
        <v>1.0093230857706996</v>
      </c>
      <c r="AK160" s="269" t="s">
        <v>74</v>
      </c>
      <c r="AL160" s="269">
        <v>9</v>
      </c>
      <c r="AM160" s="269" t="s">
        <v>519</v>
      </c>
      <c r="AN160" s="283" t="s">
        <v>617</v>
      </c>
      <c r="AO160" s="290">
        <v>157</v>
      </c>
      <c r="AP160" s="290">
        <v>7</v>
      </c>
      <c r="AQ160" s="290" t="s">
        <v>913</v>
      </c>
      <c r="AS160" s="278" t="s">
        <v>151</v>
      </c>
      <c r="AT160" s="279" t="s">
        <v>282</v>
      </c>
      <c r="AU160" s="278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5" t="s">
        <v>154</v>
      </c>
      <c r="X161" s="275" t="s">
        <v>313</v>
      </c>
      <c r="Y161" s="276" t="s">
        <v>313</v>
      </c>
      <c r="Z161" s="287">
        <v>2</v>
      </c>
      <c r="AA161" s="269">
        <v>3</v>
      </c>
      <c r="AB161" s="288">
        <v>1.0416666666666667</v>
      </c>
      <c r="AC161" s="275">
        <v>1</v>
      </c>
      <c r="AD161" s="275">
        <v>2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9">
        <v>1.0381818181818181</v>
      </c>
      <c r="AK161" s="269" t="s">
        <v>74</v>
      </c>
      <c r="AL161" s="269">
        <v>3</v>
      </c>
      <c r="AM161" s="269" t="s">
        <v>400</v>
      </c>
      <c r="AN161" s="283" t="s">
        <v>619</v>
      </c>
      <c r="AO161" s="290">
        <v>158</v>
      </c>
      <c r="AP161" s="290">
        <v>8</v>
      </c>
      <c r="AQ161" s="290" t="s">
        <v>914</v>
      </c>
      <c r="AS161" s="278" t="s">
        <v>151</v>
      </c>
      <c r="AT161" s="279" t="s">
        <v>100</v>
      </c>
      <c r="AU161" s="278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5" t="s">
        <v>154</v>
      </c>
      <c r="X162" s="275" t="s">
        <v>314</v>
      </c>
      <c r="Y162" s="276" t="s">
        <v>314</v>
      </c>
      <c r="Z162" s="287">
        <v>1</v>
      </c>
      <c r="AA162" s="269">
        <v>2</v>
      </c>
      <c r="AB162" s="288">
        <v>0.83333333333333337</v>
      </c>
      <c r="AC162" s="275">
        <v>0</v>
      </c>
      <c r="AD162" s="275">
        <v>1</v>
      </c>
      <c r="AE162" s="275">
        <v>0</v>
      </c>
      <c r="AF162" s="275">
        <v>0</v>
      </c>
      <c r="AG162" s="275">
        <v>1</v>
      </c>
      <c r="AH162" s="275">
        <v>0</v>
      </c>
      <c r="AI162" s="275">
        <v>0</v>
      </c>
      <c r="AJ162" s="289">
        <v>0.89019230769230762</v>
      </c>
      <c r="AK162" s="269" t="s">
        <v>72</v>
      </c>
      <c r="AL162" s="269">
        <v>10</v>
      </c>
      <c r="AM162" s="269" t="s">
        <v>595</v>
      </c>
      <c r="AN162" s="283" t="s">
        <v>621</v>
      </c>
      <c r="AO162" s="290">
        <v>159</v>
      </c>
      <c r="AP162" s="290">
        <v>9</v>
      </c>
      <c r="AQ162" s="290" t="s">
        <v>915</v>
      </c>
      <c r="AS162" s="278" t="s">
        <v>162</v>
      </c>
      <c r="AT162" s="279" t="s">
        <v>283</v>
      </c>
      <c r="AU162" s="278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5" t="s">
        <v>154</v>
      </c>
      <c r="X163" s="275" t="s">
        <v>315</v>
      </c>
      <c r="Y163" s="276" t="s">
        <v>315</v>
      </c>
      <c r="Z163" s="287">
        <v>4</v>
      </c>
      <c r="AA163" s="269">
        <v>12</v>
      </c>
      <c r="AB163" s="288">
        <v>1.25</v>
      </c>
      <c r="AC163" s="275">
        <v>2</v>
      </c>
      <c r="AD163" s="275">
        <v>4</v>
      </c>
      <c r="AE163" s="275">
        <v>4</v>
      </c>
      <c r="AF163" s="275">
        <v>1</v>
      </c>
      <c r="AG163" s="275">
        <v>1</v>
      </c>
      <c r="AH163" s="275">
        <v>0</v>
      </c>
      <c r="AI163" s="275">
        <v>0</v>
      </c>
      <c r="AJ163" s="289">
        <v>0.93315259007360707</v>
      </c>
      <c r="AK163" s="269" t="s">
        <v>71</v>
      </c>
      <c r="AL163" s="269">
        <v>22</v>
      </c>
      <c r="AM163" s="269" t="s">
        <v>505</v>
      </c>
      <c r="AN163" s="283" t="s">
        <v>623</v>
      </c>
      <c r="AO163" s="290">
        <v>160</v>
      </c>
      <c r="AP163" s="290">
        <v>10</v>
      </c>
      <c r="AQ163" s="290" t="s">
        <v>916</v>
      </c>
      <c r="AS163" s="278" t="s">
        <v>162</v>
      </c>
      <c r="AT163" s="279" t="s">
        <v>188</v>
      </c>
      <c r="AU163" s="278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5" t="s">
        <v>163</v>
      </c>
      <c r="X164" s="275" t="s">
        <v>316</v>
      </c>
      <c r="Y164" s="276" t="s">
        <v>316</v>
      </c>
      <c r="Z164" s="287">
        <v>22</v>
      </c>
      <c r="AA164" s="269">
        <v>54</v>
      </c>
      <c r="AB164" s="288">
        <v>1.0227272727272727</v>
      </c>
      <c r="AC164" s="275">
        <v>25</v>
      </c>
      <c r="AD164" s="275">
        <v>16</v>
      </c>
      <c r="AE164" s="275">
        <v>7</v>
      </c>
      <c r="AF164" s="275">
        <v>5</v>
      </c>
      <c r="AG164" s="275">
        <v>1</v>
      </c>
      <c r="AH164" s="275">
        <v>0</v>
      </c>
      <c r="AI164" s="275">
        <v>0</v>
      </c>
      <c r="AJ164" s="289">
        <v>0.98364792864989781</v>
      </c>
      <c r="AK164" s="269" t="s">
        <v>69</v>
      </c>
      <c r="AL164" s="269">
        <v>8</v>
      </c>
      <c r="AM164" s="269" t="s">
        <v>603</v>
      </c>
      <c r="AN164" s="283" t="s">
        <v>625</v>
      </c>
      <c r="AO164" s="290">
        <v>161</v>
      </c>
      <c r="AP164" s="290">
        <v>1</v>
      </c>
      <c r="AQ164" s="290" t="s">
        <v>917</v>
      </c>
      <c r="AS164" s="278" t="s">
        <v>162</v>
      </c>
      <c r="AT164" s="279" t="s">
        <v>284</v>
      </c>
      <c r="AU164" s="278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5" t="s">
        <v>163</v>
      </c>
      <c r="X165" s="275" t="s">
        <v>317</v>
      </c>
      <c r="Y165" s="276" t="s">
        <v>317</v>
      </c>
      <c r="Z165" s="287">
        <v>11</v>
      </c>
      <c r="AA165" s="269">
        <v>24</v>
      </c>
      <c r="AB165" s="288">
        <v>0.90909090909090917</v>
      </c>
      <c r="AC165" s="275">
        <v>2</v>
      </c>
      <c r="AD165" s="275">
        <v>2</v>
      </c>
      <c r="AE165" s="275">
        <v>4</v>
      </c>
      <c r="AF165" s="275">
        <v>10</v>
      </c>
      <c r="AG165" s="275">
        <v>6</v>
      </c>
      <c r="AH165" s="275">
        <v>0</v>
      </c>
      <c r="AI165" s="275">
        <v>0</v>
      </c>
      <c r="AJ165" s="289">
        <v>0.88926659162849331</v>
      </c>
      <c r="AK165" s="269" t="s">
        <v>72</v>
      </c>
      <c r="AL165" s="269">
        <v>12</v>
      </c>
      <c r="AM165" s="269" t="s">
        <v>564</v>
      </c>
      <c r="AN165" s="283" t="s">
        <v>627</v>
      </c>
      <c r="AO165" s="290">
        <v>162</v>
      </c>
      <c r="AP165" s="290">
        <v>2</v>
      </c>
      <c r="AQ165" s="290" t="s">
        <v>918</v>
      </c>
      <c r="AS165" s="278" t="s">
        <v>162</v>
      </c>
      <c r="AT165" s="279" t="s">
        <v>100</v>
      </c>
      <c r="AU165" s="278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5" t="s">
        <v>163</v>
      </c>
      <c r="X166" s="275" t="s">
        <v>318</v>
      </c>
      <c r="Y166" s="276" t="s">
        <v>318</v>
      </c>
      <c r="Z166" s="287">
        <v>1</v>
      </c>
      <c r="AA166" s="269">
        <v>1</v>
      </c>
      <c r="AB166" s="288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0</v>
      </c>
      <c r="AH166" s="275">
        <v>1</v>
      </c>
      <c r="AI166" s="275">
        <v>0</v>
      </c>
      <c r="AJ166" s="289">
        <v>0.74931034482758629</v>
      </c>
      <c r="AK166" s="269" t="s">
        <v>73</v>
      </c>
      <c r="AL166" s="269">
        <v>3</v>
      </c>
      <c r="AM166" s="269" t="s">
        <v>751</v>
      </c>
      <c r="AN166" s="283" t="s">
        <v>629</v>
      </c>
      <c r="AO166" s="290">
        <v>163</v>
      </c>
      <c r="AP166" s="290">
        <v>3</v>
      </c>
      <c r="AQ166" s="290" t="s">
        <v>919</v>
      </c>
      <c r="AS166" s="278" t="s">
        <v>164</v>
      </c>
      <c r="AT166" s="279" t="s">
        <v>285</v>
      </c>
      <c r="AU166" s="278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5" t="s">
        <v>163</v>
      </c>
      <c r="X167" s="275" t="s">
        <v>319</v>
      </c>
      <c r="Y167" s="276" t="s">
        <v>319</v>
      </c>
      <c r="Z167" s="287">
        <v>5</v>
      </c>
      <c r="AA167" s="269">
        <v>3</v>
      </c>
      <c r="AB167" s="288">
        <v>0.25</v>
      </c>
      <c r="AC167" s="275">
        <v>0</v>
      </c>
      <c r="AD167" s="275">
        <v>0</v>
      </c>
      <c r="AE167" s="275">
        <v>0</v>
      </c>
      <c r="AF167" s="275">
        <v>0</v>
      </c>
      <c r="AG167" s="275">
        <v>2</v>
      </c>
      <c r="AH167" s="275">
        <v>1</v>
      </c>
      <c r="AI167" s="275">
        <v>0</v>
      </c>
      <c r="AJ167" s="289">
        <v>0.80702974438045971</v>
      </c>
      <c r="AK167" s="269" t="s">
        <v>70</v>
      </c>
      <c r="AL167" s="269">
        <v>12</v>
      </c>
      <c r="AM167" s="269" t="s">
        <v>752</v>
      </c>
      <c r="AN167" s="283" t="s">
        <v>631</v>
      </c>
      <c r="AO167" s="290">
        <v>164</v>
      </c>
      <c r="AP167" s="290">
        <v>4</v>
      </c>
      <c r="AQ167" s="290" t="s">
        <v>920</v>
      </c>
      <c r="AS167" s="278" t="s">
        <v>164</v>
      </c>
      <c r="AT167" s="279" t="s">
        <v>286</v>
      </c>
      <c r="AU167" s="278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5" t="s">
        <v>163</v>
      </c>
      <c r="X168" s="275" t="s">
        <v>320</v>
      </c>
      <c r="Y168" s="276" t="s">
        <v>320</v>
      </c>
      <c r="Z168" s="287">
        <v>5</v>
      </c>
      <c r="AA168" s="269">
        <v>0</v>
      </c>
      <c r="AB168" s="288">
        <v>0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0</v>
      </c>
      <c r="AI168" s="275">
        <v>0</v>
      </c>
      <c r="AJ168" s="289">
        <v>0.79373326784928699</v>
      </c>
      <c r="AK168" s="269" t="s">
        <v>73</v>
      </c>
      <c r="AL168" s="269">
        <v>1</v>
      </c>
      <c r="AM168" s="269" t="s">
        <v>554</v>
      </c>
      <c r="AN168" s="283" t="s">
        <v>633</v>
      </c>
      <c r="AO168" s="290">
        <v>165</v>
      </c>
      <c r="AP168" s="290">
        <v>5</v>
      </c>
      <c r="AQ168" s="290" t="s">
        <v>921</v>
      </c>
      <c r="AS168" s="278" t="s">
        <v>164</v>
      </c>
      <c r="AT168" s="279" t="s">
        <v>287</v>
      </c>
      <c r="AU168" s="278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5" t="s">
        <v>163</v>
      </c>
      <c r="X169" s="275" t="s">
        <v>321</v>
      </c>
      <c r="Y169" s="276" t="s">
        <v>321</v>
      </c>
      <c r="Z169" s="287">
        <v>6</v>
      </c>
      <c r="AA169" s="269">
        <v>15</v>
      </c>
      <c r="AB169" s="288">
        <v>1.0416666666666667</v>
      </c>
      <c r="AC169" s="275">
        <v>7</v>
      </c>
      <c r="AD169" s="275">
        <v>6</v>
      </c>
      <c r="AE169" s="275">
        <v>1</v>
      </c>
      <c r="AF169" s="275">
        <v>1</v>
      </c>
      <c r="AG169" s="275">
        <v>0</v>
      </c>
      <c r="AH169" s="275">
        <v>0</v>
      </c>
      <c r="AI169" s="275">
        <v>0</v>
      </c>
      <c r="AJ169" s="289">
        <v>0.97146988098514497</v>
      </c>
      <c r="AK169" s="269" t="s">
        <v>69</v>
      </c>
      <c r="AL169" s="269">
        <v>16</v>
      </c>
      <c r="AM169" s="269" t="s">
        <v>528</v>
      </c>
      <c r="AN169" s="283" t="s">
        <v>635</v>
      </c>
      <c r="AO169" s="290">
        <v>166</v>
      </c>
      <c r="AP169" s="290">
        <v>6</v>
      </c>
      <c r="AQ169" s="290" t="s">
        <v>922</v>
      </c>
      <c r="AS169" s="278" t="s">
        <v>164</v>
      </c>
      <c r="AT169" s="279" t="s">
        <v>288</v>
      </c>
      <c r="AU169" s="278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5" t="s">
        <v>163</v>
      </c>
      <c r="X170" s="275" t="s">
        <v>322</v>
      </c>
      <c r="Y170" s="276" t="s">
        <v>322</v>
      </c>
      <c r="Z170" s="287">
        <v>1</v>
      </c>
      <c r="AA170" s="269">
        <v>3</v>
      </c>
      <c r="AB170" s="288">
        <v>1.25</v>
      </c>
      <c r="AC170" s="275">
        <v>0</v>
      </c>
      <c r="AD170" s="275">
        <v>1</v>
      </c>
      <c r="AE170" s="275">
        <v>1</v>
      </c>
      <c r="AF170" s="275">
        <v>1</v>
      </c>
      <c r="AG170" s="275">
        <v>0</v>
      </c>
      <c r="AH170" s="275">
        <v>0</v>
      </c>
      <c r="AI170" s="275">
        <v>0</v>
      </c>
      <c r="AJ170" s="289">
        <v>0.93425000000000002</v>
      </c>
      <c r="AK170" s="269" t="s">
        <v>71</v>
      </c>
      <c r="AL170" s="269">
        <v>21</v>
      </c>
      <c r="AM170" s="269" t="s">
        <v>492</v>
      </c>
      <c r="AN170" s="283" t="s">
        <v>637</v>
      </c>
      <c r="AO170" s="290">
        <v>167</v>
      </c>
      <c r="AP170" s="290">
        <v>7</v>
      </c>
      <c r="AQ170" s="290" t="s">
        <v>923</v>
      </c>
      <c r="AS170" s="278" t="s">
        <v>164</v>
      </c>
      <c r="AT170" s="279" t="s">
        <v>289</v>
      </c>
      <c r="AU170" s="278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5" t="s">
        <v>163</v>
      </c>
      <c r="X171" s="275" t="s">
        <v>323</v>
      </c>
      <c r="Y171" s="276" t="s">
        <v>323</v>
      </c>
      <c r="Z171" s="287">
        <v>3</v>
      </c>
      <c r="AA171" s="269">
        <v>8</v>
      </c>
      <c r="AB171" s="288">
        <v>1.1111111111111112</v>
      </c>
      <c r="AC171" s="275">
        <v>1</v>
      </c>
      <c r="AD171" s="275">
        <v>1</v>
      </c>
      <c r="AE171" s="275">
        <v>3</v>
      </c>
      <c r="AF171" s="275">
        <v>3</v>
      </c>
      <c r="AG171" s="275">
        <v>0</v>
      </c>
      <c r="AH171" s="275">
        <v>0</v>
      </c>
      <c r="AI171" s="275">
        <v>0</v>
      </c>
      <c r="AJ171" s="289">
        <v>0.90934420666970794</v>
      </c>
      <c r="AK171" s="269" t="s">
        <v>71</v>
      </c>
      <c r="AL171" s="269">
        <v>52</v>
      </c>
      <c r="AM171" s="269" t="s">
        <v>386</v>
      </c>
      <c r="AN171" s="283" t="s">
        <v>639</v>
      </c>
      <c r="AO171" s="290">
        <v>168</v>
      </c>
      <c r="AP171" s="290">
        <v>8</v>
      </c>
      <c r="AQ171" s="290" t="s">
        <v>924</v>
      </c>
      <c r="AS171" s="278" t="s">
        <v>164</v>
      </c>
      <c r="AT171" s="279" t="s">
        <v>99</v>
      </c>
      <c r="AU171" s="278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5" t="s">
        <v>163</v>
      </c>
      <c r="X172" s="275" t="s">
        <v>324</v>
      </c>
      <c r="Y172" s="276" t="s">
        <v>324</v>
      </c>
      <c r="Z172" s="287">
        <v>9</v>
      </c>
      <c r="AA172" s="269">
        <v>22</v>
      </c>
      <c r="AB172" s="288">
        <v>1.0185185185185186</v>
      </c>
      <c r="AC172" s="275">
        <v>10</v>
      </c>
      <c r="AD172" s="275">
        <v>4</v>
      </c>
      <c r="AE172" s="275">
        <v>5</v>
      </c>
      <c r="AF172" s="275">
        <v>2</v>
      </c>
      <c r="AG172" s="275">
        <v>1</v>
      </c>
      <c r="AH172" s="275">
        <v>0</v>
      </c>
      <c r="AI172" s="275">
        <v>0</v>
      </c>
      <c r="AJ172" s="289">
        <v>0.97647831211668779</v>
      </c>
      <c r="AK172" s="269" t="s">
        <v>69</v>
      </c>
      <c r="AL172" s="269">
        <v>11</v>
      </c>
      <c r="AM172" s="269" t="s">
        <v>365</v>
      </c>
      <c r="AN172" s="283" t="s">
        <v>641</v>
      </c>
      <c r="AO172" s="290">
        <v>169</v>
      </c>
      <c r="AP172" s="290">
        <v>9</v>
      </c>
      <c r="AQ172" s="290" t="s">
        <v>925</v>
      </c>
      <c r="AS172" s="278" t="s">
        <v>164</v>
      </c>
      <c r="AT172" s="279" t="s">
        <v>100</v>
      </c>
      <c r="AU172" s="278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5" t="s">
        <v>163</v>
      </c>
      <c r="X173" s="275" t="s">
        <v>325</v>
      </c>
      <c r="Y173" s="276" t="s">
        <v>325</v>
      </c>
      <c r="Z173" s="287">
        <v>9</v>
      </c>
      <c r="AA173" s="269">
        <v>21</v>
      </c>
      <c r="AB173" s="288">
        <v>0.97222222222222232</v>
      </c>
      <c r="AC173" s="275">
        <v>0</v>
      </c>
      <c r="AD173" s="275">
        <v>2</v>
      </c>
      <c r="AE173" s="275">
        <v>2</v>
      </c>
      <c r="AF173" s="275">
        <v>8</v>
      </c>
      <c r="AG173" s="275">
        <v>8</v>
      </c>
      <c r="AH173" s="275">
        <v>1</v>
      </c>
      <c r="AI173" s="275">
        <v>0</v>
      </c>
      <c r="AJ173" s="289">
        <v>0.86763742510747388</v>
      </c>
      <c r="AK173" s="269" t="s">
        <v>72</v>
      </c>
      <c r="AL173" s="269">
        <v>28</v>
      </c>
      <c r="AM173" s="269" t="s">
        <v>753</v>
      </c>
      <c r="AN173" s="283" t="s">
        <v>643</v>
      </c>
      <c r="AO173" s="290">
        <v>170</v>
      </c>
      <c r="AP173" s="290">
        <v>10</v>
      </c>
      <c r="AQ173" s="290" t="s">
        <v>926</v>
      </c>
      <c r="AS173" s="278" t="s">
        <v>136</v>
      </c>
      <c r="AT173" s="279" t="s">
        <v>290</v>
      </c>
      <c r="AU173" s="278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5" t="s">
        <v>163</v>
      </c>
      <c r="X174" s="275" t="s">
        <v>330</v>
      </c>
      <c r="Y174" s="276" t="s">
        <v>330</v>
      </c>
      <c r="Z174" s="287">
        <v>1</v>
      </c>
      <c r="AA174" s="269">
        <v>3</v>
      </c>
      <c r="AB174" s="288">
        <v>1.25</v>
      </c>
      <c r="AC174" s="275">
        <v>1</v>
      </c>
      <c r="AD174" s="275">
        <v>0</v>
      </c>
      <c r="AE174" s="275">
        <v>2</v>
      </c>
      <c r="AF174" s="275">
        <v>0</v>
      </c>
      <c r="AG174" s="275">
        <v>0</v>
      </c>
      <c r="AH174" s="275">
        <v>0</v>
      </c>
      <c r="AI174" s="275">
        <v>0</v>
      </c>
      <c r="AJ174" s="289">
        <v>0.96370370370370362</v>
      </c>
      <c r="AK174" s="269" t="s">
        <v>69</v>
      </c>
      <c r="AL174" s="269">
        <v>26</v>
      </c>
      <c r="AM174" s="269" t="s">
        <v>511</v>
      </c>
      <c r="AN174" s="283" t="s">
        <v>645</v>
      </c>
      <c r="AO174" s="290">
        <v>171</v>
      </c>
      <c r="AP174" s="290">
        <v>11</v>
      </c>
      <c r="AQ174" s="290" t="s">
        <v>927</v>
      </c>
      <c r="AS174" s="278" t="s">
        <v>136</v>
      </c>
      <c r="AT174" s="279" t="s">
        <v>291</v>
      </c>
      <c r="AU174" s="278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67">
        <v>1</v>
      </c>
      <c r="AQ175" s="290" t="s">
        <v>264</v>
      </c>
      <c r="AS175" s="278" t="s">
        <v>136</v>
      </c>
      <c r="AT175" s="279" t="s">
        <v>292</v>
      </c>
      <c r="AU175" s="278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67">
        <v>1</v>
      </c>
      <c r="AQ176" s="290" t="s">
        <v>264</v>
      </c>
      <c r="AS176" s="278" t="s">
        <v>136</v>
      </c>
      <c r="AT176" s="279" t="s">
        <v>293</v>
      </c>
      <c r="AU176" s="278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67">
        <v>1</v>
      </c>
      <c r="AQ177" s="290" t="s">
        <v>264</v>
      </c>
      <c r="AS177" s="278" t="s">
        <v>136</v>
      </c>
      <c r="AT177" s="279" t="s">
        <v>294</v>
      </c>
      <c r="AU177" s="278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67">
        <v>1</v>
      </c>
      <c r="AQ178" s="290" t="s">
        <v>264</v>
      </c>
      <c r="AS178" s="278" t="s">
        <v>136</v>
      </c>
      <c r="AT178" s="279" t="s">
        <v>99</v>
      </c>
      <c r="AU178" s="278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67">
        <v>1</v>
      </c>
      <c r="AQ179" s="290" t="s">
        <v>264</v>
      </c>
      <c r="AS179" s="278" t="s">
        <v>136</v>
      </c>
      <c r="AT179" s="279" t="s">
        <v>100</v>
      </c>
      <c r="AU179" s="278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67">
        <v>1</v>
      </c>
      <c r="AQ180" s="290" t="s">
        <v>264</v>
      </c>
      <c r="AS180" s="278" t="s">
        <v>156</v>
      </c>
      <c r="AT180" s="279" t="s">
        <v>295</v>
      </c>
      <c r="AU180" s="278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67">
        <v>1</v>
      </c>
      <c r="AQ181" s="290" t="s">
        <v>264</v>
      </c>
      <c r="AS181" s="278" t="s">
        <v>156</v>
      </c>
      <c r="AT181" s="279" t="s">
        <v>296</v>
      </c>
      <c r="AU181" s="278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67">
        <v>1</v>
      </c>
      <c r="AQ182" s="290" t="s">
        <v>264</v>
      </c>
      <c r="AS182" s="278" t="s">
        <v>156</v>
      </c>
      <c r="AT182" s="279" t="s">
        <v>297</v>
      </c>
      <c r="AU182" s="278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67">
        <v>1</v>
      </c>
      <c r="AQ183" s="290" t="s">
        <v>264</v>
      </c>
      <c r="AS183" s="278" t="s">
        <v>156</v>
      </c>
      <c r="AT183" s="279" t="s">
        <v>100</v>
      </c>
      <c r="AU183" s="278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67">
        <v>1</v>
      </c>
      <c r="AQ184" s="290" t="s">
        <v>264</v>
      </c>
      <c r="AS184" s="278" t="s">
        <v>138</v>
      </c>
      <c r="AT184" s="279" t="s">
        <v>298</v>
      </c>
      <c r="AU184" s="278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67">
        <v>1</v>
      </c>
      <c r="AQ185" s="290" t="s">
        <v>264</v>
      </c>
      <c r="AS185" s="278" t="s">
        <v>138</v>
      </c>
      <c r="AT185" s="279" t="s">
        <v>299</v>
      </c>
      <c r="AU185" s="278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67">
        <v>1</v>
      </c>
      <c r="AQ186" s="290" t="s">
        <v>264</v>
      </c>
      <c r="AS186" s="278" t="s">
        <v>138</v>
      </c>
      <c r="AT186" s="279" t="s">
        <v>300</v>
      </c>
      <c r="AU186" s="278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67">
        <v>1</v>
      </c>
      <c r="AQ187" s="290" t="s">
        <v>264</v>
      </c>
      <c r="AS187" s="278" t="s">
        <v>138</v>
      </c>
      <c r="AT187" s="279" t="s">
        <v>301</v>
      </c>
      <c r="AU187" s="278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67">
        <v>1</v>
      </c>
      <c r="AQ188" s="290" t="s">
        <v>264</v>
      </c>
      <c r="AS188" s="278" t="s">
        <v>138</v>
      </c>
      <c r="AT188" s="279" t="s">
        <v>99</v>
      </c>
      <c r="AU188" s="278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67">
        <v>1</v>
      </c>
      <c r="AQ189" s="290" t="s">
        <v>264</v>
      </c>
      <c r="AS189" s="278" t="s">
        <v>138</v>
      </c>
      <c r="AT189" s="279" t="s">
        <v>100</v>
      </c>
      <c r="AU189" s="278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67">
        <v>1</v>
      </c>
      <c r="AQ190" s="290" t="s">
        <v>264</v>
      </c>
      <c r="AS190" s="278" t="s">
        <v>144</v>
      </c>
      <c r="AT190" s="279" t="s">
        <v>302</v>
      </c>
      <c r="AU190" s="278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67">
        <v>1</v>
      </c>
      <c r="AQ191" s="290" t="s">
        <v>264</v>
      </c>
      <c r="AS191" s="278" t="s">
        <v>144</v>
      </c>
      <c r="AT191" s="279" t="s">
        <v>303</v>
      </c>
      <c r="AU191" s="278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67">
        <v>1</v>
      </c>
      <c r="AQ192" s="290" t="s">
        <v>264</v>
      </c>
      <c r="AS192" s="278" t="s">
        <v>144</v>
      </c>
      <c r="AT192" s="279" t="s">
        <v>304</v>
      </c>
      <c r="AU192" s="278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67">
        <v>1</v>
      </c>
      <c r="AQ193" s="290" t="s">
        <v>264</v>
      </c>
      <c r="AS193" s="278" t="s">
        <v>144</v>
      </c>
      <c r="AT193" s="279" t="s">
        <v>305</v>
      </c>
      <c r="AU193" s="278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67">
        <v>1</v>
      </c>
      <c r="AQ194" s="290" t="s">
        <v>264</v>
      </c>
      <c r="AS194" s="278" t="s">
        <v>144</v>
      </c>
      <c r="AT194" s="279" t="s">
        <v>99</v>
      </c>
      <c r="AU194" s="278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67">
        <v>1</v>
      </c>
      <c r="AQ195" s="290" t="s">
        <v>264</v>
      </c>
      <c r="AS195" s="278" t="s">
        <v>144</v>
      </c>
      <c r="AT195" s="279" t="s">
        <v>100</v>
      </c>
      <c r="AU195" s="278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67">
        <v>1</v>
      </c>
      <c r="AQ196" s="290" t="s">
        <v>264</v>
      </c>
      <c r="AS196" s="278" t="s">
        <v>154</v>
      </c>
      <c r="AT196" s="279" t="s">
        <v>306</v>
      </c>
      <c r="AU196" s="278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67">
        <v>1</v>
      </c>
      <c r="AQ197" s="290" t="s">
        <v>264</v>
      </c>
      <c r="AS197" s="278" t="s">
        <v>154</v>
      </c>
      <c r="AT197" s="279" t="s">
        <v>307</v>
      </c>
      <c r="AU197" s="278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67">
        <v>1</v>
      </c>
      <c r="AQ198" s="290" t="s">
        <v>264</v>
      </c>
      <c r="AS198" s="278" t="s">
        <v>154</v>
      </c>
      <c r="AT198" s="279" t="s">
        <v>308</v>
      </c>
      <c r="AU198" s="278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67">
        <v>1</v>
      </c>
      <c r="AQ199" s="290" t="s">
        <v>264</v>
      </c>
      <c r="AS199" s="278" t="s">
        <v>154</v>
      </c>
      <c r="AT199" s="279" t="s">
        <v>309</v>
      </c>
      <c r="AU199" s="278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67">
        <v>1</v>
      </c>
      <c r="AQ200" s="290" t="s">
        <v>264</v>
      </c>
      <c r="AS200" s="278" t="s">
        <v>154</v>
      </c>
      <c r="AT200" s="279" t="s">
        <v>310</v>
      </c>
      <c r="AU200" s="278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67">
        <v>1</v>
      </c>
      <c r="AQ201" s="290" t="s">
        <v>264</v>
      </c>
      <c r="AS201" s="278" t="s">
        <v>154</v>
      </c>
      <c r="AT201" s="279" t="s">
        <v>311</v>
      </c>
      <c r="AU201" s="278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67">
        <v>1</v>
      </c>
      <c r="AQ202" s="290" t="s">
        <v>264</v>
      </c>
      <c r="AS202" s="278" t="s">
        <v>154</v>
      </c>
      <c r="AT202" s="279" t="s">
        <v>312</v>
      </c>
      <c r="AU202" s="278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67">
        <v>1</v>
      </c>
      <c r="AQ203" s="290" t="s">
        <v>264</v>
      </c>
      <c r="AS203" s="278" t="s">
        <v>154</v>
      </c>
      <c r="AT203" s="279" t="s">
        <v>313</v>
      </c>
      <c r="AU203" s="278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67">
        <v>1</v>
      </c>
      <c r="AQ204" s="290" t="s">
        <v>264</v>
      </c>
      <c r="AS204" s="278" t="s">
        <v>154</v>
      </c>
      <c r="AT204" s="279" t="s">
        <v>314</v>
      </c>
      <c r="AU204" s="278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67">
        <v>1</v>
      </c>
      <c r="AQ205" s="290" t="s">
        <v>264</v>
      </c>
      <c r="AS205" s="278" t="s">
        <v>154</v>
      </c>
      <c r="AT205" s="279" t="s">
        <v>315</v>
      </c>
      <c r="AU205" s="278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67">
        <v>1</v>
      </c>
      <c r="AQ206" s="290" t="s">
        <v>264</v>
      </c>
      <c r="AS206" s="278" t="s">
        <v>154</v>
      </c>
      <c r="AT206" s="279" t="s">
        <v>100</v>
      </c>
      <c r="AU206" s="278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67">
        <v>1</v>
      </c>
      <c r="AQ207" s="290" t="s">
        <v>264</v>
      </c>
      <c r="AS207" s="278" t="s">
        <v>163</v>
      </c>
      <c r="AT207" s="279" t="s">
        <v>316</v>
      </c>
      <c r="AU207" s="278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67">
        <v>1</v>
      </c>
      <c r="AQ208" s="290" t="s">
        <v>264</v>
      </c>
      <c r="AS208" s="278" t="s">
        <v>163</v>
      </c>
      <c r="AT208" s="279" t="s">
        <v>317</v>
      </c>
      <c r="AU208" s="278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67">
        <v>1</v>
      </c>
      <c r="AQ209" s="290" t="s">
        <v>264</v>
      </c>
      <c r="AS209" s="278" t="s">
        <v>163</v>
      </c>
      <c r="AT209" s="279" t="s">
        <v>318</v>
      </c>
      <c r="AU209" s="278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67">
        <v>1</v>
      </c>
      <c r="AQ210" s="290" t="s">
        <v>264</v>
      </c>
      <c r="AS210" s="278" t="s">
        <v>163</v>
      </c>
      <c r="AT210" s="279" t="s">
        <v>319</v>
      </c>
      <c r="AU210" s="278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67">
        <v>1</v>
      </c>
      <c r="AQ211" s="290" t="s">
        <v>264</v>
      </c>
      <c r="AS211" s="278" t="s">
        <v>163</v>
      </c>
      <c r="AT211" s="279" t="s">
        <v>320</v>
      </c>
      <c r="AU211" s="278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67">
        <v>1</v>
      </c>
      <c r="AQ212" s="290" t="s">
        <v>264</v>
      </c>
      <c r="AS212" s="278" t="s">
        <v>163</v>
      </c>
      <c r="AT212" s="279" t="s">
        <v>321</v>
      </c>
      <c r="AU212" s="278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67">
        <v>1</v>
      </c>
      <c r="AQ213" s="290" t="s">
        <v>264</v>
      </c>
      <c r="AS213" s="278" t="s">
        <v>163</v>
      </c>
      <c r="AT213" s="279" t="s">
        <v>322</v>
      </c>
      <c r="AU213" s="278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67">
        <v>1</v>
      </c>
      <c r="AQ214" s="290" t="s">
        <v>264</v>
      </c>
      <c r="AS214" s="278" t="s">
        <v>163</v>
      </c>
      <c r="AT214" s="279" t="s">
        <v>323</v>
      </c>
      <c r="AU214" s="278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67">
        <v>1</v>
      </c>
      <c r="AQ215" s="290" t="s">
        <v>264</v>
      </c>
      <c r="AS215" s="278" t="s">
        <v>163</v>
      </c>
      <c r="AT215" s="279" t="s">
        <v>324</v>
      </c>
      <c r="AU215" s="278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67">
        <v>1</v>
      </c>
      <c r="AQ216" s="290" t="s">
        <v>264</v>
      </c>
      <c r="AS216" s="278" t="s">
        <v>163</v>
      </c>
      <c r="AT216" s="279" t="s">
        <v>325</v>
      </c>
      <c r="AU216" s="278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67">
        <v>1</v>
      </c>
      <c r="AQ217" s="290" t="s">
        <v>264</v>
      </c>
      <c r="AS217" s="278" t="s">
        <v>163</v>
      </c>
      <c r="AT217" s="279" t="s">
        <v>99</v>
      </c>
      <c r="AU217" s="278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67">
        <v>1</v>
      </c>
      <c r="AQ218" s="290" t="s">
        <v>264</v>
      </c>
      <c r="AS218" s="278" t="s">
        <v>163</v>
      </c>
      <c r="AT218" s="279" t="s">
        <v>100</v>
      </c>
      <c r="AU218" s="278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67">
        <v>1</v>
      </c>
      <c r="AQ219" s="290" t="s">
        <v>264</v>
      </c>
      <c r="AS219" s="278" t="s">
        <v>63</v>
      </c>
      <c r="AT219" s="279" t="s">
        <v>64</v>
      </c>
      <c r="AU219" s="278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67">
        <v>1</v>
      </c>
      <c r="AQ220" s="290" t="s">
        <v>264</v>
      </c>
      <c r="AS220" s="278" t="s">
        <v>63</v>
      </c>
      <c r="AT220" s="279" t="s">
        <v>96</v>
      </c>
      <c r="AU220" s="278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67">
        <v>1</v>
      </c>
      <c r="AQ221" s="290" t="s">
        <v>264</v>
      </c>
      <c r="AS221" s="278" t="s">
        <v>63</v>
      </c>
      <c r="AT221" s="279" t="s">
        <v>97</v>
      </c>
      <c r="AU221" s="278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67">
        <v>1</v>
      </c>
      <c r="AQ222" s="290" t="s">
        <v>264</v>
      </c>
      <c r="AS222" s="278" t="s">
        <v>63</v>
      </c>
      <c r="AT222" s="279" t="s">
        <v>98</v>
      </c>
      <c r="AU222" s="278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67">
        <v>1</v>
      </c>
      <c r="AQ223" s="290" t="s">
        <v>264</v>
      </c>
      <c r="AS223" s="278" t="s">
        <v>63</v>
      </c>
      <c r="AT223" s="279" t="s">
        <v>99</v>
      </c>
      <c r="AU223" s="278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67">
        <v>1</v>
      </c>
      <c r="AQ224" s="290" t="s">
        <v>264</v>
      </c>
      <c r="AS224" s="278" t="s">
        <v>63</v>
      </c>
      <c r="AT224" s="279" t="s">
        <v>100</v>
      </c>
      <c r="AU224" s="278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2.9450864597885813</v>
      </c>
    </row>
    <row r="225" spans="42:54" ht="16.5">
      <c r="AP225" s="267">
        <v>1</v>
      </c>
      <c r="AQ225" s="290" t="s">
        <v>264</v>
      </c>
      <c r="AS225" s="278" t="s">
        <v>134</v>
      </c>
      <c r="AT225" s="279" t="s">
        <v>167</v>
      </c>
      <c r="AU225" s="278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67">
        <v>1</v>
      </c>
      <c r="AQ226" s="290" t="s">
        <v>264</v>
      </c>
      <c r="AS226" s="278" t="s">
        <v>134</v>
      </c>
      <c r="AT226" s="279" t="s">
        <v>168</v>
      </c>
      <c r="AU226" s="278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67">
        <v>1</v>
      </c>
      <c r="AQ227" s="290" t="s">
        <v>264</v>
      </c>
      <c r="AS227" s="278" t="s">
        <v>134</v>
      </c>
      <c r="AT227" s="279" t="s">
        <v>169</v>
      </c>
      <c r="AU227" s="278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67">
        <v>1</v>
      </c>
      <c r="AQ228" s="290" t="s">
        <v>264</v>
      </c>
      <c r="AS228" s="278" t="s">
        <v>134</v>
      </c>
      <c r="AT228" s="279" t="s">
        <v>170</v>
      </c>
      <c r="AU228" s="278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67">
        <v>1</v>
      </c>
      <c r="AQ229" s="290" t="s">
        <v>264</v>
      </c>
      <c r="AS229" s="278" t="s">
        <v>134</v>
      </c>
      <c r="AT229" s="279" t="s">
        <v>99</v>
      </c>
      <c r="AU229" s="278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67">
        <v>1</v>
      </c>
      <c r="AQ230" s="290" t="s">
        <v>264</v>
      </c>
      <c r="AS230" s="278" t="s">
        <v>134</v>
      </c>
      <c r="AT230" s="279" t="s">
        <v>100</v>
      </c>
      <c r="AU230" s="278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2.2562417289035608</v>
      </c>
    </row>
    <row r="231" spans="42:54" ht="16.5">
      <c r="AP231" s="267">
        <v>1</v>
      </c>
      <c r="AQ231" s="290" t="s">
        <v>264</v>
      </c>
      <c r="AS231" s="278" t="s">
        <v>152</v>
      </c>
      <c r="AT231" s="279" t="s">
        <v>171</v>
      </c>
      <c r="AU231" s="278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67">
        <v>1</v>
      </c>
      <c r="AQ232" s="290" t="s">
        <v>264</v>
      </c>
      <c r="AS232" s="278" t="s">
        <v>152</v>
      </c>
      <c r="AT232" s="279" t="s">
        <v>172</v>
      </c>
      <c r="AU232" s="278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67">
        <v>1</v>
      </c>
      <c r="AQ233" s="290" t="s">
        <v>264</v>
      </c>
      <c r="AS233" s="278" t="s">
        <v>152</v>
      </c>
      <c r="AT233" s="279" t="s">
        <v>173</v>
      </c>
      <c r="AU233" s="278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67">
        <v>1</v>
      </c>
      <c r="AQ234" s="290" t="s">
        <v>264</v>
      </c>
      <c r="AS234" s="278" t="s">
        <v>152</v>
      </c>
      <c r="AT234" s="279" t="s">
        <v>174</v>
      </c>
      <c r="AU234" s="278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67">
        <v>1</v>
      </c>
      <c r="AQ235" s="290" t="s">
        <v>264</v>
      </c>
      <c r="AS235" s="278" t="s">
        <v>152</v>
      </c>
      <c r="AT235" s="279" t="s">
        <v>175</v>
      </c>
      <c r="AU235" s="278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67">
        <v>1</v>
      </c>
      <c r="AQ236" s="290" t="s">
        <v>264</v>
      </c>
      <c r="AS236" s="278" t="s">
        <v>152</v>
      </c>
      <c r="AT236" s="279" t="s">
        <v>326</v>
      </c>
      <c r="AU236" s="278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67">
        <v>1</v>
      </c>
      <c r="AQ237" s="290" t="s">
        <v>264</v>
      </c>
      <c r="AS237" s="278" t="s">
        <v>152</v>
      </c>
      <c r="AT237" s="279" t="s">
        <v>100</v>
      </c>
      <c r="AU237" s="278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2.7582705378319923</v>
      </c>
    </row>
    <row r="238" spans="42:54" ht="16.5">
      <c r="AP238" s="267">
        <v>1</v>
      </c>
      <c r="AQ238" s="290" t="s">
        <v>264</v>
      </c>
      <c r="AS238" s="278" t="s">
        <v>149</v>
      </c>
      <c r="AT238" s="279" t="s">
        <v>176</v>
      </c>
      <c r="AU238" s="278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67">
        <v>1</v>
      </c>
      <c r="AQ239" s="290" t="s">
        <v>264</v>
      </c>
      <c r="AS239" s="278" t="s">
        <v>149</v>
      </c>
      <c r="AT239" s="279" t="s">
        <v>177</v>
      </c>
      <c r="AU239" s="278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67">
        <v>1</v>
      </c>
      <c r="AQ240" s="290" t="s">
        <v>264</v>
      </c>
      <c r="AS240" s="278" t="s">
        <v>149</v>
      </c>
      <c r="AT240" s="279" t="s">
        <v>178</v>
      </c>
      <c r="AU240" s="278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67">
        <v>1</v>
      </c>
      <c r="AQ241" s="290" t="s">
        <v>264</v>
      </c>
      <c r="AS241" s="278" t="s">
        <v>149</v>
      </c>
      <c r="AT241" s="279" t="s">
        <v>179</v>
      </c>
      <c r="AU241" s="278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67">
        <v>1</v>
      </c>
      <c r="AQ242" s="290" t="s">
        <v>264</v>
      </c>
      <c r="AS242" s="278" t="s">
        <v>149</v>
      </c>
      <c r="AT242" s="279" t="s">
        <v>180</v>
      </c>
      <c r="AU242" s="278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67">
        <v>1</v>
      </c>
      <c r="AQ243" s="290" t="s">
        <v>264</v>
      </c>
      <c r="AS243" s="278" t="s">
        <v>149</v>
      </c>
      <c r="AT243" s="279" t="s">
        <v>181</v>
      </c>
      <c r="AU243" s="278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67">
        <v>1</v>
      </c>
      <c r="AQ244" s="290" t="s">
        <v>264</v>
      </c>
      <c r="AS244" s="278" t="s">
        <v>149</v>
      </c>
      <c r="AT244" s="279" t="s">
        <v>182</v>
      </c>
      <c r="AU244" s="278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67">
        <v>1</v>
      </c>
      <c r="AQ245" s="290" t="s">
        <v>264</v>
      </c>
      <c r="AS245" s="278" t="s">
        <v>149</v>
      </c>
      <c r="AT245" s="279" t="s">
        <v>183</v>
      </c>
      <c r="AU245" s="278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67">
        <v>1</v>
      </c>
      <c r="AQ246" s="290" t="s">
        <v>264</v>
      </c>
      <c r="AS246" s="278" t="s">
        <v>149</v>
      </c>
      <c r="AT246" s="279" t="s">
        <v>184</v>
      </c>
      <c r="AU246" s="278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67">
        <v>1</v>
      </c>
      <c r="AQ247" s="290" t="s">
        <v>264</v>
      </c>
      <c r="AS247" s="278" t="s">
        <v>149</v>
      </c>
      <c r="AT247" s="279" t="s">
        <v>185</v>
      </c>
      <c r="AU247" s="278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67">
        <v>1</v>
      </c>
      <c r="AQ248" s="290" t="s">
        <v>264</v>
      </c>
      <c r="AS248" s="278" t="s">
        <v>149</v>
      </c>
      <c r="AT248" s="279" t="s">
        <v>186</v>
      </c>
      <c r="AU248" s="278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67">
        <v>1</v>
      </c>
      <c r="AQ249" s="290" t="s">
        <v>264</v>
      </c>
      <c r="AS249" s="278" t="s">
        <v>149</v>
      </c>
      <c r="AT249" s="279" t="s">
        <v>187</v>
      </c>
      <c r="AU249" s="278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67">
        <v>1</v>
      </c>
      <c r="AQ250" s="290" t="s">
        <v>264</v>
      </c>
      <c r="AS250" s="278" t="s">
        <v>149</v>
      </c>
      <c r="AT250" s="279" t="s">
        <v>99</v>
      </c>
      <c r="AU250" s="278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67">
        <v>1</v>
      </c>
      <c r="AQ251" s="290" t="s">
        <v>264</v>
      </c>
      <c r="AS251" s="278" t="s">
        <v>149</v>
      </c>
      <c r="AT251" s="279" t="s">
        <v>100</v>
      </c>
      <c r="AU251" s="278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2.7732028592404356</v>
      </c>
    </row>
    <row r="252" spans="42:54" ht="16.5">
      <c r="AP252" s="267">
        <v>1</v>
      </c>
      <c r="AQ252" s="290" t="s">
        <v>264</v>
      </c>
      <c r="AS252" s="278" t="s">
        <v>157</v>
      </c>
      <c r="AT252" s="279" t="s">
        <v>188</v>
      </c>
      <c r="AU252" s="278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67">
        <v>1</v>
      </c>
      <c r="AQ253" s="290" t="s">
        <v>264</v>
      </c>
      <c r="AS253" s="278" t="s">
        <v>157</v>
      </c>
      <c r="AT253" s="279" t="s">
        <v>189</v>
      </c>
      <c r="AU253" s="278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67">
        <v>1</v>
      </c>
      <c r="AQ254" s="290" t="s">
        <v>264</v>
      </c>
      <c r="AS254" s="278" t="s">
        <v>157</v>
      </c>
      <c r="AT254" s="279" t="s">
        <v>190</v>
      </c>
      <c r="AU254" s="278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67">
        <v>1</v>
      </c>
      <c r="AQ255" s="290" t="s">
        <v>264</v>
      </c>
      <c r="AS255" s="278" t="s">
        <v>157</v>
      </c>
      <c r="AT255" s="279" t="s">
        <v>191</v>
      </c>
      <c r="AU255" s="278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67">
        <v>1</v>
      </c>
      <c r="AQ256" s="290" t="s">
        <v>264</v>
      </c>
      <c r="AS256" s="278" t="s">
        <v>157</v>
      </c>
      <c r="AT256" s="279" t="s">
        <v>327</v>
      </c>
      <c r="AU256" s="278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67">
        <v>1</v>
      </c>
      <c r="AQ257" s="290" t="s">
        <v>264</v>
      </c>
      <c r="AS257" s="278" t="s">
        <v>157</v>
      </c>
      <c r="AT257" s="279" t="s">
        <v>192</v>
      </c>
      <c r="AU257" s="278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67">
        <v>1</v>
      </c>
      <c r="AQ258" s="290" t="s">
        <v>264</v>
      </c>
      <c r="AS258" s="278" t="s">
        <v>157</v>
      </c>
      <c r="AT258" s="279" t="s">
        <v>193</v>
      </c>
      <c r="AU258" s="278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67">
        <v>1</v>
      </c>
      <c r="AQ259" s="290" t="s">
        <v>264</v>
      </c>
      <c r="AS259" s="278" t="s">
        <v>157</v>
      </c>
      <c r="AT259" s="279" t="s">
        <v>99</v>
      </c>
      <c r="AU259" s="278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67">
        <v>1</v>
      </c>
      <c r="AQ260" s="290" t="s">
        <v>264</v>
      </c>
      <c r="AS260" s="278" t="s">
        <v>157</v>
      </c>
      <c r="AT260" s="279" t="s">
        <v>100</v>
      </c>
      <c r="AU260" s="278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2.2911852207870815</v>
      </c>
    </row>
    <row r="261" spans="42:54" ht="16.5">
      <c r="AP261" s="267">
        <v>1</v>
      </c>
      <c r="AQ261" s="290" t="s">
        <v>264</v>
      </c>
      <c r="AS261" s="278" t="s">
        <v>135</v>
      </c>
      <c r="AT261" s="279" t="s">
        <v>194</v>
      </c>
      <c r="AU261" s="278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67">
        <v>1</v>
      </c>
      <c r="AQ262" s="290" t="s">
        <v>264</v>
      </c>
      <c r="AS262" s="278" t="s">
        <v>135</v>
      </c>
      <c r="AT262" s="279" t="s">
        <v>195</v>
      </c>
      <c r="AU262" s="278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67">
        <v>1</v>
      </c>
      <c r="AQ263" s="290" t="s">
        <v>264</v>
      </c>
      <c r="AS263" s="278" t="s">
        <v>135</v>
      </c>
      <c r="AT263" s="279" t="s">
        <v>196</v>
      </c>
      <c r="AU263" s="278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67">
        <v>1</v>
      </c>
      <c r="AQ264" s="290" t="s">
        <v>264</v>
      </c>
      <c r="AS264" s="278" t="s">
        <v>135</v>
      </c>
      <c r="AT264" s="279" t="s">
        <v>197</v>
      </c>
      <c r="AU264" s="278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67">
        <v>1</v>
      </c>
      <c r="AQ265" s="290" t="s">
        <v>264</v>
      </c>
      <c r="AS265" s="278" t="s">
        <v>135</v>
      </c>
      <c r="AT265" s="279" t="s">
        <v>198</v>
      </c>
      <c r="AU265" s="278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67">
        <v>1</v>
      </c>
      <c r="AQ266" s="290" t="s">
        <v>264</v>
      </c>
      <c r="AS266" s="278" t="s">
        <v>135</v>
      </c>
      <c r="AT266" s="279" t="s">
        <v>199</v>
      </c>
      <c r="AU266" s="278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67">
        <v>1</v>
      </c>
      <c r="AQ267" s="290" t="s">
        <v>264</v>
      </c>
      <c r="AS267" s="278" t="s">
        <v>135</v>
      </c>
      <c r="AT267" s="279" t="s">
        <v>99</v>
      </c>
      <c r="AU267" s="278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67">
        <v>1</v>
      </c>
      <c r="AQ268" s="290" t="s">
        <v>264</v>
      </c>
      <c r="AS268" s="278" t="s">
        <v>135</v>
      </c>
      <c r="AT268" s="279" t="s">
        <v>100</v>
      </c>
      <c r="AU268" s="278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2.3251420226782145</v>
      </c>
    </row>
    <row r="269" spans="42:54" ht="16.5">
      <c r="AP269" s="267">
        <v>1</v>
      </c>
      <c r="AQ269" s="290" t="s">
        <v>264</v>
      </c>
      <c r="AS269" s="278" t="s">
        <v>142</v>
      </c>
      <c r="AT269" s="279" t="s">
        <v>200</v>
      </c>
      <c r="AU269" s="278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67">
        <v>1</v>
      </c>
      <c r="AQ270" s="290" t="s">
        <v>264</v>
      </c>
      <c r="AS270" s="278" t="s">
        <v>142</v>
      </c>
      <c r="AT270" s="279" t="s">
        <v>201</v>
      </c>
      <c r="AU270" s="278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67">
        <v>1</v>
      </c>
      <c r="AQ271" s="290" t="s">
        <v>264</v>
      </c>
      <c r="AS271" s="278" t="s">
        <v>142</v>
      </c>
      <c r="AT271" s="279" t="s">
        <v>202</v>
      </c>
      <c r="AU271" s="278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67">
        <v>1</v>
      </c>
      <c r="AQ272" s="290" t="s">
        <v>264</v>
      </c>
      <c r="AS272" s="278" t="s">
        <v>142</v>
      </c>
      <c r="AT272" s="279" t="s">
        <v>203</v>
      </c>
      <c r="AU272" s="278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67">
        <v>1</v>
      </c>
      <c r="AQ273" s="290" t="s">
        <v>264</v>
      </c>
      <c r="AS273" s="278" t="s">
        <v>142</v>
      </c>
      <c r="AT273" s="279" t="s">
        <v>204</v>
      </c>
      <c r="AU273" s="278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67">
        <v>1</v>
      </c>
      <c r="AQ274" s="290" t="s">
        <v>264</v>
      </c>
      <c r="AS274" s="278" t="s">
        <v>142</v>
      </c>
      <c r="AT274" s="279" t="s">
        <v>100</v>
      </c>
      <c r="AU274" s="278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67">
        <v>1</v>
      </c>
      <c r="AQ275" s="290" t="s">
        <v>264</v>
      </c>
      <c r="AS275" s="278" t="s">
        <v>158</v>
      </c>
      <c r="AT275" s="279" t="s">
        <v>205</v>
      </c>
      <c r="AU275" s="278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67">
        <v>1</v>
      </c>
      <c r="AQ276" s="290" t="s">
        <v>264</v>
      </c>
      <c r="AS276" s="278" t="s">
        <v>158</v>
      </c>
      <c r="AT276" s="279" t="s">
        <v>206</v>
      </c>
      <c r="AU276" s="278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67">
        <v>1</v>
      </c>
      <c r="AQ277" s="290" t="s">
        <v>264</v>
      </c>
      <c r="AS277" s="278" t="s">
        <v>158</v>
      </c>
      <c r="AT277" s="279" t="s">
        <v>207</v>
      </c>
      <c r="AU277" s="278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67">
        <v>1</v>
      </c>
      <c r="AQ278" s="290" t="s">
        <v>264</v>
      </c>
      <c r="AS278" s="278" t="s">
        <v>158</v>
      </c>
      <c r="AT278" s="279" t="s">
        <v>208</v>
      </c>
      <c r="AU278" s="278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67">
        <v>1</v>
      </c>
      <c r="AQ279" s="290" t="s">
        <v>264</v>
      </c>
      <c r="AS279" s="278" t="s">
        <v>158</v>
      </c>
      <c r="AT279" s="279" t="s">
        <v>99</v>
      </c>
      <c r="AU279" s="278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67">
        <v>1</v>
      </c>
      <c r="AQ280" s="290" t="s">
        <v>264</v>
      </c>
      <c r="AS280" s="278" t="s">
        <v>158</v>
      </c>
      <c r="AT280" s="279" t="s">
        <v>100</v>
      </c>
      <c r="AU280" s="278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1.9678215188336479</v>
      </c>
    </row>
    <row r="281" spans="42:54" ht="16.5">
      <c r="AP281" s="267">
        <v>1</v>
      </c>
      <c r="AQ281" s="290" t="s">
        <v>264</v>
      </c>
      <c r="AS281" s="278" t="s">
        <v>147</v>
      </c>
      <c r="AT281" s="279" t="s">
        <v>209</v>
      </c>
      <c r="AU281" s="278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67">
        <v>1</v>
      </c>
      <c r="AQ282" s="290" t="s">
        <v>264</v>
      </c>
      <c r="AS282" s="278" t="s">
        <v>147</v>
      </c>
      <c r="AT282" s="279" t="s">
        <v>210</v>
      </c>
      <c r="AU282" s="278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67">
        <v>1</v>
      </c>
      <c r="AQ283" s="290" t="s">
        <v>264</v>
      </c>
      <c r="AS283" s="278" t="s">
        <v>147</v>
      </c>
      <c r="AT283" s="279" t="s">
        <v>211</v>
      </c>
      <c r="AU283" s="278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67">
        <v>1</v>
      </c>
      <c r="AQ284" s="290" t="s">
        <v>264</v>
      </c>
      <c r="AS284" s="278" t="s">
        <v>147</v>
      </c>
      <c r="AT284" s="279" t="s">
        <v>212</v>
      </c>
      <c r="AU284" s="278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67">
        <v>1</v>
      </c>
      <c r="AQ285" s="290" t="s">
        <v>264</v>
      </c>
      <c r="AS285" s="278" t="s">
        <v>147</v>
      </c>
      <c r="AT285" s="279" t="s">
        <v>213</v>
      </c>
      <c r="AU285" s="278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67">
        <v>1</v>
      </c>
      <c r="AQ286" s="290" t="s">
        <v>264</v>
      </c>
      <c r="AS286" s="278" t="s">
        <v>147</v>
      </c>
      <c r="AT286" s="279" t="s">
        <v>214</v>
      </c>
      <c r="AU286" s="278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67">
        <v>1</v>
      </c>
      <c r="AQ287" s="290" t="s">
        <v>264</v>
      </c>
      <c r="AS287" s="278" t="s">
        <v>147</v>
      </c>
      <c r="AT287" s="279" t="s">
        <v>215</v>
      </c>
      <c r="AU287" s="278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67">
        <v>1</v>
      </c>
      <c r="AQ288" s="290" t="s">
        <v>264</v>
      </c>
      <c r="AS288" s="278" t="s">
        <v>147</v>
      </c>
      <c r="AT288" s="279" t="s">
        <v>99</v>
      </c>
      <c r="AU288" s="278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67">
        <v>1</v>
      </c>
      <c r="AQ289" s="290" t="s">
        <v>264</v>
      </c>
      <c r="AS289" s="278" t="s">
        <v>147</v>
      </c>
      <c r="AT289" s="279" t="s">
        <v>100</v>
      </c>
      <c r="AU289" s="278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2.3316382139917229</v>
      </c>
    </row>
    <row r="290" spans="42:54" ht="16.5">
      <c r="AP290" s="267">
        <v>1</v>
      </c>
      <c r="AQ290" s="290" t="s">
        <v>264</v>
      </c>
      <c r="AS290" s="278" t="s">
        <v>150</v>
      </c>
      <c r="AT290" s="279" t="s">
        <v>216</v>
      </c>
      <c r="AU290" s="278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67">
        <v>1</v>
      </c>
      <c r="AQ291" s="290" t="s">
        <v>264</v>
      </c>
      <c r="AS291" s="278" t="s">
        <v>150</v>
      </c>
      <c r="AT291" s="279" t="s">
        <v>217</v>
      </c>
      <c r="AU291" s="278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67">
        <v>1</v>
      </c>
      <c r="AQ292" s="290" t="s">
        <v>264</v>
      </c>
      <c r="AS292" s="278" t="s">
        <v>150</v>
      </c>
      <c r="AT292" s="279" t="s">
        <v>218</v>
      </c>
      <c r="AU292" s="278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67">
        <v>1</v>
      </c>
      <c r="AQ293" s="290" t="s">
        <v>264</v>
      </c>
      <c r="AS293" s="278" t="s">
        <v>150</v>
      </c>
      <c r="AT293" s="279" t="s">
        <v>98</v>
      </c>
      <c r="AU293" s="278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67">
        <v>1</v>
      </c>
      <c r="AQ294" s="290" t="s">
        <v>264</v>
      </c>
      <c r="AS294" s="278" t="s">
        <v>150</v>
      </c>
      <c r="AT294" s="279" t="s">
        <v>99</v>
      </c>
      <c r="AU294" s="278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67">
        <v>1</v>
      </c>
      <c r="AQ295" s="290" t="s">
        <v>264</v>
      </c>
      <c r="AS295" s="278" t="s">
        <v>150</v>
      </c>
      <c r="AT295" s="279" t="s">
        <v>100</v>
      </c>
      <c r="AU295" s="278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2.5185112036712396</v>
      </c>
    </row>
    <row r="296" spans="42:54" ht="16.5">
      <c r="AP296" s="267">
        <v>1</v>
      </c>
      <c r="AQ296" s="290" t="s">
        <v>264</v>
      </c>
      <c r="AS296" s="278" t="s">
        <v>145</v>
      </c>
      <c r="AT296" s="279" t="s">
        <v>219</v>
      </c>
      <c r="AU296" s="278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67">
        <v>1</v>
      </c>
      <c r="AQ297" s="290" t="s">
        <v>264</v>
      </c>
      <c r="AS297" s="278" t="s">
        <v>145</v>
      </c>
      <c r="AT297" s="279" t="s">
        <v>220</v>
      </c>
      <c r="AU297" s="278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67">
        <v>1</v>
      </c>
      <c r="AQ298" s="290" t="s">
        <v>264</v>
      </c>
      <c r="AS298" s="278" t="s">
        <v>145</v>
      </c>
      <c r="AT298" s="279" t="s">
        <v>221</v>
      </c>
      <c r="AU298" s="278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67">
        <v>1</v>
      </c>
      <c r="AQ299" s="290" t="s">
        <v>264</v>
      </c>
      <c r="AS299" s="278" t="s">
        <v>145</v>
      </c>
      <c r="AT299" s="279" t="s">
        <v>222</v>
      </c>
      <c r="AU299" s="278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67">
        <v>1</v>
      </c>
      <c r="AQ300" s="290" t="s">
        <v>264</v>
      </c>
      <c r="AS300" s="278" t="s">
        <v>145</v>
      </c>
      <c r="AT300" s="279" t="s">
        <v>100</v>
      </c>
      <c r="AU300" s="278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2.2848007983033374</v>
      </c>
    </row>
    <row r="301" spans="42:54" ht="16.5">
      <c r="AP301" s="267">
        <v>1</v>
      </c>
      <c r="AQ301" s="290" t="s">
        <v>264</v>
      </c>
      <c r="AS301" s="278" t="s">
        <v>137</v>
      </c>
      <c r="AT301" s="279" t="s">
        <v>223</v>
      </c>
      <c r="AU301" s="278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67">
        <v>1</v>
      </c>
      <c r="AQ302" s="290" t="s">
        <v>264</v>
      </c>
      <c r="AS302" s="278" t="s">
        <v>137</v>
      </c>
      <c r="AT302" s="279" t="s">
        <v>224</v>
      </c>
      <c r="AU302" s="278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67">
        <v>1</v>
      </c>
      <c r="AQ303" s="290" t="s">
        <v>264</v>
      </c>
      <c r="AS303" s="278" t="s">
        <v>137</v>
      </c>
      <c r="AT303" s="279" t="s">
        <v>225</v>
      </c>
      <c r="AU303" s="278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67">
        <v>1</v>
      </c>
      <c r="AQ304" s="290" t="s">
        <v>264</v>
      </c>
      <c r="AS304" s="278" t="s">
        <v>137</v>
      </c>
      <c r="AT304" s="279" t="s">
        <v>99</v>
      </c>
      <c r="AU304" s="278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67">
        <v>1</v>
      </c>
      <c r="AQ305" s="290" t="s">
        <v>264</v>
      </c>
      <c r="AS305" s="278" t="s">
        <v>137</v>
      </c>
      <c r="AT305" s="279" t="s">
        <v>100</v>
      </c>
      <c r="AU305" s="278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1.9817002367384087</v>
      </c>
    </row>
    <row r="306" spans="42:54" ht="16.5">
      <c r="AP306" s="267">
        <v>1</v>
      </c>
      <c r="AQ306" s="290" t="s">
        <v>264</v>
      </c>
      <c r="AS306" s="278" t="s">
        <v>155</v>
      </c>
      <c r="AT306" s="279" t="s">
        <v>226</v>
      </c>
      <c r="AU306" s="278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67">
        <v>1</v>
      </c>
      <c r="AQ307" s="290" t="s">
        <v>264</v>
      </c>
      <c r="AS307" s="278" t="s">
        <v>155</v>
      </c>
      <c r="AT307" s="279" t="s">
        <v>227</v>
      </c>
      <c r="AU307" s="278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67">
        <v>1</v>
      </c>
      <c r="AQ308" s="290" t="s">
        <v>264</v>
      </c>
      <c r="AS308" s="278" t="s">
        <v>155</v>
      </c>
      <c r="AT308" s="279" t="s">
        <v>228</v>
      </c>
      <c r="AU308" s="278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67">
        <v>1</v>
      </c>
      <c r="AQ309" s="290" t="s">
        <v>264</v>
      </c>
      <c r="AS309" s="278" t="s">
        <v>155</v>
      </c>
      <c r="AT309" s="279" t="s">
        <v>229</v>
      </c>
      <c r="AU309" s="278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67">
        <v>1</v>
      </c>
      <c r="AQ310" s="290" t="s">
        <v>264</v>
      </c>
      <c r="AS310" s="278" t="s">
        <v>155</v>
      </c>
      <c r="AT310" s="279" t="s">
        <v>230</v>
      </c>
      <c r="AU310" s="278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67">
        <v>1</v>
      </c>
      <c r="AQ311" s="290" t="s">
        <v>264</v>
      </c>
      <c r="AS311" s="278" t="s">
        <v>155</v>
      </c>
      <c r="AT311" s="279" t="s">
        <v>231</v>
      </c>
      <c r="AU311" s="278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67">
        <v>1</v>
      </c>
      <c r="AQ312" s="290" t="s">
        <v>264</v>
      </c>
      <c r="AS312" s="278" t="s">
        <v>155</v>
      </c>
      <c r="AT312" s="279" t="s">
        <v>232</v>
      </c>
      <c r="AU312" s="278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67">
        <v>1</v>
      </c>
      <c r="AQ313" s="290" t="s">
        <v>264</v>
      </c>
      <c r="AS313" s="278" t="s">
        <v>155</v>
      </c>
      <c r="AT313" s="279" t="s">
        <v>99</v>
      </c>
      <c r="AU313" s="278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67">
        <v>1</v>
      </c>
      <c r="AQ314" s="290" t="s">
        <v>264</v>
      </c>
      <c r="AS314" s="278" t="s">
        <v>155</v>
      </c>
      <c r="AT314" s="279" t="s">
        <v>100</v>
      </c>
      <c r="AU314" s="278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2.2505727469541315</v>
      </c>
    </row>
    <row r="315" spans="42:54" ht="16.5">
      <c r="AP315" s="267">
        <v>1</v>
      </c>
      <c r="AQ315" s="290" t="s">
        <v>264</v>
      </c>
      <c r="AS315" s="278" t="s">
        <v>141</v>
      </c>
      <c r="AT315" s="279" t="s">
        <v>233</v>
      </c>
      <c r="AU315" s="278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67">
        <v>1</v>
      </c>
      <c r="AQ316" s="290" t="s">
        <v>264</v>
      </c>
      <c r="AS316" s="278" t="s">
        <v>141</v>
      </c>
      <c r="AT316" s="279" t="s">
        <v>234</v>
      </c>
      <c r="AU316" s="278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67">
        <v>1</v>
      </c>
      <c r="AQ317" s="290" t="s">
        <v>264</v>
      </c>
      <c r="AS317" s="278" t="s">
        <v>141</v>
      </c>
      <c r="AT317" s="279" t="s">
        <v>235</v>
      </c>
      <c r="AU317" s="278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67">
        <v>1</v>
      </c>
      <c r="AQ318" s="290" t="s">
        <v>264</v>
      </c>
      <c r="AS318" s="278" t="s">
        <v>141</v>
      </c>
      <c r="AT318" s="279" t="s">
        <v>236</v>
      </c>
      <c r="AU318" s="278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67">
        <v>1</v>
      </c>
      <c r="AQ319" s="290" t="s">
        <v>264</v>
      </c>
      <c r="AS319" s="278" t="s">
        <v>141</v>
      </c>
      <c r="AT319" s="279" t="s">
        <v>237</v>
      </c>
      <c r="AU319" s="278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67">
        <v>1</v>
      </c>
      <c r="AQ320" s="290" t="s">
        <v>264</v>
      </c>
      <c r="AS320" s="278" t="s">
        <v>141</v>
      </c>
      <c r="AT320" s="279" t="s">
        <v>238</v>
      </c>
      <c r="AU320" s="278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67">
        <v>1</v>
      </c>
      <c r="AQ321" s="290" t="s">
        <v>264</v>
      </c>
      <c r="AS321" s="278" t="s">
        <v>141</v>
      </c>
      <c r="AT321" s="279" t="s">
        <v>100</v>
      </c>
      <c r="AU321" s="278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2.558475990121877</v>
      </c>
    </row>
    <row r="322" spans="42:54" ht="16.5">
      <c r="AP322" s="267">
        <v>1</v>
      </c>
      <c r="AQ322" s="290" t="s">
        <v>264</v>
      </c>
      <c r="AS322" s="278" t="s">
        <v>160</v>
      </c>
      <c r="AT322" s="279" t="s">
        <v>239</v>
      </c>
      <c r="AU322" s="278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67">
        <v>1</v>
      </c>
      <c r="AQ323" s="290" t="s">
        <v>264</v>
      </c>
      <c r="AS323" s="278" t="s">
        <v>160</v>
      </c>
      <c r="AT323" s="279" t="s">
        <v>240</v>
      </c>
      <c r="AU323" s="278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67">
        <v>1</v>
      </c>
      <c r="AQ324" s="290" t="s">
        <v>264</v>
      </c>
      <c r="AS324" s="278" t="s">
        <v>160</v>
      </c>
      <c r="AT324" s="279" t="s">
        <v>241</v>
      </c>
      <c r="AU324" s="278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67">
        <v>1</v>
      </c>
      <c r="AQ325" s="290" t="s">
        <v>264</v>
      </c>
      <c r="AS325" s="278" t="s">
        <v>160</v>
      </c>
      <c r="AT325" s="279" t="s">
        <v>242</v>
      </c>
      <c r="AU325" s="278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67">
        <v>1</v>
      </c>
      <c r="AQ326" s="290" t="s">
        <v>264</v>
      </c>
      <c r="AS326" s="278" t="s">
        <v>160</v>
      </c>
      <c r="AT326" s="279" t="s">
        <v>243</v>
      </c>
      <c r="AU326" s="278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67">
        <v>1</v>
      </c>
      <c r="AQ327" s="290" t="s">
        <v>264</v>
      </c>
      <c r="AS327" s="278" t="s">
        <v>160</v>
      </c>
      <c r="AT327" s="279" t="s">
        <v>99</v>
      </c>
      <c r="AU327" s="278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67">
        <v>1</v>
      </c>
      <c r="AQ328" s="290" t="s">
        <v>264</v>
      </c>
      <c r="AS328" s="278" t="s">
        <v>160</v>
      </c>
      <c r="AT328" s="279" t="s">
        <v>100</v>
      </c>
      <c r="AU328" s="278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2.2730361229891916</v>
      </c>
    </row>
    <row r="329" spans="42:54" ht="16.5">
      <c r="AP329" s="267">
        <v>1</v>
      </c>
      <c r="AQ329" s="290" t="s">
        <v>264</v>
      </c>
      <c r="AS329" s="278" t="s">
        <v>161</v>
      </c>
      <c r="AT329" s="279" t="s">
        <v>244</v>
      </c>
      <c r="AU329" s="278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67">
        <v>1</v>
      </c>
      <c r="AQ330" s="290" t="s">
        <v>264</v>
      </c>
      <c r="AS330" s="278" t="s">
        <v>161</v>
      </c>
      <c r="AT330" s="279" t="s">
        <v>245</v>
      </c>
      <c r="AU330" s="278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67">
        <v>1</v>
      </c>
      <c r="AQ331" s="290" t="s">
        <v>264</v>
      </c>
      <c r="AS331" s="278" t="s">
        <v>161</v>
      </c>
      <c r="AT331" s="279" t="s">
        <v>246</v>
      </c>
      <c r="AU331" s="278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67">
        <v>1</v>
      </c>
      <c r="AQ332" s="290" t="s">
        <v>264</v>
      </c>
      <c r="AS332" s="278" t="s">
        <v>161</v>
      </c>
      <c r="AT332" s="279" t="s">
        <v>247</v>
      </c>
      <c r="AU332" s="278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67">
        <v>1</v>
      </c>
      <c r="AQ333" s="290" t="s">
        <v>264</v>
      </c>
      <c r="AS333" s="278" t="s">
        <v>161</v>
      </c>
      <c r="AT333" s="279" t="s">
        <v>100</v>
      </c>
      <c r="AU333" s="278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2.3081828946065683</v>
      </c>
    </row>
    <row r="334" spans="42:54" ht="16.5">
      <c r="AP334" s="267">
        <v>1</v>
      </c>
      <c r="AQ334" s="290" t="s">
        <v>264</v>
      </c>
      <c r="AS334" s="278" t="s">
        <v>159</v>
      </c>
      <c r="AT334" s="279" t="s">
        <v>248</v>
      </c>
      <c r="AU334" s="278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67">
        <v>1</v>
      </c>
      <c r="AQ335" s="290" t="s">
        <v>264</v>
      </c>
      <c r="AS335" s="278" t="s">
        <v>159</v>
      </c>
      <c r="AT335" s="279" t="s">
        <v>249</v>
      </c>
      <c r="AU335" s="278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67">
        <v>1</v>
      </c>
      <c r="AQ336" s="290" t="s">
        <v>264</v>
      </c>
      <c r="AS336" s="278" t="s">
        <v>159</v>
      </c>
      <c r="AT336" s="279" t="s">
        <v>250</v>
      </c>
      <c r="AU336" s="278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67">
        <v>1</v>
      </c>
      <c r="AQ337" s="290" t="s">
        <v>264</v>
      </c>
      <c r="AS337" s="278" t="s">
        <v>159</v>
      </c>
      <c r="AT337" s="279" t="s">
        <v>251</v>
      </c>
      <c r="AU337" s="278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67">
        <v>1</v>
      </c>
      <c r="AQ338" s="290" t="s">
        <v>264</v>
      </c>
      <c r="AS338" s="278" t="s">
        <v>159</v>
      </c>
      <c r="AT338" s="279" t="s">
        <v>252</v>
      </c>
      <c r="AU338" s="278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67">
        <v>1</v>
      </c>
      <c r="AQ339" s="290" t="s">
        <v>264</v>
      </c>
      <c r="AS339" s="278" t="s">
        <v>159</v>
      </c>
      <c r="AT339" s="279" t="s">
        <v>253</v>
      </c>
      <c r="AU339" s="278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67">
        <v>1</v>
      </c>
      <c r="AQ340" s="290" t="s">
        <v>264</v>
      </c>
      <c r="AS340" s="278" t="s">
        <v>159</v>
      </c>
      <c r="AT340" s="279" t="s">
        <v>100</v>
      </c>
      <c r="AU340" s="278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2.6674594521775492</v>
      </c>
    </row>
    <row r="341" spans="42:54" ht="16.5">
      <c r="AP341" s="267">
        <v>1</v>
      </c>
      <c r="AQ341" s="290" t="s">
        <v>264</v>
      </c>
      <c r="AS341" s="278" t="s">
        <v>143</v>
      </c>
      <c r="AT341" s="279" t="s">
        <v>254</v>
      </c>
      <c r="AU341" s="278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67">
        <v>1</v>
      </c>
      <c r="AQ342" s="290" t="s">
        <v>264</v>
      </c>
      <c r="AS342" s="278" t="s">
        <v>143</v>
      </c>
      <c r="AT342" s="279" t="s">
        <v>255</v>
      </c>
      <c r="AU342" s="278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67">
        <v>1</v>
      </c>
      <c r="AQ343" s="290" t="s">
        <v>264</v>
      </c>
      <c r="AS343" s="278" t="s">
        <v>143</v>
      </c>
      <c r="AT343" s="279" t="s">
        <v>256</v>
      </c>
      <c r="AU343" s="278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67">
        <v>1</v>
      </c>
      <c r="AQ344" s="290" t="s">
        <v>264</v>
      </c>
      <c r="AS344" s="278" t="s">
        <v>143</v>
      </c>
      <c r="AT344" s="279" t="s">
        <v>257</v>
      </c>
      <c r="AU344" s="278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67">
        <v>1</v>
      </c>
      <c r="AQ345" s="290" t="s">
        <v>264</v>
      </c>
      <c r="AS345" s="278" t="s">
        <v>143</v>
      </c>
      <c r="AT345" s="279" t="s">
        <v>258</v>
      </c>
      <c r="AU345" s="278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67">
        <v>1</v>
      </c>
      <c r="AQ346" s="290" t="s">
        <v>264</v>
      </c>
      <c r="AS346" s="278" t="s">
        <v>143</v>
      </c>
      <c r="AT346" s="279" t="s">
        <v>99</v>
      </c>
      <c r="AU346" s="278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67">
        <v>1</v>
      </c>
      <c r="AQ347" s="290" t="s">
        <v>264</v>
      </c>
      <c r="AS347" s="278" t="s">
        <v>143</v>
      </c>
      <c r="AT347" s="279" t="s">
        <v>100</v>
      </c>
      <c r="AU347" s="278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1.9459625369615692</v>
      </c>
    </row>
    <row r="348" spans="42:54" ht="16.5">
      <c r="AP348" s="267">
        <v>1</v>
      </c>
      <c r="AQ348" s="290" t="s">
        <v>264</v>
      </c>
      <c r="AS348" s="278" t="s">
        <v>140</v>
      </c>
      <c r="AT348" s="279" t="s">
        <v>259</v>
      </c>
      <c r="AU348" s="278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67">
        <v>1</v>
      </c>
      <c r="AQ349" s="290" t="s">
        <v>264</v>
      </c>
      <c r="AS349" s="278" t="s">
        <v>140</v>
      </c>
      <c r="AT349" s="279" t="s">
        <v>260</v>
      </c>
      <c r="AU349" s="278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67">
        <v>1</v>
      </c>
      <c r="AQ350" s="290" t="s">
        <v>264</v>
      </c>
      <c r="AS350" s="278" t="s">
        <v>140</v>
      </c>
      <c r="AT350" s="279" t="s">
        <v>100</v>
      </c>
      <c r="AU350" s="278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2.1869516418022958</v>
      </c>
    </row>
    <row r="351" spans="42:54" ht="16.5">
      <c r="AP351" s="267">
        <v>1</v>
      </c>
      <c r="AQ351" s="290" t="s">
        <v>264</v>
      </c>
      <c r="AS351" s="278" t="s">
        <v>153</v>
      </c>
      <c r="AT351" s="279" t="s">
        <v>261</v>
      </c>
      <c r="AU351" s="278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67">
        <v>1</v>
      </c>
      <c r="AQ352" s="290" t="s">
        <v>264</v>
      </c>
      <c r="AS352" s="278" t="s">
        <v>153</v>
      </c>
      <c r="AT352" s="279" t="s">
        <v>262</v>
      </c>
      <c r="AU352" s="278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67">
        <v>1</v>
      </c>
      <c r="AQ353" s="290" t="s">
        <v>264</v>
      </c>
      <c r="AS353" s="278" t="s">
        <v>153</v>
      </c>
      <c r="AT353" s="279" t="s">
        <v>263</v>
      </c>
      <c r="AU353" s="278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67">
        <v>1</v>
      </c>
      <c r="AQ354" s="290" t="s">
        <v>264</v>
      </c>
      <c r="AS354" s="278" t="s">
        <v>153</v>
      </c>
      <c r="AT354" s="279" t="s">
        <v>99</v>
      </c>
      <c r="AU354" s="278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67">
        <v>1</v>
      </c>
      <c r="AQ355" s="290" t="s">
        <v>264</v>
      </c>
      <c r="AS355" s="278" t="s">
        <v>153</v>
      </c>
      <c r="AT355" s="279" t="s">
        <v>100</v>
      </c>
      <c r="AU355" s="278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2.0255161716654291</v>
      </c>
    </row>
    <row r="356" spans="42:54" ht="16.5">
      <c r="AP356" s="267">
        <v>1</v>
      </c>
      <c r="AQ356" s="290" t="s">
        <v>264</v>
      </c>
      <c r="AS356" s="278" t="s">
        <v>146</v>
      </c>
      <c r="AT356" s="279" t="s">
        <v>264</v>
      </c>
      <c r="AU356" s="278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67">
        <v>1</v>
      </c>
      <c r="AQ357" s="290" t="s">
        <v>264</v>
      </c>
      <c r="AS357" s="278" t="s">
        <v>146</v>
      </c>
      <c r="AT357" s="279" t="s">
        <v>265</v>
      </c>
      <c r="AU357" s="278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67">
        <v>1</v>
      </c>
      <c r="AQ358" s="290" t="s">
        <v>264</v>
      </c>
      <c r="AS358" s="278" t="s">
        <v>146</v>
      </c>
      <c r="AT358" s="279" t="s">
        <v>266</v>
      </c>
      <c r="AU358" s="278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67">
        <v>1</v>
      </c>
      <c r="AQ359" s="290" t="s">
        <v>264</v>
      </c>
      <c r="AS359" s="278" t="s">
        <v>146</v>
      </c>
      <c r="AT359" s="279" t="s">
        <v>267</v>
      </c>
      <c r="AU359" s="278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67">
        <v>1</v>
      </c>
      <c r="AQ360" s="290" t="s">
        <v>264</v>
      </c>
      <c r="AS360" s="278" t="s">
        <v>146</v>
      </c>
      <c r="AT360" s="279" t="s">
        <v>99</v>
      </c>
      <c r="AU360" s="278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67">
        <v>1</v>
      </c>
      <c r="AQ361" s="290" t="s">
        <v>264</v>
      </c>
      <c r="AS361" s="278" t="s">
        <v>146</v>
      </c>
      <c r="AT361" s="279" t="s">
        <v>100</v>
      </c>
      <c r="AU361" s="278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67">
        <v>1</v>
      </c>
      <c r="AQ362" s="290" t="s">
        <v>264</v>
      </c>
      <c r="AS362" s="278" t="s">
        <v>139</v>
      </c>
      <c r="AT362" s="279" t="s">
        <v>268</v>
      </c>
      <c r="AU362" s="278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67">
        <v>1</v>
      </c>
      <c r="AQ363" s="290" t="s">
        <v>264</v>
      </c>
      <c r="AS363" s="278" t="s">
        <v>139</v>
      </c>
      <c r="AT363" s="279" t="s">
        <v>269</v>
      </c>
      <c r="AU363" s="278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67">
        <v>1</v>
      </c>
      <c r="AQ364" s="290" t="s">
        <v>264</v>
      </c>
      <c r="AS364" s="278" t="s">
        <v>139</v>
      </c>
      <c r="AT364" s="279" t="s">
        <v>270</v>
      </c>
      <c r="AU364" s="278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67">
        <v>1</v>
      </c>
      <c r="AQ365" s="290" t="s">
        <v>264</v>
      </c>
      <c r="AS365" s="278" t="s">
        <v>139</v>
      </c>
      <c r="AT365" s="279" t="s">
        <v>271</v>
      </c>
      <c r="AU365" s="278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67">
        <v>1</v>
      </c>
      <c r="AQ366" s="290" t="s">
        <v>264</v>
      </c>
      <c r="AS366" s="278" t="s">
        <v>139</v>
      </c>
      <c r="AT366" s="279" t="s">
        <v>100</v>
      </c>
      <c r="AU366" s="278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2.5457783596186681</v>
      </c>
    </row>
    <row r="367" spans="42:54" ht="16.5">
      <c r="AP367" s="267">
        <v>1</v>
      </c>
      <c r="AQ367" s="290" t="s">
        <v>264</v>
      </c>
      <c r="AS367" s="278" t="s">
        <v>148</v>
      </c>
      <c r="AT367" s="279" t="s">
        <v>272</v>
      </c>
      <c r="AU367" s="278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67">
        <v>1</v>
      </c>
      <c r="AQ368" s="290" t="s">
        <v>264</v>
      </c>
      <c r="AS368" s="278" t="s">
        <v>148</v>
      </c>
      <c r="AT368" s="279" t="s">
        <v>273</v>
      </c>
      <c r="AU368" s="278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67">
        <v>1</v>
      </c>
      <c r="AQ369" s="290" t="s">
        <v>264</v>
      </c>
      <c r="AS369" s="278" t="s">
        <v>148</v>
      </c>
      <c r="AT369" s="279" t="s">
        <v>274</v>
      </c>
      <c r="AU369" s="278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67">
        <v>1</v>
      </c>
      <c r="AQ370" s="290" t="s">
        <v>264</v>
      </c>
      <c r="AS370" s="278" t="s">
        <v>148</v>
      </c>
      <c r="AT370" s="279" t="s">
        <v>275</v>
      </c>
      <c r="AU370" s="278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67">
        <v>1</v>
      </c>
      <c r="AQ371" s="290" t="s">
        <v>264</v>
      </c>
      <c r="AS371" s="278" t="s">
        <v>148</v>
      </c>
      <c r="AT371" s="279" t="s">
        <v>276</v>
      </c>
      <c r="AU371" s="278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67">
        <v>1</v>
      </c>
      <c r="AQ372" s="290" t="s">
        <v>264</v>
      </c>
      <c r="AS372" s="278" t="s">
        <v>148</v>
      </c>
      <c r="AT372" s="279" t="s">
        <v>277</v>
      </c>
      <c r="AU372" s="278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67">
        <v>1</v>
      </c>
      <c r="AQ373" s="290" t="s">
        <v>264</v>
      </c>
      <c r="AS373" s="278" t="s">
        <v>148</v>
      </c>
      <c r="AT373" s="279" t="s">
        <v>100</v>
      </c>
      <c r="AU373" s="278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2.340711469266922</v>
      </c>
    </row>
    <row r="374" spans="42:54" ht="16.5">
      <c r="AP374" s="267">
        <v>1</v>
      </c>
      <c r="AQ374" s="290" t="s">
        <v>264</v>
      </c>
      <c r="AS374" s="278" t="s">
        <v>151</v>
      </c>
      <c r="AT374" s="279" t="s">
        <v>278</v>
      </c>
      <c r="AU374" s="278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67">
        <v>1</v>
      </c>
      <c r="AQ375" s="290" t="s">
        <v>264</v>
      </c>
      <c r="AS375" s="278" t="s">
        <v>151</v>
      </c>
      <c r="AT375" s="279" t="s">
        <v>279</v>
      </c>
      <c r="AU375" s="278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67">
        <v>1</v>
      </c>
      <c r="AQ376" s="290" t="s">
        <v>264</v>
      </c>
      <c r="AS376" s="278" t="s">
        <v>151</v>
      </c>
      <c r="AT376" s="279" t="s">
        <v>280</v>
      </c>
      <c r="AU376" s="278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67">
        <v>1</v>
      </c>
      <c r="AQ377" s="290" t="s">
        <v>264</v>
      </c>
      <c r="AS377" s="278" t="s">
        <v>151</v>
      </c>
      <c r="AT377" s="279" t="s">
        <v>281</v>
      </c>
      <c r="AU377" s="278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67">
        <v>1</v>
      </c>
      <c r="AQ378" s="290" t="s">
        <v>264</v>
      </c>
      <c r="AS378" s="278" t="s">
        <v>151</v>
      </c>
      <c r="AT378" s="279" t="s">
        <v>282</v>
      </c>
      <c r="AU378" s="278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67">
        <v>1</v>
      </c>
      <c r="AQ379" s="290" t="s">
        <v>264</v>
      </c>
      <c r="AS379" s="278" t="s">
        <v>151</v>
      </c>
      <c r="AT379" s="279" t="s">
        <v>328</v>
      </c>
      <c r="AU379" s="278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67">
        <v>1</v>
      </c>
      <c r="AQ380" s="290" t="s">
        <v>264</v>
      </c>
      <c r="AS380" s="278" t="s">
        <v>151</v>
      </c>
      <c r="AT380" s="279" t="s">
        <v>100</v>
      </c>
      <c r="AU380" s="278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2.6604385955571974</v>
      </c>
    </row>
    <row r="381" spans="42:54" ht="16.5">
      <c r="AP381" s="267">
        <v>1</v>
      </c>
      <c r="AQ381" s="290" t="s">
        <v>264</v>
      </c>
      <c r="AS381" s="278" t="s">
        <v>162</v>
      </c>
      <c r="AT381" s="279" t="s">
        <v>283</v>
      </c>
      <c r="AU381" s="278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67">
        <v>1</v>
      </c>
      <c r="AQ382" s="290" t="s">
        <v>264</v>
      </c>
      <c r="AS382" s="278" t="s">
        <v>162</v>
      </c>
      <c r="AT382" s="279" t="s">
        <v>188</v>
      </c>
      <c r="AU382" s="278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67">
        <v>1</v>
      </c>
      <c r="AQ383" s="290" t="s">
        <v>264</v>
      </c>
      <c r="AS383" s="278" t="s">
        <v>162</v>
      </c>
      <c r="AT383" s="279" t="s">
        <v>284</v>
      </c>
      <c r="AU383" s="278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67">
        <v>1</v>
      </c>
      <c r="AQ384" s="290" t="s">
        <v>264</v>
      </c>
      <c r="AS384" s="278" t="s">
        <v>162</v>
      </c>
      <c r="AT384" s="279" t="s">
        <v>99</v>
      </c>
      <c r="AU384" s="278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67">
        <v>1</v>
      </c>
      <c r="AQ385" s="290" t="s">
        <v>264</v>
      </c>
      <c r="AS385" s="278" t="s">
        <v>162</v>
      </c>
      <c r="AT385" s="279" t="s">
        <v>100</v>
      </c>
      <c r="AU385" s="278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2.5979446213006967</v>
      </c>
    </row>
    <row r="386" spans="42:54" ht="16.5">
      <c r="AP386" s="267">
        <v>1</v>
      </c>
      <c r="AQ386" s="290" t="s">
        <v>264</v>
      </c>
      <c r="AS386" s="278" t="s">
        <v>164</v>
      </c>
      <c r="AT386" s="279" t="s">
        <v>285</v>
      </c>
      <c r="AU386" s="278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67">
        <v>1</v>
      </c>
      <c r="AQ387" s="290" t="s">
        <v>264</v>
      </c>
      <c r="AS387" s="278" t="s">
        <v>164</v>
      </c>
      <c r="AT387" s="279" t="s">
        <v>286</v>
      </c>
      <c r="AU387" s="278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67">
        <v>1</v>
      </c>
      <c r="AQ388" s="290" t="s">
        <v>264</v>
      </c>
      <c r="AS388" s="278" t="s">
        <v>164</v>
      </c>
      <c r="AT388" s="279" t="s">
        <v>287</v>
      </c>
      <c r="AU388" s="278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67">
        <v>1</v>
      </c>
      <c r="AQ389" s="290" t="s">
        <v>264</v>
      </c>
      <c r="AS389" s="278" t="s">
        <v>164</v>
      </c>
      <c r="AT389" s="279" t="s">
        <v>288</v>
      </c>
      <c r="AU389" s="278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67">
        <v>1</v>
      </c>
      <c r="AQ390" s="290" t="s">
        <v>264</v>
      </c>
      <c r="AS390" s="278" t="s">
        <v>164</v>
      </c>
      <c r="AT390" s="279" t="s">
        <v>289</v>
      </c>
      <c r="AU390" s="278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67">
        <v>1</v>
      </c>
      <c r="AQ391" s="290" t="s">
        <v>264</v>
      </c>
      <c r="AS391" s="278" t="s">
        <v>164</v>
      </c>
      <c r="AT391" s="279" t="s">
        <v>99</v>
      </c>
      <c r="AU391" s="278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67">
        <v>1</v>
      </c>
      <c r="AQ392" s="290" t="s">
        <v>264</v>
      </c>
      <c r="AS392" s="278" t="s">
        <v>164</v>
      </c>
      <c r="AT392" s="279" t="s">
        <v>100</v>
      </c>
      <c r="AU392" s="278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67">
        <v>1</v>
      </c>
      <c r="AQ393" s="290" t="s">
        <v>264</v>
      </c>
      <c r="AS393" s="278" t="s">
        <v>136</v>
      </c>
      <c r="AT393" s="279" t="s">
        <v>290</v>
      </c>
      <c r="AU393" s="278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67">
        <v>1</v>
      </c>
      <c r="AQ394" s="290" t="s">
        <v>264</v>
      </c>
      <c r="AS394" s="278" t="s">
        <v>136</v>
      </c>
      <c r="AT394" s="279" t="s">
        <v>291</v>
      </c>
      <c r="AU394" s="278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67">
        <v>1</v>
      </c>
      <c r="AQ395" s="290" t="s">
        <v>264</v>
      </c>
      <c r="AS395" s="278" t="s">
        <v>136</v>
      </c>
      <c r="AT395" s="279" t="s">
        <v>292</v>
      </c>
      <c r="AU395" s="278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67">
        <v>1</v>
      </c>
      <c r="AQ396" s="290" t="s">
        <v>264</v>
      </c>
      <c r="AS396" s="278" t="s">
        <v>136</v>
      </c>
      <c r="AT396" s="279" t="s">
        <v>293</v>
      </c>
      <c r="AU396" s="278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67">
        <v>1</v>
      </c>
      <c r="AQ397" s="290" t="s">
        <v>264</v>
      </c>
      <c r="AS397" s="278" t="s">
        <v>136</v>
      </c>
      <c r="AT397" s="279" t="s">
        <v>294</v>
      </c>
      <c r="AU397" s="278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67">
        <v>1</v>
      </c>
      <c r="AQ398" s="290" t="s">
        <v>264</v>
      </c>
      <c r="AS398" s="278" t="s">
        <v>136</v>
      </c>
      <c r="AT398" s="279" t="s">
        <v>329</v>
      </c>
      <c r="AU398" s="278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67">
        <v>1</v>
      </c>
      <c r="AQ399" s="290" t="s">
        <v>264</v>
      </c>
      <c r="AS399" s="278" t="s">
        <v>136</v>
      </c>
      <c r="AT399" s="279" t="s">
        <v>99</v>
      </c>
      <c r="AU399" s="278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67">
        <v>1</v>
      </c>
      <c r="AQ400" s="290" t="s">
        <v>264</v>
      </c>
      <c r="AS400" s="278" t="s">
        <v>136</v>
      </c>
      <c r="AT400" s="279" t="s">
        <v>100</v>
      </c>
      <c r="AU400" s="278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1.9871057230806348</v>
      </c>
    </row>
    <row r="401" spans="42:54" ht="16.5">
      <c r="AP401" s="267">
        <v>1</v>
      </c>
      <c r="AQ401" s="290" t="s">
        <v>264</v>
      </c>
      <c r="AS401" s="278" t="s">
        <v>156</v>
      </c>
      <c r="AT401" s="279" t="s">
        <v>295</v>
      </c>
      <c r="AU401" s="278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67">
        <v>1</v>
      </c>
      <c r="AQ402" s="290" t="s">
        <v>264</v>
      </c>
      <c r="AS402" s="278" t="s">
        <v>156</v>
      </c>
      <c r="AT402" s="279" t="s">
        <v>296</v>
      </c>
      <c r="AU402" s="278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67">
        <v>1</v>
      </c>
      <c r="AQ403" s="290" t="s">
        <v>264</v>
      </c>
      <c r="AS403" s="278" t="s">
        <v>156</v>
      </c>
      <c r="AT403" s="279" t="s">
        <v>297</v>
      </c>
      <c r="AU403" s="278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67">
        <v>1</v>
      </c>
      <c r="AQ404" s="290" t="s">
        <v>264</v>
      </c>
      <c r="AS404" s="278" t="s">
        <v>156</v>
      </c>
      <c r="AT404" s="279" t="s">
        <v>100</v>
      </c>
      <c r="AU404" s="278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67">
        <v>1</v>
      </c>
      <c r="AQ405" s="290" t="s">
        <v>264</v>
      </c>
      <c r="AS405" s="278" t="s">
        <v>138</v>
      </c>
      <c r="AT405" s="279" t="s">
        <v>298</v>
      </c>
      <c r="AU405" s="278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67">
        <v>1</v>
      </c>
      <c r="AQ406" s="290" t="s">
        <v>264</v>
      </c>
      <c r="AS406" s="278" t="s">
        <v>138</v>
      </c>
      <c r="AT406" s="279" t="s">
        <v>299</v>
      </c>
      <c r="AU406" s="278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67">
        <v>1</v>
      </c>
      <c r="AQ407" s="290" t="s">
        <v>264</v>
      </c>
      <c r="AS407" s="278" t="s">
        <v>138</v>
      </c>
      <c r="AT407" s="279" t="s">
        <v>300</v>
      </c>
      <c r="AU407" s="278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67">
        <v>1</v>
      </c>
      <c r="AQ408" s="290" t="s">
        <v>264</v>
      </c>
      <c r="AS408" s="278" t="s">
        <v>138</v>
      </c>
      <c r="AT408" s="279" t="s">
        <v>301</v>
      </c>
      <c r="AU408" s="278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67">
        <v>1</v>
      </c>
      <c r="AQ409" s="290" t="s">
        <v>264</v>
      </c>
      <c r="AS409" s="278" t="s">
        <v>138</v>
      </c>
      <c r="AT409" s="279" t="s">
        <v>99</v>
      </c>
      <c r="AU409" s="278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67">
        <v>1</v>
      </c>
      <c r="AQ410" s="290" t="s">
        <v>264</v>
      </c>
      <c r="AS410" s="278" t="s">
        <v>138</v>
      </c>
      <c r="AT410" s="279" t="s">
        <v>100</v>
      </c>
      <c r="AU410" s="278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2.5645341984885355</v>
      </c>
    </row>
    <row r="411" spans="42:54" ht="16.5">
      <c r="AP411" s="267">
        <v>1</v>
      </c>
      <c r="AQ411" s="290" t="s">
        <v>264</v>
      </c>
      <c r="AS411" s="278" t="s">
        <v>144</v>
      </c>
      <c r="AT411" s="279" t="s">
        <v>302</v>
      </c>
      <c r="AU411" s="278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67">
        <v>1</v>
      </c>
      <c r="AQ412" s="290" t="s">
        <v>264</v>
      </c>
      <c r="AS412" s="278" t="s">
        <v>144</v>
      </c>
      <c r="AT412" s="279" t="s">
        <v>303</v>
      </c>
      <c r="AU412" s="278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67">
        <v>1</v>
      </c>
      <c r="AQ413" s="290" t="s">
        <v>264</v>
      </c>
      <c r="AS413" s="278" t="s">
        <v>144</v>
      </c>
      <c r="AT413" s="279" t="s">
        <v>304</v>
      </c>
      <c r="AU413" s="278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67">
        <v>1</v>
      </c>
      <c r="AQ414" s="290" t="s">
        <v>264</v>
      </c>
      <c r="AS414" s="278" t="s">
        <v>144</v>
      </c>
      <c r="AT414" s="279" t="s">
        <v>305</v>
      </c>
      <c r="AU414" s="278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67">
        <v>1</v>
      </c>
      <c r="AQ415" s="290" t="s">
        <v>264</v>
      </c>
      <c r="AS415" s="278" t="s">
        <v>144</v>
      </c>
      <c r="AT415" s="279" t="s">
        <v>99</v>
      </c>
      <c r="AU415" s="278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67">
        <v>1</v>
      </c>
      <c r="AQ416" s="290" t="s">
        <v>264</v>
      </c>
      <c r="AS416" s="278" t="s">
        <v>144</v>
      </c>
      <c r="AT416" s="279" t="s">
        <v>100</v>
      </c>
      <c r="AU416" s="278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2.5214303215812204</v>
      </c>
    </row>
    <row r="417" spans="42:54" ht="16.5">
      <c r="AP417" s="267">
        <v>1</v>
      </c>
      <c r="AQ417" s="290" t="s">
        <v>264</v>
      </c>
      <c r="AS417" s="278" t="s">
        <v>154</v>
      </c>
      <c r="AT417" s="279" t="s">
        <v>306</v>
      </c>
      <c r="AU417" s="278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67">
        <v>1</v>
      </c>
      <c r="AQ418" s="290" t="s">
        <v>264</v>
      </c>
      <c r="AS418" s="278" t="s">
        <v>154</v>
      </c>
      <c r="AT418" s="279" t="s">
        <v>307</v>
      </c>
      <c r="AU418" s="278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67">
        <v>1</v>
      </c>
      <c r="AQ419" s="290" t="s">
        <v>264</v>
      </c>
      <c r="AS419" s="278" t="s">
        <v>154</v>
      </c>
      <c r="AT419" s="279" t="s">
        <v>308</v>
      </c>
      <c r="AU419" s="278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67">
        <v>1</v>
      </c>
      <c r="AQ420" s="290" t="s">
        <v>264</v>
      </c>
      <c r="AS420" s="278" t="s">
        <v>154</v>
      </c>
      <c r="AT420" s="279" t="s">
        <v>309</v>
      </c>
      <c r="AU420" s="278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67">
        <v>1</v>
      </c>
      <c r="AQ421" s="290" t="s">
        <v>264</v>
      </c>
      <c r="AS421" s="278" t="s">
        <v>154</v>
      </c>
      <c r="AT421" s="279" t="s">
        <v>310</v>
      </c>
      <c r="AU421" s="278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67">
        <v>1</v>
      </c>
      <c r="AQ422" s="290" t="s">
        <v>264</v>
      </c>
      <c r="AS422" s="278" t="s">
        <v>154</v>
      </c>
      <c r="AT422" s="279" t="s">
        <v>311</v>
      </c>
      <c r="AU422" s="278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67">
        <v>1</v>
      </c>
      <c r="AQ423" s="290" t="s">
        <v>264</v>
      </c>
      <c r="AS423" s="278" t="s">
        <v>154</v>
      </c>
      <c r="AT423" s="279" t="s">
        <v>312</v>
      </c>
      <c r="AU423" s="278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67">
        <v>1</v>
      </c>
      <c r="AQ424" s="290" t="s">
        <v>264</v>
      </c>
      <c r="AS424" s="278" t="s">
        <v>154</v>
      </c>
      <c r="AT424" s="279" t="s">
        <v>313</v>
      </c>
      <c r="AU424" s="278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67">
        <v>1</v>
      </c>
      <c r="AQ425" s="290" t="s">
        <v>264</v>
      </c>
      <c r="AS425" s="278" t="s">
        <v>154</v>
      </c>
      <c r="AT425" s="279" t="s">
        <v>314</v>
      </c>
      <c r="AU425" s="278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67">
        <v>1</v>
      </c>
      <c r="AQ426" s="290" t="s">
        <v>264</v>
      </c>
      <c r="AS426" s="278" t="s">
        <v>154</v>
      </c>
      <c r="AT426" s="279" t="s">
        <v>315</v>
      </c>
      <c r="AU426" s="278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67">
        <v>1</v>
      </c>
      <c r="AQ427" s="290" t="s">
        <v>264</v>
      </c>
      <c r="AS427" s="278" t="s">
        <v>154</v>
      </c>
      <c r="AT427" s="279" t="s">
        <v>100</v>
      </c>
      <c r="AU427" s="278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2.4142240701368185</v>
      </c>
    </row>
    <row r="428" spans="42:54" ht="16.5">
      <c r="AP428" s="267">
        <v>1</v>
      </c>
      <c r="AQ428" s="290" t="s">
        <v>264</v>
      </c>
      <c r="AS428" s="278" t="s">
        <v>163</v>
      </c>
      <c r="AT428" s="279" t="s">
        <v>316</v>
      </c>
      <c r="AU428" s="278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67">
        <v>1</v>
      </c>
      <c r="AQ429" s="290" t="s">
        <v>264</v>
      </c>
      <c r="AS429" s="278" t="s">
        <v>163</v>
      </c>
      <c r="AT429" s="279" t="s">
        <v>317</v>
      </c>
      <c r="AU429" s="278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67">
        <v>1</v>
      </c>
      <c r="AQ430" s="290" t="s">
        <v>264</v>
      </c>
      <c r="AS430" s="278" t="s">
        <v>163</v>
      </c>
      <c r="AT430" s="279" t="s">
        <v>318</v>
      </c>
      <c r="AU430" s="278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67">
        <v>1</v>
      </c>
      <c r="AQ431" s="290" t="s">
        <v>264</v>
      </c>
      <c r="AS431" s="278" t="s">
        <v>163</v>
      </c>
      <c r="AT431" s="279" t="s">
        <v>319</v>
      </c>
      <c r="AU431" s="278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67">
        <v>1</v>
      </c>
      <c r="AQ432" s="290" t="s">
        <v>264</v>
      </c>
      <c r="AS432" s="278" t="s">
        <v>163</v>
      </c>
      <c r="AT432" s="279" t="s">
        <v>320</v>
      </c>
      <c r="AU432" s="278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67">
        <v>1</v>
      </c>
      <c r="AQ433" s="290" t="s">
        <v>264</v>
      </c>
      <c r="AS433" s="278" t="s">
        <v>163</v>
      </c>
      <c r="AT433" s="279" t="s">
        <v>321</v>
      </c>
      <c r="AU433" s="278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67">
        <v>1</v>
      </c>
      <c r="AQ434" s="290" t="s">
        <v>264</v>
      </c>
      <c r="AS434" s="278" t="s">
        <v>163</v>
      </c>
      <c r="AT434" s="279" t="s">
        <v>322</v>
      </c>
      <c r="AU434" s="278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67">
        <v>1</v>
      </c>
      <c r="AQ435" s="290" t="s">
        <v>264</v>
      </c>
      <c r="AS435" s="278" t="s">
        <v>163</v>
      </c>
      <c r="AT435" s="279" t="s">
        <v>323</v>
      </c>
      <c r="AU435" s="278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67">
        <v>1</v>
      </c>
      <c r="AQ436" s="290" t="s">
        <v>264</v>
      </c>
      <c r="AS436" s="278" t="s">
        <v>163</v>
      </c>
      <c r="AT436" s="279" t="s">
        <v>324</v>
      </c>
      <c r="AU436" s="278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67">
        <v>1</v>
      </c>
      <c r="AQ437" s="290" t="s">
        <v>264</v>
      </c>
      <c r="AS437" s="278" t="s">
        <v>163</v>
      </c>
      <c r="AT437" s="279" t="s">
        <v>325</v>
      </c>
      <c r="AU437" s="278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67">
        <v>1</v>
      </c>
      <c r="AQ438" s="290" t="s">
        <v>264</v>
      </c>
      <c r="AS438" s="278" t="s">
        <v>163</v>
      </c>
      <c r="AT438" s="279" t="s">
        <v>330</v>
      </c>
      <c r="AU438" s="278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67">
        <v>1</v>
      </c>
      <c r="AQ439" s="290" t="s">
        <v>264</v>
      </c>
      <c r="AS439" s="278" t="s">
        <v>163</v>
      </c>
      <c r="AT439" s="279" t="s">
        <v>99</v>
      </c>
      <c r="AU439" s="278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67">
        <v>1</v>
      </c>
      <c r="AQ440" s="290" t="s">
        <v>264</v>
      </c>
      <c r="AS440" s="278" t="s">
        <v>163</v>
      </c>
      <c r="AT440" s="279" t="s">
        <v>100</v>
      </c>
      <c r="AU440" s="278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2.6435543221140123</v>
      </c>
    </row>
    <row r="441" spans="42:54" ht="16.5">
      <c r="AS441" s="293" t="s">
        <v>63</v>
      </c>
      <c r="AT441" s="294" t="s">
        <v>64</v>
      </c>
      <c r="AU441" s="293">
        <v>3</v>
      </c>
      <c r="AV441" s="295">
        <v>1.5602333859204235E-2</v>
      </c>
      <c r="AW441" s="295">
        <v>0.32921719313034753</v>
      </c>
      <c r="AX441" s="295">
        <v>0.15664332972114919</v>
      </c>
      <c r="AY441" s="296">
        <v>17.026750000000003</v>
      </c>
      <c r="AZ441" s="296">
        <v>0.11803864088735037</v>
      </c>
      <c r="BA441" s="296">
        <v>9.155561248313715</v>
      </c>
      <c r="BB441" s="296">
        <v>2.971104281820153</v>
      </c>
    </row>
    <row r="442" spans="42:54" ht="16.5">
      <c r="AS442" s="293" t="s">
        <v>63</v>
      </c>
      <c r="AT442" s="294" t="s">
        <v>96</v>
      </c>
      <c r="AU442" s="293">
        <v>3</v>
      </c>
      <c r="AV442" s="295">
        <v>1.5601398632190991E-2</v>
      </c>
      <c r="AW442" s="295">
        <v>0.30042973902304149</v>
      </c>
      <c r="AX442" s="295">
        <v>0.13348799050421847</v>
      </c>
      <c r="AY442" s="296">
        <v>18.30123076923077</v>
      </c>
      <c r="AZ442" s="296">
        <v>0.1408864994118815</v>
      </c>
      <c r="BA442" s="296">
        <v>9.5055097955156036</v>
      </c>
      <c r="BB442" s="296">
        <v>2.774258868961657</v>
      </c>
    </row>
    <row r="443" spans="42:54" ht="16.5">
      <c r="AS443" s="293" t="s">
        <v>63</v>
      </c>
      <c r="AT443" s="294" t="s">
        <v>97</v>
      </c>
      <c r="AU443" s="293">
        <v>3</v>
      </c>
      <c r="AV443" s="295">
        <v>1.4614075452552779E-2</v>
      </c>
      <c r="AW443" s="295">
        <v>0.2768446190022531</v>
      </c>
      <c r="AX443" s="295">
        <v>0.1226232053770019</v>
      </c>
      <c r="AY443" s="296">
        <v>16.333375</v>
      </c>
      <c r="AZ443" s="296">
        <v>3.3349407320105121E-2</v>
      </c>
      <c r="BA443" s="296">
        <v>5.8874530615108656</v>
      </c>
      <c r="BB443" s="296">
        <v>3.1689335806564438</v>
      </c>
    </row>
    <row r="444" spans="42:54" ht="16.5">
      <c r="AS444" s="293" t="s">
        <v>63</v>
      </c>
      <c r="AT444" s="294" t="s">
        <v>98</v>
      </c>
      <c r="AU444" s="293">
        <v>3</v>
      </c>
      <c r="AV444" s="295">
        <v>1.1498105360503693E-2</v>
      </c>
      <c r="AW444" s="295">
        <v>0.30945974323106396</v>
      </c>
      <c r="AX444" s="295">
        <v>0.17568727031061693</v>
      </c>
      <c r="AY444" s="296">
        <v>16.925799999999999</v>
      </c>
      <c r="AZ444" s="296">
        <v>0.20433365901076719</v>
      </c>
      <c r="BA444" s="296">
        <v>13.295574589224872</v>
      </c>
      <c r="BB444" s="296">
        <v>2.6439978360316676</v>
      </c>
    </row>
    <row r="445" spans="42:54" ht="16.5">
      <c r="AS445" s="293" t="s">
        <v>63</v>
      </c>
      <c r="AT445" s="294" t="s">
        <v>99</v>
      </c>
      <c r="AU445" s="293">
        <v>3</v>
      </c>
      <c r="AV445" s="295">
        <v>2.1031731011720109E-2</v>
      </c>
      <c r="AW445" s="295">
        <v>0.32286621146260697</v>
      </c>
      <c r="AX445" s="295">
        <v>0.14720934073161265</v>
      </c>
      <c r="AY445" s="296">
        <v>17.409749999999999</v>
      </c>
      <c r="AZ445" s="296">
        <v>0.22622730738118299</v>
      </c>
      <c r="BA445" s="296">
        <v>11.020501688140484</v>
      </c>
      <c r="BB445" s="296">
        <v>2.9577265264863395</v>
      </c>
    </row>
    <row r="446" spans="42:54" ht="16.5">
      <c r="AS446" s="293" t="s">
        <v>63</v>
      </c>
      <c r="AT446" s="294" t="s">
        <v>100</v>
      </c>
      <c r="AU446" s="293">
        <v>3</v>
      </c>
      <c r="AV446" s="295">
        <v>1.5068878088795343E-2</v>
      </c>
      <c r="AW446" s="295">
        <v>0.31150427456014979</v>
      </c>
      <c r="AX446" s="295">
        <v>0.14643860497226652</v>
      </c>
      <c r="AY446" s="296">
        <v>17.249870370370374</v>
      </c>
      <c r="AZ446" s="296">
        <v>0.12090861949002105</v>
      </c>
      <c r="BA446" s="296">
        <v>9.1770946962201059</v>
      </c>
      <c r="BB446" s="296">
        <v>2.9053206400475258</v>
      </c>
    </row>
    <row r="447" spans="42:54" ht="16.5">
      <c r="AS447" s="293" t="s">
        <v>134</v>
      </c>
      <c r="AT447" s="294" t="s">
        <v>167</v>
      </c>
      <c r="AU447" s="293">
        <v>3</v>
      </c>
      <c r="AV447" s="295">
        <v>1.3744317263749379E-2</v>
      </c>
      <c r="AW447" s="295">
        <v>0.3718758408650723</v>
      </c>
      <c r="AX447" s="295">
        <v>0.19614946707870037</v>
      </c>
      <c r="AY447" s="296">
        <v>13.842285714285717</v>
      </c>
      <c r="AZ447" s="296">
        <v>0.36418718405373363</v>
      </c>
      <c r="BA447" s="296">
        <v>22.531136876669986</v>
      </c>
      <c r="BB447" s="296">
        <v>2.0488419848609656</v>
      </c>
    </row>
    <row r="448" spans="42:54" ht="16.5">
      <c r="AS448" s="293" t="s">
        <v>134</v>
      </c>
      <c r="AT448" s="294" t="s">
        <v>168</v>
      </c>
      <c r="AU448" s="293">
        <v>3</v>
      </c>
      <c r="AV448" s="295">
        <v>2.389428102535229E-2</v>
      </c>
      <c r="AW448" s="295">
        <v>0.35447216659009317</v>
      </c>
      <c r="AX448" s="295">
        <v>0.17461766256737105</v>
      </c>
      <c r="AY448" s="296">
        <v>13.589777777777776</v>
      </c>
      <c r="AZ448" s="296">
        <v>0.28857672705036957</v>
      </c>
      <c r="BA448" s="296">
        <v>18.710349227162208</v>
      </c>
      <c r="BB448" s="296">
        <v>2.1615893021627373</v>
      </c>
    </row>
    <row r="449" spans="45:54" ht="16.5">
      <c r="AS449" s="293" t="s">
        <v>134</v>
      </c>
      <c r="AT449" s="294" t="s">
        <v>169</v>
      </c>
      <c r="AU449" s="293">
        <v>3</v>
      </c>
      <c r="AV449" s="295">
        <v>8.4386874887721671E-3</v>
      </c>
      <c r="AW449" s="295">
        <v>0.29627382110353367</v>
      </c>
      <c r="AX449" s="295">
        <v>0.17108592661289751</v>
      </c>
      <c r="AY449" s="296">
        <v>14.726375000000001</v>
      </c>
      <c r="AZ449" s="296">
        <v>0.29615821844433793</v>
      </c>
      <c r="BA449" s="296">
        <v>35.105659977912516</v>
      </c>
      <c r="BB449" s="296">
        <v>2.3392504133393386</v>
      </c>
    </row>
    <row r="450" spans="45:54" ht="16.5">
      <c r="AS450" s="293" t="s">
        <v>134</v>
      </c>
      <c r="AT450" s="294" t="s">
        <v>170</v>
      </c>
      <c r="AU450" s="293">
        <v>3</v>
      </c>
      <c r="AV450" s="295">
        <v>2.1039608184623609E-2</v>
      </c>
      <c r="AW450" s="295">
        <v>0.30583636620528143</v>
      </c>
      <c r="AX450" s="295">
        <v>0.2282417653638518</v>
      </c>
      <c r="AY450" s="296">
        <v>14.320166666666667</v>
      </c>
      <c r="AZ450" s="296">
        <v>0.13454251431974421</v>
      </c>
      <c r="BA450" s="296">
        <v>12.873796584480667</v>
      </c>
      <c r="BB450" s="296">
        <v>2.8651329431702877</v>
      </c>
    </row>
    <row r="451" spans="45:54" ht="16.5">
      <c r="AS451" s="293" t="s">
        <v>134</v>
      </c>
      <c r="AT451" s="294" t="s">
        <v>99</v>
      </c>
      <c r="AU451" s="293">
        <v>3</v>
      </c>
      <c r="AV451" s="295">
        <v>2.1710251180853214E-2</v>
      </c>
      <c r="AW451" s="295">
        <v>0.34291265426941869</v>
      </c>
      <c r="AX451" s="295">
        <v>0.20851140812300736</v>
      </c>
      <c r="AY451" s="296">
        <v>13.597857142857146</v>
      </c>
      <c r="AZ451" s="296">
        <v>0.34904993430283171</v>
      </c>
      <c r="BA451" s="296">
        <v>25.682726745018883</v>
      </c>
      <c r="BB451" s="296">
        <v>2.3138645438395269</v>
      </c>
    </row>
    <row r="452" spans="45:54" ht="16.5">
      <c r="AS452" s="293" t="s">
        <v>134</v>
      </c>
      <c r="AT452" s="294" t="s">
        <v>100</v>
      </c>
      <c r="AU452" s="293">
        <v>3</v>
      </c>
      <c r="AV452" s="295">
        <v>1.6751735815003846E-2</v>
      </c>
      <c r="AW452" s="295">
        <v>0.34903966447976709</v>
      </c>
      <c r="AX452" s="295">
        <v>0.19202108109102975</v>
      </c>
      <c r="AY452" s="296">
        <v>13.897268656716419</v>
      </c>
      <c r="AZ452" s="296">
        <v>0.30202013395803162</v>
      </c>
      <c r="BA452" s="296">
        <v>22.639729119641245</v>
      </c>
      <c r="BB452" s="296">
        <v>2.2266098866143942</v>
      </c>
    </row>
    <row r="453" spans="45:54" ht="16.5">
      <c r="AS453" s="293" t="s">
        <v>152</v>
      </c>
      <c r="AT453" s="294" t="s">
        <v>171</v>
      </c>
      <c r="AU453" s="293">
        <v>3</v>
      </c>
      <c r="AV453" s="295">
        <v>9.7167775786948588E-3</v>
      </c>
      <c r="AW453" s="295">
        <v>0.35660021101993788</v>
      </c>
      <c r="AX453" s="295">
        <v>0.14071904689036929</v>
      </c>
      <c r="AY453" s="296">
        <v>9.4536363636363649</v>
      </c>
      <c r="AZ453" s="296">
        <v>0.12745969777464575</v>
      </c>
      <c r="BA453" s="296">
        <v>4.8204549588938939</v>
      </c>
      <c r="BB453" s="296">
        <v>2.4028909671696241</v>
      </c>
    </row>
    <row r="454" spans="45:54" ht="16.5">
      <c r="AS454" s="293" t="s">
        <v>152</v>
      </c>
      <c r="AT454" s="294" t="s">
        <v>172</v>
      </c>
      <c r="AU454" s="293">
        <v>3</v>
      </c>
      <c r="AV454" s="295">
        <v>1.7278494261425682E-2</v>
      </c>
      <c r="AW454" s="295">
        <v>0.20013945929672067</v>
      </c>
      <c r="AX454" s="295">
        <v>0.17340608975763444</v>
      </c>
      <c r="AY454" s="296">
        <v>11.2356</v>
      </c>
      <c r="AZ454" s="296">
        <v>0.25102595850628989</v>
      </c>
      <c r="BA454" s="296">
        <v>10.545292239356336</v>
      </c>
      <c r="BB454" s="296">
        <v>3.5947906377951768</v>
      </c>
    </row>
    <row r="455" spans="45:54" ht="16.5">
      <c r="AS455" s="293" t="s">
        <v>152</v>
      </c>
      <c r="AT455" s="294" t="s">
        <v>173</v>
      </c>
      <c r="AU455" s="293">
        <v>3</v>
      </c>
      <c r="AV455" s="295">
        <v>1.26869698654238E-2</v>
      </c>
      <c r="AW455" s="295">
        <v>0.28993578115967911</v>
      </c>
      <c r="AX455" s="295">
        <v>0.21647610922124888</v>
      </c>
      <c r="AY455" s="296">
        <v>11.620909090909091</v>
      </c>
      <c r="AZ455" s="296">
        <v>0.66690925241280763</v>
      </c>
      <c r="BA455" s="296">
        <v>13.078365824246136</v>
      </c>
      <c r="BB455" s="296">
        <v>2.7288035548583074</v>
      </c>
    </row>
    <row r="456" spans="45:54" ht="16.5">
      <c r="AS456" s="293" t="s">
        <v>152</v>
      </c>
      <c r="AT456" s="294" t="s">
        <v>174</v>
      </c>
      <c r="AU456" s="293">
        <v>3</v>
      </c>
      <c r="AV456" s="295">
        <v>1.0691612978274615E-2</v>
      </c>
      <c r="AW456" s="295">
        <v>0.2634139252400593</v>
      </c>
      <c r="AX456" s="295">
        <v>0.2101506656026387</v>
      </c>
      <c r="AY456" s="296">
        <v>11.748444444444447</v>
      </c>
      <c r="AZ456" s="296">
        <v>8.1545693580817896E-2</v>
      </c>
      <c r="BA456" s="296">
        <v>16.131220839259974</v>
      </c>
      <c r="BB456" s="296">
        <v>2.9531927936101221</v>
      </c>
    </row>
    <row r="457" spans="45:54" ht="16.5">
      <c r="AS457" s="293" t="s">
        <v>152</v>
      </c>
      <c r="AT457" s="294" t="s">
        <v>175</v>
      </c>
      <c r="AU457" s="293">
        <v>3</v>
      </c>
      <c r="AV457" s="295">
        <v>9.369981841812515E-3</v>
      </c>
      <c r="AW457" s="295">
        <v>0.34095842803203957</v>
      </c>
      <c r="AX457" s="295">
        <v>0.23045112698352688</v>
      </c>
      <c r="AY457" s="296">
        <v>11.700272727272727</v>
      </c>
      <c r="AZ457" s="296">
        <v>0.57438053154978852</v>
      </c>
      <c r="BA457" s="296">
        <v>18.744883232059582</v>
      </c>
      <c r="BB457" s="296">
        <v>2.4929712656011325</v>
      </c>
    </row>
    <row r="458" spans="45:54" ht="16.5">
      <c r="AS458" s="293" t="s">
        <v>152</v>
      </c>
      <c r="AT458" s="294" t="s">
        <v>326</v>
      </c>
      <c r="AU458" s="293">
        <v>3</v>
      </c>
      <c r="AV458" s="295">
        <v>1.86673961686037E-2</v>
      </c>
      <c r="AW458" s="295">
        <v>0.28823906919228326</v>
      </c>
      <c r="AX458" s="295">
        <v>0.21486019250594027</v>
      </c>
      <c r="AY458" s="296">
        <v>10.519</v>
      </c>
      <c r="AZ458" s="296">
        <v>0.32970873530323314</v>
      </c>
      <c r="BA458" s="296">
        <v>7.6840452477614614</v>
      </c>
      <c r="BB458" s="296">
        <v>2.9369254071222279</v>
      </c>
    </row>
    <row r="459" spans="45:54" ht="16.5">
      <c r="AS459" s="293" t="s">
        <v>152</v>
      </c>
      <c r="AT459" s="294" t="s">
        <v>100</v>
      </c>
      <c r="AU459" s="293">
        <v>3</v>
      </c>
      <c r="AV459" s="295">
        <v>1.1399532876971756E-2</v>
      </c>
      <c r="AW459" s="295">
        <v>0.30518595246020752</v>
      </c>
      <c r="AX459" s="295">
        <v>0.20018352331608821</v>
      </c>
      <c r="AY459" s="296">
        <v>11.103250000000003</v>
      </c>
      <c r="AZ459" s="296">
        <v>0.37549557459194188</v>
      </c>
      <c r="BA459" s="296">
        <v>13.111686451828266</v>
      </c>
      <c r="BB459" s="296">
        <v>2.7426787739348826</v>
      </c>
    </row>
    <row r="460" spans="45:54" ht="16.5">
      <c r="AS460" s="293" t="s">
        <v>149</v>
      </c>
      <c r="AT460" s="294" t="s">
        <v>176</v>
      </c>
      <c r="AU460" s="293">
        <v>3</v>
      </c>
      <c r="AV460" s="295">
        <v>2.1605931534951574E-2</v>
      </c>
      <c r="AW460" s="295">
        <v>0.33746722989114825</v>
      </c>
      <c r="AX460" s="295">
        <v>0.16276140086725596</v>
      </c>
      <c r="AY460" s="296">
        <v>8.7548000000000012</v>
      </c>
      <c r="AZ460" s="296">
        <v>2.9497211807658037E-2</v>
      </c>
      <c r="BA460" s="296">
        <v>6.5388997746476232</v>
      </c>
      <c r="BB460" s="296">
        <v>2.2020574262286763</v>
      </c>
    </row>
    <row r="461" spans="45:54" ht="16.5">
      <c r="AS461" s="293" t="s">
        <v>149</v>
      </c>
      <c r="AT461" s="294" t="s">
        <v>177</v>
      </c>
      <c r="AU461" s="293">
        <v>3</v>
      </c>
      <c r="AV461" s="295">
        <v>8.9290923101519731E-2</v>
      </c>
      <c r="AW461" s="295">
        <v>0.34411933610117368</v>
      </c>
      <c r="AX461" s="295">
        <v>0.44501025876072292</v>
      </c>
      <c r="AY461" s="296">
        <v>4.032</v>
      </c>
      <c r="AZ461" s="296">
        <v>2.9405964235290061E-2</v>
      </c>
      <c r="BA461" s="296">
        <v>0.94099085552928197</v>
      </c>
      <c r="BB461" s="296">
        <v>4.6355061542383114</v>
      </c>
    </row>
    <row r="462" spans="45:54" ht="16.5">
      <c r="AS462" s="293" t="s">
        <v>149</v>
      </c>
      <c r="AT462" s="294" t="s">
        <v>178</v>
      </c>
      <c r="AU462" s="293">
        <v>3</v>
      </c>
      <c r="AV462" s="295">
        <v>0.11275536684728144</v>
      </c>
      <c r="AW462" s="295">
        <v>0.36802327077896363</v>
      </c>
      <c r="AX462" s="295">
        <v>0.46127104462392532</v>
      </c>
      <c r="AY462" s="296">
        <v>4.7479999999999993</v>
      </c>
      <c r="AZ462" s="296">
        <v>1.8506360867559694E-2</v>
      </c>
      <c r="BA462" s="296">
        <v>0.7124948934010481</v>
      </c>
      <c r="BB462" s="296">
        <v>4.7630610606984138</v>
      </c>
    </row>
    <row r="463" spans="45:54" ht="16.5">
      <c r="AS463" s="293" t="s">
        <v>149</v>
      </c>
      <c r="AT463" s="294" t="s">
        <v>179</v>
      </c>
      <c r="AU463" s="293">
        <v>3</v>
      </c>
      <c r="AV463" s="295">
        <v>8.3289016730758461E-2</v>
      </c>
      <c r="AW463" s="295">
        <v>0.42589845067701576</v>
      </c>
      <c r="AX463" s="295">
        <v>0.47219796611178061</v>
      </c>
      <c r="AY463" s="296">
        <v>5.1375000000000002</v>
      </c>
      <c r="AZ463" s="296">
        <v>5.1297986541203759E-2</v>
      </c>
      <c r="BA463" s="296">
        <v>1.1029067106358807</v>
      </c>
      <c r="BB463" s="296">
        <v>4.8523868404692854</v>
      </c>
    </row>
    <row r="464" spans="45:54" ht="16.5">
      <c r="AS464" s="293" t="s">
        <v>149</v>
      </c>
      <c r="AT464" s="294" t="s">
        <v>180</v>
      </c>
      <c r="AU464" s="293">
        <v>3</v>
      </c>
      <c r="AV464" s="295">
        <v>8.4063028303032611E-2</v>
      </c>
      <c r="AW464" s="295">
        <v>0.41669808239111378</v>
      </c>
      <c r="AX464" s="295">
        <v>0.46763555898350828</v>
      </c>
      <c r="AY464" s="296">
        <v>4.8889999999999993</v>
      </c>
      <c r="AZ464" s="296">
        <v>8.7131648776506115E-2</v>
      </c>
      <c r="BA464" s="296">
        <v>0.94973497166391663</v>
      </c>
      <c r="BB464" s="296">
        <v>4.9488022201486421</v>
      </c>
    </row>
    <row r="465" spans="45:54" ht="16.5">
      <c r="AS465" s="293" t="s">
        <v>149</v>
      </c>
      <c r="AT465" s="294" t="s">
        <v>181</v>
      </c>
      <c r="AU465" s="293">
        <v>3</v>
      </c>
      <c r="AV465" s="295">
        <v>5.3180605779590016E-2</v>
      </c>
      <c r="AW465" s="295">
        <v>0.44952009050242847</v>
      </c>
      <c r="AX465" s="295">
        <v>0.47202863097060055</v>
      </c>
      <c r="AY465" s="296">
        <v>6.7190000000000003</v>
      </c>
      <c r="AZ465" s="296">
        <v>0.20909946169756272</v>
      </c>
      <c r="BA465" s="296">
        <v>2.4555782937816342</v>
      </c>
      <c r="BB465" s="296">
        <v>4.6202459964819429</v>
      </c>
    </row>
    <row r="466" spans="45:54" ht="16.5">
      <c r="AS466" s="293" t="s">
        <v>149</v>
      </c>
      <c r="AT466" s="294" t="s">
        <v>182</v>
      </c>
      <c r="AU466" s="293">
        <v>3</v>
      </c>
      <c r="AV466" s="295">
        <v>1.2274885462439477E-2</v>
      </c>
      <c r="AW466" s="295">
        <v>0.30857241919923034</v>
      </c>
      <c r="AX466" s="295">
        <v>0.16650953605702731</v>
      </c>
      <c r="AY466" s="296">
        <v>6.4870000000000001</v>
      </c>
      <c r="AZ466" s="296">
        <v>2.1498971731055819E-2</v>
      </c>
      <c r="BA466" s="296">
        <v>2.9829823276839944</v>
      </c>
      <c r="BB466" s="296">
        <v>2.8033624605348368</v>
      </c>
    </row>
    <row r="467" spans="45:54" ht="16.5">
      <c r="AS467" s="293" t="s">
        <v>149</v>
      </c>
      <c r="AT467" s="294" t="s">
        <v>183</v>
      </c>
      <c r="AU467" s="293">
        <v>3</v>
      </c>
      <c r="AV467" s="295">
        <v>1.3993486476279531E-2</v>
      </c>
      <c r="AW467" s="295">
        <v>0.27399562051059828</v>
      </c>
      <c r="AX467" s="295">
        <v>0.2773653230651289</v>
      </c>
      <c r="AY467" s="296">
        <v>3.9039999999999999</v>
      </c>
      <c r="AZ467" s="296">
        <v>7.9360607457833725E-3</v>
      </c>
      <c r="BA467" s="296">
        <v>0.53171606996748599</v>
      </c>
      <c r="BB467" s="296">
        <v>3.1233231674066375</v>
      </c>
    </row>
    <row r="468" spans="45:54" ht="16.5">
      <c r="AS468" s="293" t="s">
        <v>149</v>
      </c>
      <c r="AT468" s="294" t="s">
        <v>184</v>
      </c>
      <c r="AU468" s="293">
        <v>3</v>
      </c>
      <c r="AV468" s="295">
        <v>2.4699294633740494E-2</v>
      </c>
      <c r="AW468" s="295">
        <v>0.33583720569273617</v>
      </c>
      <c r="AX468" s="295">
        <v>0.21605602066245339</v>
      </c>
      <c r="AY468" s="296">
        <v>6.0890000000000004</v>
      </c>
      <c r="AZ468" s="296">
        <v>3.2885239065822434E-2</v>
      </c>
      <c r="BA468" s="296">
        <v>1.9073438658177013</v>
      </c>
      <c r="BB468" s="296">
        <v>2.8865007249764472</v>
      </c>
    </row>
    <row r="469" spans="45:54" ht="16.5">
      <c r="AS469" s="293" t="s">
        <v>149</v>
      </c>
      <c r="AT469" s="294" t="s">
        <v>185</v>
      </c>
      <c r="AU469" s="293">
        <v>3</v>
      </c>
      <c r="AV469" s="295">
        <v>2.0908795570658952E-2</v>
      </c>
      <c r="AW469" s="295">
        <v>0.29219345531820978</v>
      </c>
      <c r="AX469" s="295">
        <v>0.15743839778781296</v>
      </c>
      <c r="AY469" s="296">
        <v>4.5629999999999997</v>
      </c>
      <c r="AZ469" s="296">
        <v>0.1099193969517491</v>
      </c>
      <c r="BA469" s="296">
        <v>0.95545321965751151</v>
      </c>
      <c r="BB469" s="296">
        <v>2.8179592109040961</v>
      </c>
    </row>
    <row r="470" spans="45:54" ht="16.5">
      <c r="AS470" s="293" t="s">
        <v>149</v>
      </c>
      <c r="AT470" s="294" t="s">
        <v>186</v>
      </c>
      <c r="AU470" s="293">
        <v>3</v>
      </c>
      <c r="AV470" s="295">
        <v>2.8443400658262636E-2</v>
      </c>
      <c r="AW470" s="295">
        <v>0.29896775195822495</v>
      </c>
      <c r="AX470" s="295">
        <v>0.29662748118394716</v>
      </c>
      <c r="AY470" s="296">
        <v>6.9660000000000002</v>
      </c>
      <c r="AZ470" s="296">
        <v>8.5311326196130903E-3</v>
      </c>
      <c r="BA470" s="296">
        <v>2.9005850906684505</v>
      </c>
      <c r="BB470" s="296">
        <v>2.7548116130178535</v>
      </c>
    </row>
    <row r="471" spans="45:54" ht="16.5">
      <c r="AS471" s="293" t="s">
        <v>149</v>
      </c>
      <c r="AT471" s="294" t="s">
        <v>187</v>
      </c>
      <c r="AU471" s="293">
        <v>3</v>
      </c>
      <c r="AV471" s="295">
        <v>2.4103558077419505E-2</v>
      </c>
      <c r="AW471" s="295">
        <v>0.34509496187117283</v>
      </c>
      <c r="AX471" s="295">
        <v>0.25790854644135086</v>
      </c>
      <c r="AY471" s="296">
        <v>7.4705000000000004</v>
      </c>
      <c r="AZ471" s="296">
        <v>0</v>
      </c>
      <c r="BA471" s="296">
        <v>2.7920070719799308</v>
      </c>
      <c r="BB471" s="296">
        <v>2.7226483709679092</v>
      </c>
    </row>
    <row r="472" spans="45:54" ht="16.5">
      <c r="AS472" s="293" t="s">
        <v>149</v>
      </c>
      <c r="AT472" s="294" t="s">
        <v>99</v>
      </c>
      <c r="AU472" s="293">
        <v>3</v>
      </c>
      <c r="AV472" s="295">
        <v>6.834888159033542E-2</v>
      </c>
      <c r="AW472" s="295">
        <v>0.36126940512965927</v>
      </c>
      <c r="AX472" s="295">
        <v>0.22650736775370317</v>
      </c>
      <c r="AY472" s="296">
        <v>9.0839999999999996</v>
      </c>
      <c r="AZ472" s="296">
        <v>0.87500651283256714</v>
      </c>
      <c r="BA472" s="296">
        <v>6.4233432646572544</v>
      </c>
      <c r="BB472" s="296">
        <v>2.6712085138119956</v>
      </c>
    </row>
    <row r="473" spans="45:54" ht="16.5">
      <c r="AS473" s="293" t="s">
        <v>149</v>
      </c>
      <c r="AT473" s="294" t="s">
        <v>100</v>
      </c>
      <c r="AU473" s="293">
        <v>3</v>
      </c>
      <c r="AV473" s="295">
        <v>4.0655835853678247E-2</v>
      </c>
      <c r="AW473" s="295">
        <v>0.35147044903867225</v>
      </c>
      <c r="AX473" s="295">
        <v>0.26025634710919582</v>
      </c>
      <c r="AY473" s="296">
        <v>7.1403617021276604</v>
      </c>
      <c r="AZ473" s="296">
        <v>6.5143898838790196E-2</v>
      </c>
      <c r="BA473" s="296">
        <v>3.8327046177735897</v>
      </c>
      <c r="BB473" s="296">
        <v>2.7898231665392981</v>
      </c>
    </row>
    <row r="474" spans="45:54" ht="16.5">
      <c r="AS474" s="293" t="s">
        <v>157</v>
      </c>
      <c r="AT474" s="294" t="s">
        <v>188</v>
      </c>
      <c r="AU474" s="293">
        <v>3</v>
      </c>
      <c r="AV474" s="295">
        <v>1.976513380910444E-2</v>
      </c>
      <c r="AW474" s="295">
        <v>0.33273327417393578</v>
      </c>
      <c r="AX474" s="295">
        <v>0.17606552923966939</v>
      </c>
      <c r="AY474" s="296">
        <v>45.948</v>
      </c>
      <c r="AZ474" s="296">
        <v>1.7159369358857324</v>
      </c>
      <c r="BA474" s="296">
        <v>14.892252679929507</v>
      </c>
      <c r="BB474" s="296">
        <v>2.4185978541401885</v>
      </c>
    </row>
    <row r="475" spans="45:54" ht="16.5">
      <c r="AS475" s="293" t="s">
        <v>157</v>
      </c>
      <c r="AT475" s="294" t="s">
        <v>189</v>
      </c>
      <c r="AU475" s="293">
        <v>3</v>
      </c>
      <c r="AV475" s="295">
        <v>1.1845028910899677E-2</v>
      </c>
      <c r="AW475" s="295">
        <v>0.35992732304754049</v>
      </c>
      <c r="AX475" s="295">
        <v>0.14485537017409569</v>
      </c>
      <c r="AY475" s="296">
        <v>8.6171111111111092</v>
      </c>
      <c r="AZ475" s="296">
        <v>4.3710129805098273E-2</v>
      </c>
      <c r="BA475" s="296">
        <v>5.594896615052579</v>
      </c>
      <c r="BB475" s="296">
        <v>2.2089182862155843</v>
      </c>
    </row>
    <row r="476" spans="45:54" ht="16.5">
      <c r="AS476" s="293" t="s">
        <v>157</v>
      </c>
      <c r="AT476" s="294" t="s">
        <v>190</v>
      </c>
      <c r="AU476" s="293">
        <v>3</v>
      </c>
      <c r="AV476" s="295">
        <v>2.2677318565380068E-2</v>
      </c>
      <c r="AW476" s="295">
        <v>0.37228242119405763</v>
      </c>
      <c r="AX476" s="295">
        <v>0.21117521980315876</v>
      </c>
      <c r="AY476" s="296">
        <v>6.5503333333333336</v>
      </c>
      <c r="AZ476" s="296">
        <v>0</v>
      </c>
      <c r="BA476" s="296">
        <v>3.4025674802043482</v>
      </c>
      <c r="BB476" s="296">
        <v>2.1806615206683988</v>
      </c>
    </row>
    <row r="477" spans="45:54" ht="16.5">
      <c r="AS477" s="293" t="s">
        <v>157</v>
      </c>
      <c r="AT477" s="294" t="s">
        <v>191</v>
      </c>
      <c r="AU477" s="293">
        <v>3</v>
      </c>
      <c r="AV477" s="295">
        <v>2.1795971473955615E-2</v>
      </c>
      <c r="AW477" s="295">
        <v>0.43068121752188043</v>
      </c>
      <c r="AX477" s="295">
        <v>0.16498404454210655</v>
      </c>
      <c r="AY477" s="296">
        <v>6.4778000000000002</v>
      </c>
      <c r="AZ477" s="296">
        <v>2.5610686827399341E-2</v>
      </c>
      <c r="BA477" s="296">
        <v>4.082343480287455</v>
      </c>
      <c r="BB477" s="296">
        <v>2.2655848824073122</v>
      </c>
    </row>
    <row r="478" spans="45:54" ht="16.5">
      <c r="AS478" s="293" t="s">
        <v>157</v>
      </c>
      <c r="AT478" s="294" t="s">
        <v>327</v>
      </c>
      <c r="AU478" s="293">
        <v>3</v>
      </c>
      <c r="AV478" s="295">
        <v>2.3683450904072943E-2</v>
      </c>
      <c r="AW478" s="295">
        <v>0.39437676170756014</v>
      </c>
      <c r="AX478" s="295">
        <v>0.15944688977030372</v>
      </c>
      <c r="AY478" s="296">
        <v>9.2159999999999993</v>
      </c>
      <c r="AZ478" s="296">
        <v>0</v>
      </c>
      <c r="BA478" s="296">
        <v>2.607307631464086</v>
      </c>
      <c r="BB478" s="296">
        <v>2.4597238229669824</v>
      </c>
    </row>
    <row r="479" spans="45:54" ht="16.5">
      <c r="AS479" s="293" t="s">
        <v>157</v>
      </c>
      <c r="AT479" s="294" t="s">
        <v>192</v>
      </c>
      <c r="AU479" s="293">
        <v>3</v>
      </c>
      <c r="AV479" s="295">
        <v>1.5751365076391393E-2</v>
      </c>
      <c r="AW479" s="295">
        <v>0.33498045071601662</v>
      </c>
      <c r="AX479" s="295">
        <v>0.1326244782776114</v>
      </c>
      <c r="AY479" s="296">
        <v>3.8559999999999999</v>
      </c>
      <c r="AZ479" s="296">
        <v>7.4487210490093454E-3</v>
      </c>
      <c r="BA479" s="296">
        <v>1.7020327596986355</v>
      </c>
      <c r="BB479" s="296">
        <v>2.7032581763998165</v>
      </c>
    </row>
    <row r="480" spans="45:54" ht="16.5">
      <c r="AS480" s="293" t="s">
        <v>157</v>
      </c>
      <c r="AT480" s="294" t="s">
        <v>193</v>
      </c>
      <c r="AU480" s="293">
        <v>3</v>
      </c>
      <c r="AV480" s="295">
        <v>1.5640000276391692E-2</v>
      </c>
      <c r="AW480" s="295">
        <v>0.35539483840596986</v>
      </c>
      <c r="AX480" s="295">
        <v>0.17940745170089051</v>
      </c>
      <c r="AY480" s="296">
        <v>10.916692307692308</v>
      </c>
      <c r="AZ480" s="296">
        <v>0.20595243179949166</v>
      </c>
      <c r="BA480" s="296">
        <v>24.360269008335951</v>
      </c>
      <c r="BB480" s="296">
        <v>2.2474743405855011</v>
      </c>
    </row>
    <row r="481" spans="45:54" ht="16.5">
      <c r="AS481" s="293" t="s">
        <v>157</v>
      </c>
      <c r="AT481" s="294" t="s">
        <v>99</v>
      </c>
      <c r="AU481" s="293">
        <v>3</v>
      </c>
      <c r="AV481" s="295">
        <v>1.8019006415848016E-2</v>
      </c>
      <c r="AW481" s="295">
        <v>0.3881411716298771</v>
      </c>
      <c r="AX481" s="295">
        <v>0.15591635384450983</v>
      </c>
      <c r="AY481" s="296">
        <v>6.3354999999999997</v>
      </c>
      <c r="AZ481" s="296">
        <v>3.1245762293488945E-2</v>
      </c>
      <c r="BA481" s="296">
        <v>5.3117795898931206</v>
      </c>
      <c r="BB481" s="296">
        <v>2.3549494508745061</v>
      </c>
    </row>
    <row r="482" spans="45:54" ht="16.5">
      <c r="AS482" s="293" t="s">
        <v>157</v>
      </c>
      <c r="AT482" s="294" t="s">
        <v>100</v>
      </c>
      <c r="AU482" s="293">
        <v>3</v>
      </c>
      <c r="AV482" s="295">
        <v>1.7017573177913539E-2</v>
      </c>
      <c r="AW482" s="295">
        <v>0.36655413208126264</v>
      </c>
      <c r="AX482" s="295">
        <v>0.16553185707192886</v>
      </c>
      <c r="AY482" s="296">
        <v>9.6777209302325566</v>
      </c>
      <c r="AZ482" s="296">
        <v>0.21564283518885771</v>
      </c>
      <c r="BA482" s="296">
        <v>14.244118601480871</v>
      </c>
      <c r="BB482" s="296">
        <v>2.3345654687646324</v>
      </c>
    </row>
    <row r="483" spans="45:54" ht="16.5">
      <c r="AS483" s="293" t="s">
        <v>135</v>
      </c>
      <c r="AT483" s="294" t="s">
        <v>194</v>
      </c>
      <c r="AU483" s="293">
        <v>3</v>
      </c>
      <c r="AV483" s="295">
        <v>1.7121397175212289E-2</v>
      </c>
      <c r="AW483" s="295">
        <v>0.35808794847373898</v>
      </c>
      <c r="AX483" s="295">
        <v>0.14575492426053557</v>
      </c>
      <c r="AY483" s="296">
        <v>10.326142857142857</v>
      </c>
      <c r="AZ483" s="296">
        <v>0.54097991133940349</v>
      </c>
      <c r="BA483" s="296">
        <v>19.664710851246465</v>
      </c>
      <c r="BB483" s="296">
        <v>2.4370771184037174</v>
      </c>
    </row>
    <row r="484" spans="45:54" ht="16.5">
      <c r="AS484" s="293" t="s">
        <v>135</v>
      </c>
      <c r="AT484" s="294" t="s">
        <v>195</v>
      </c>
      <c r="AU484" s="293">
        <v>3</v>
      </c>
      <c r="AV484" s="295">
        <v>1.3057286245442817E-2</v>
      </c>
      <c r="AW484" s="295">
        <v>0.34340517235361978</v>
      </c>
      <c r="AX484" s="295">
        <v>0.20187490588191387</v>
      </c>
      <c r="AY484" s="296">
        <v>13.048363636363634</v>
      </c>
      <c r="AZ484" s="296">
        <v>0.90058939245979808</v>
      </c>
      <c r="BA484" s="296">
        <v>41.002795897087921</v>
      </c>
      <c r="BB484" s="296">
        <v>2.2221984248513822</v>
      </c>
    </row>
    <row r="485" spans="45:54" ht="16.5">
      <c r="AS485" s="293" t="s">
        <v>135</v>
      </c>
      <c r="AT485" s="294" t="s">
        <v>196</v>
      </c>
      <c r="AU485" s="293">
        <v>3</v>
      </c>
      <c r="AV485" s="295">
        <v>7.7962099667494905E-3</v>
      </c>
      <c r="AW485" s="295">
        <v>0.35492228394547726</v>
      </c>
      <c r="AX485" s="295">
        <v>0.187423394773897</v>
      </c>
      <c r="AY485" s="296">
        <v>11.270714285714286</v>
      </c>
      <c r="AZ485" s="296">
        <v>0.3471427739922926</v>
      </c>
      <c r="BA485" s="296">
        <v>18.23005111188651</v>
      </c>
      <c r="BB485" s="296">
        <v>2.1951691729796141</v>
      </c>
    </row>
    <row r="486" spans="45:54" ht="16.5">
      <c r="AS486" s="293" t="s">
        <v>135</v>
      </c>
      <c r="AT486" s="294" t="s">
        <v>197</v>
      </c>
      <c r="AU486" s="293">
        <v>3</v>
      </c>
      <c r="AV486" s="295">
        <v>1.949747165443309E-2</v>
      </c>
      <c r="AW486" s="295">
        <v>0.3626709491344639</v>
      </c>
      <c r="AX486" s="295">
        <v>0.18579385340240723</v>
      </c>
      <c r="AY486" s="296">
        <v>12.935285714285715</v>
      </c>
      <c r="AZ486" s="296">
        <v>1.3459139118100194</v>
      </c>
      <c r="BA486" s="296">
        <v>40.70938539689179</v>
      </c>
      <c r="BB486" s="296">
        <v>2.3114762056124141</v>
      </c>
    </row>
    <row r="487" spans="45:54" ht="16.5">
      <c r="AS487" s="293" t="s">
        <v>135</v>
      </c>
      <c r="AT487" s="294" t="s">
        <v>198</v>
      </c>
      <c r="AU487" s="293">
        <v>3</v>
      </c>
      <c r="AV487" s="295">
        <v>2.155093564697784E-2</v>
      </c>
      <c r="AW487" s="295">
        <v>0.35378401429623085</v>
      </c>
      <c r="AX487" s="295">
        <v>0.18892577379807948</v>
      </c>
      <c r="AY487" s="296">
        <v>12.494222222222223</v>
      </c>
      <c r="AZ487" s="296">
        <v>1.0595867768331133</v>
      </c>
      <c r="BA487" s="296">
        <v>20.550177515620849</v>
      </c>
      <c r="BB487" s="296">
        <v>2.0894476901574768</v>
      </c>
    </row>
    <row r="488" spans="45:54" ht="16.5">
      <c r="AS488" s="293" t="s">
        <v>135</v>
      </c>
      <c r="AT488" s="294" t="s">
        <v>199</v>
      </c>
      <c r="AU488" s="293">
        <v>3</v>
      </c>
      <c r="AV488" s="295">
        <v>1.2470537822752523E-2</v>
      </c>
      <c r="AW488" s="295">
        <v>0.36371188226271056</v>
      </c>
      <c r="AX488" s="295">
        <v>0.15216571604390713</v>
      </c>
      <c r="AY488" s="296">
        <v>8.6800000000000015</v>
      </c>
      <c r="AZ488" s="296">
        <v>7.7734720839799293E-2</v>
      </c>
      <c r="BA488" s="296">
        <v>4.110223364404388</v>
      </c>
      <c r="BB488" s="296">
        <v>2.5066680647523114</v>
      </c>
    </row>
    <row r="489" spans="45:54" ht="16.5">
      <c r="AS489" s="293" t="s">
        <v>135</v>
      </c>
      <c r="AT489" s="294" t="s">
        <v>99</v>
      </c>
      <c r="AU489" s="293">
        <v>3</v>
      </c>
      <c r="AV489" s="295">
        <v>8.5577886686588455E-3</v>
      </c>
      <c r="AW489" s="295">
        <v>0.36348193560643188</v>
      </c>
      <c r="AX489" s="295">
        <v>0.28704964486806755</v>
      </c>
      <c r="AY489" s="296">
        <v>10.513999999999999</v>
      </c>
      <c r="AZ489" s="296">
        <v>0.24534157681031415</v>
      </c>
      <c r="BA489" s="296">
        <v>23.552791373790157</v>
      </c>
      <c r="BB489" s="296">
        <v>2.4092956447723086</v>
      </c>
    </row>
    <row r="490" spans="45:54" ht="16.5">
      <c r="AS490" s="293" t="s">
        <v>135</v>
      </c>
      <c r="AT490" s="294" t="s">
        <v>100</v>
      </c>
      <c r="AU490" s="293">
        <v>3</v>
      </c>
      <c r="AV490" s="295">
        <v>1.545167373762534E-2</v>
      </c>
      <c r="AW490" s="295">
        <v>0.35503019237784456</v>
      </c>
      <c r="AX490" s="295">
        <v>0.17667810164264908</v>
      </c>
      <c r="AY490" s="296">
        <v>11.50149090909091</v>
      </c>
      <c r="AZ490" s="296">
        <v>0.73440571963962986</v>
      </c>
      <c r="BA490" s="296">
        <v>25.453165259668086</v>
      </c>
      <c r="BB490" s="296">
        <v>2.2833020691168078</v>
      </c>
    </row>
    <row r="491" spans="45:54" ht="16.5">
      <c r="AS491" s="293" t="s">
        <v>142</v>
      </c>
      <c r="AT491" s="294" t="s">
        <v>200</v>
      </c>
      <c r="AU491" s="293">
        <v>3</v>
      </c>
      <c r="AV491" s="295">
        <v>1.3871781785713379E-2</v>
      </c>
      <c r="AW491" s="295">
        <v>0.34803386933636904</v>
      </c>
      <c r="AX491" s="295">
        <v>0.14706969801491995</v>
      </c>
      <c r="AY491" s="296">
        <v>10.014866666666668</v>
      </c>
      <c r="AZ491" s="296">
        <v>0.12486790930544613</v>
      </c>
      <c r="BA491" s="296">
        <v>10.934861200605496</v>
      </c>
      <c r="BB491" s="296">
        <v>2.3492351939407365</v>
      </c>
    </row>
    <row r="492" spans="45:54" ht="16.5">
      <c r="AS492" s="293" t="s">
        <v>142</v>
      </c>
      <c r="AT492" s="294" t="s">
        <v>201</v>
      </c>
      <c r="AU492" s="293">
        <v>3</v>
      </c>
      <c r="AV492" s="295">
        <v>1.1216019272247298E-2</v>
      </c>
      <c r="AW492" s="295">
        <v>0.36034468976740242</v>
      </c>
      <c r="AX492" s="295">
        <v>0.18312387852046758</v>
      </c>
      <c r="AY492" s="296">
        <v>10.918466666666664</v>
      </c>
      <c r="AZ492" s="296">
        <v>0.17247195867566703</v>
      </c>
      <c r="BA492" s="296">
        <v>10.79015579669791</v>
      </c>
      <c r="BB492" s="296">
        <v>2.2119235553028131</v>
      </c>
    </row>
    <row r="493" spans="45:54" ht="16.5">
      <c r="AS493" s="293" t="s">
        <v>142</v>
      </c>
      <c r="AT493" s="294" t="s">
        <v>202</v>
      </c>
      <c r="AU493" s="293">
        <v>3</v>
      </c>
      <c r="AV493" s="295">
        <v>1.3707536311818159E-2</v>
      </c>
      <c r="AW493" s="295">
        <v>0.32389444915606852</v>
      </c>
      <c r="AX493" s="295">
        <v>0.14844765454131492</v>
      </c>
      <c r="AY493" s="296">
        <v>10.157999999999999</v>
      </c>
      <c r="AZ493" s="296">
        <v>0.32433941328354521</v>
      </c>
      <c r="BA493" s="296">
        <v>10.95269249472895</v>
      </c>
      <c r="BB493" s="296">
        <v>2.6111806760351839</v>
      </c>
    </row>
    <row r="494" spans="45:54" ht="16.5">
      <c r="AS494" s="293" t="s">
        <v>142</v>
      </c>
      <c r="AT494" s="294" t="s">
        <v>203</v>
      </c>
      <c r="AU494" s="293">
        <v>3</v>
      </c>
      <c r="AV494" s="295">
        <v>9.7496100723245809E-3</v>
      </c>
      <c r="AW494" s="295">
        <v>0.3365533193646798</v>
      </c>
      <c r="AX494" s="295">
        <v>0.16683705094443455</v>
      </c>
      <c r="AY494" s="296">
        <v>10.083111111111114</v>
      </c>
      <c r="AZ494" s="296">
        <v>0.27459108360286894</v>
      </c>
      <c r="BA494" s="296">
        <v>10.646274001621268</v>
      </c>
      <c r="BB494" s="296">
        <v>2.3624137054157459</v>
      </c>
    </row>
    <row r="495" spans="45:54" ht="16.5">
      <c r="AS495" s="293" t="s">
        <v>142</v>
      </c>
      <c r="AT495" s="294" t="s">
        <v>204</v>
      </c>
      <c r="AU495" s="293">
        <v>3</v>
      </c>
      <c r="AV495" s="295">
        <v>9.5138584994852379E-3</v>
      </c>
      <c r="AW495" s="295">
        <v>0.37067655488796286</v>
      </c>
      <c r="AX495" s="295">
        <v>0.15101372802966076</v>
      </c>
      <c r="AY495" s="296">
        <v>10.340833333333334</v>
      </c>
      <c r="AZ495" s="296">
        <v>0.1750103378101707</v>
      </c>
      <c r="BA495" s="296">
        <v>7.6247292367104169</v>
      </c>
      <c r="BB495" s="296">
        <v>2.4768242015548063</v>
      </c>
    </row>
    <row r="496" spans="45:54" ht="16.5">
      <c r="AS496" s="293" t="s">
        <v>142</v>
      </c>
      <c r="AT496" s="294" t="s">
        <v>100</v>
      </c>
      <c r="AU496" s="293">
        <v>3</v>
      </c>
      <c r="AV496" s="295">
        <v>1.1114832184868672E-2</v>
      </c>
      <c r="AW496" s="295">
        <v>0.34770883916357742</v>
      </c>
      <c r="AX496" s="295">
        <v>0.16518359463139057</v>
      </c>
      <c r="AY496" s="296">
        <v>10.355696078431372</v>
      </c>
      <c r="AZ496" s="296">
        <v>0.21923332718119859</v>
      </c>
      <c r="BA496" s="296">
        <v>10.425453542747878</v>
      </c>
      <c r="BB496" s="296">
        <v>2.3499900179660043</v>
      </c>
    </row>
    <row r="497" spans="45:54" ht="16.5">
      <c r="AS497" s="293" t="s">
        <v>158</v>
      </c>
      <c r="AT497" s="294" t="s">
        <v>205</v>
      </c>
      <c r="AU497" s="293">
        <v>3</v>
      </c>
      <c r="AV497" s="295">
        <v>5.9168758917789388E-2</v>
      </c>
      <c r="AW497" s="295">
        <v>0.36222917359362111</v>
      </c>
      <c r="AX497" s="295">
        <v>0.20914855633603086</v>
      </c>
      <c r="AY497" s="296">
        <v>16.754999999999999</v>
      </c>
      <c r="AZ497" s="296">
        <v>1.1105233079789247</v>
      </c>
      <c r="BA497" s="296">
        <v>21.241480135949828</v>
      </c>
      <c r="BB497" s="296">
        <v>1.6795398008585627</v>
      </c>
    </row>
    <row r="498" spans="45:54" ht="16.5">
      <c r="AS498" s="293" t="s">
        <v>158</v>
      </c>
      <c r="AT498" s="294" t="s">
        <v>206</v>
      </c>
      <c r="AU498" s="293">
        <v>3</v>
      </c>
      <c r="AV498" s="295">
        <v>1.4998835889870804E-2</v>
      </c>
      <c r="AW498" s="295">
        <v>0.33801198493346107</v>
      </c>
      <c r="AX498" s="295">
        <v>0.2262016191934145</v>
      </c>
      <c r="AY498" s="296">
        <v>13.508500000000002</v>
      </c>
      <c r="AZ498" s="296">
        <v>1.8900401959271966</v>
      </c>
      <c r="BA498" s="296">
        <v>9.7759313112744994</v>
      </c>
      <c r="BB498" s="296">
        <v>1.9083576535037048</v>
      </c>
    </row>
    <row r="499" spans="45:54" ht="16.5">
      <c r="AS499" s="293" t="s">
        <v>158</v>
      </c>
      <c r="AT499" s="294" t="s">
        <v>207</v>
      </c>
      <c r="AU499" s="293">
        <v>3</v>
      </c>
      <c r="AV499" s="295">
        <v>3.5653718924078939E-2</v>
      </c>
      <c r="AW499" s="295">
        <v>0.35150741724514734</v>
      </c>
      <c r="AX499" s="295">
        <v>0.14470415712155332</v>
      </c>
      <c r="AY499" s="296">
        <v>14.558624999999999</v>
      </c>
      <c r="AZ499" s="296">
        <v>1.5570916583468115</v>
      </c>
      <c r="BA499" s="296">
        <v>14.206997950404931</v>
      </c>
      <c r="BB499" s="296">
        <v>2.5546478181765027</v>
      </c>
    </row>
    <row r="500" spans="45:54" ht="16.5">
      <c r="AS500" s="293" t="s">
        <v>158</v>
      </c>
      <c r="AT500" s="294" t="s">
        <v>208</v>
      </c>
      <c r="AU500" s="293">
        <v>3</v>
      </c>
      <c r="AV500" s="295">
        <v>2.6173105619381826E-2</v>
      </c>
      <c r="AW500" s="295">
        <v>0.35201063128919741</v>
      </c>
      <c r="AX500" s="295">
        <v>0.25151848263694015</v>
      </c>
      <c r="AY500" s="296">
        <v>16.211600000000001</v>
      </c>
      <c r="AZ500" s="296">
        <v>0.16892495975901956</v>
      </c>
      <c r="BA500" s="296">
        <v>10.843544757297064</v>
      </c>
      <c r="BB500" s="296">
        <v>1.8970174633574948</v>
      </c>
    </row>
    <row r="501" spans="45:54" ht="16.5">
      <c r="AS501" s="293" t="s">
        <v>158</v>
      </c>
      <c r="AT501" s="294" t="s">
        <v>99</v>
      </c>
      <c r="AU501" s="293">
        <v>3</v>
      </c>
      <c r="AV501" s="295">
        <v>2.3600334120041238E-2</v>
      </c>
      <c r="AW501" s="295">
        <v>0.44528354001320719</v>
      </c>
      <c r="AX501" s="295">
        <v>0.20265275705134209</v>
      </c>
      <c r="AY501" s="296">
        <v>35.716000000000001</v>
      </c>
      <c r="AZ501" s="296">
        <v>6.8169234065325597</v>
      </c>
      <c r="BA501" s="296">
        <v>31.070331172631395</v>
      </c>
      <c r="BB501" s="296">
        <v>2.0562856755978438</v>
      </c>
    </row>
    <row r="502" spans="45:54" ht="16.5">
      <c r="AS502" s="293" t="s">
        <v>158</v>
      </c>
      <c r="AT502" s="294" t="s">
        <v>100</v>
      </c>
      <c r="AU502" s="293">
        <v>3</v>
      </c>
      <c r="AV502" s="295">
        <v>3.0346516907948304E-2</v>
      </c>
      <c r="AW502" s="295">
        <v>0.35204197422088868</v>
      </c>
      <c r="AX502" s="295">
        <v>0.20290695347006985</v>
      </c>
      <c r="AY502" s="296">
        <v>16.039350000000002</v>
      </c>
      <c r="AZ502" s="296">
        <v>1.3218229641362644</v>
      </c>
      <c r="BA502" s="296">
        <v>13.160183486543101</v>
      </c>
      <c r="BB502" s="296">
        <v>2.0634581276796693</v>
      </c>
    </row>
    <row r="503" spans="45:54" ht="16.5">
      <c r="AS503" s="293" t="s">
        <v>147</v>
      </c>
      <c r="AT503" s="294" t="s">
        <v>209</v>
      </c>
      <c r="AU503" s="293">
        <v>3</v>
      </c>
      <c r="AV503" s="295">
        <v>1.5816805763139093E-2</v>
      </c>
      <c r="AW503" s="295">
        <v>0.44852081533071975</v>
      </c>
      <c r="AX503" s="295">
        <v>0.20659356385823571</v>
      </c>
      <c r="AY503" s="296">
        <v>9.8179090909090903</v>
      </c>
      <c r="AZ503" s="296">
        <v>0.76876290636412759</v>
      </c>
      <c r="BA503" s="296">
        <v>13.035943794074287</v>
      </c>
      <c r="BB503" s="296">
        <v>2.1372903414843565</v>
      </c>
    </row>
    <row r="504" spans="45:54" ht="16.5">
      <c r="AS504" s="293" t="s">
        <v>147</v>
      </c>
      <c r="AT504" s="294" t="s">
        <v>210</v>
      </c>
      <c r="AU504" s="293">
        <v>3</v>
      </c>
      <c r="AV504" s="295">
        <v>2.1650130549162767E-2</v>
      </c>
      <c r="AW504" s="295">
        <v>0.37167437555883959</v>
      </c>
      <c r="AX504" s="295">
        <v>0.14902439060659237</v>
      </c>
      <c r="AY504" s="296">
        <v>4.5081428571428566</v>
      </c>
      <c r="AZ504" s="296">
        <v>2.4113979062555396E-2</v>
      </c>
      <c r="BA504" s="296">
        <v>4.2601363010514532</v>
      </c>
      <c r="BB504" s="296">
        <v>2.2479900582555152</v>
      </c>
    </row>
    <row r="505" spans="45:54" ht="16.5">
      <c r="AS505" s="293" t="s">
        <v>147</v>
      </c>
      <c r="AT505" s="294" t="s">
        <v>211</v>
      </c>
      <c r="AU505" s="293">
        <v>3</v>
      </c>
      <c r="AV505" s="295">
        <v>3.6882841295487738E-2</v>
      </c>
      <c r="AW505" s="295">
        <v>0.37680046272117834</v>
      </c>
      <c r="AX505" s="295">
        <v>0.19267103653698059</v>
      </c>
      <c r="AY505" s="296">
        <v>8.1554285714285726</v>
      </c>
      <c r="AZ505" s="296">
        <v>1.6765666249302175E-2</v>
      </c>
      <c r="BA505" s="296">
        <v>5.4454883977733459</v>
      </c>
      <c r="BB505" s="296">
        <v>2.5366203779151757</v>
      </c>
    </row>
    <row r="506" spans="45:54" ht="16.5">
      <c r="AS506" s="293" t="s">
        <v>147</v>
      </c>
      <c r="AT506" s="294" t="s">
        <v>212</v>
      </c>
      <c r="AU506" s="293">
        <v>3</v>
      </c>
      <c r="AV506" s="295">
        <v>1.55149833525964E-2</v>
      </c>
      <c r="AW506" s="295">
        <v>0.35668774942892306</v>
      </c>
      <c r="AX506" s="295">
        <v>0.20818330534617113</v>
      </c>
      <c r="AY506" s="296">
        <v>6.4298571428571432</v>
      </c>
      <c r="AZ506" s="296">
        <v>8.6697888743850551E-2</v>
      </c>
      <c r="BA506" s="296">
        <v>3.5193924211956831</v>
      </c>
      <c r="BB506" s="296">
        <v>2.6648267628464763</v>
      </c>
    </row>
    <row r="507" spans="45:54" ht="16.5">
      <c r="AS507" s="293" t="s">
        <v>147</v>
      </c>
      <c r="AT507" s="294" t="s">
        <v>213</v>
      </c>
      <c r="AU507" s="293">
        <v>3</v>
      </c>
      <c r="AV507" s="295">
        <v>2.4368046740578367E-2</v>
      </c>
      <c r="AW507" s="295">
        <v>0.40660113399547737</v>
      </c>
      <c r="AX507" s="295">
        <v>0.23612031186950774</v>
      </c>
      <c r="AY507" s="296">
        <v>10.392666666666667</v>
      </c>
      <c r="AZ507" s="296">
        <v>0.97758522949603366</v>
      </c>
      <c r="BA507" s="296">
        <v>16.402005329955369</v>
      </c>
      <c r="BB507" s="296">
        <v>2.7525994837009571</v>
      </c>
    </row>
    <row r="508" spans="45:54" ht="16.5">
      <c r="AS508" s="293" t="s">
        <v>147</v>
      </c>
      <c r="AT508" s="294" t="s">
        <v>214</v>
      </c>
      <c r="AU508" s="293">
        <v>3</v>
      </c>
      <c r="AV508" s="295">
        <v>3.545114743311184E-2</v>
      </c>
      <c r="AW508" s="295">
        <v>0.40745007407736072</v>
      </c>
      <c r="AX508" s="295">
        <v>0.2631745600618407</v>
      </c>
      <c r="AY508" s="296">
        <v>9.9153333333333329</v>
      </c>
      <c r="AZ508" s="296">
        <v>6.5348084891201988E-2</v>
      </c>
      <c r="BA508" s="296">
        <v>10.728967392137344</v>
      </c>
      <c r="BB508" s="296">
        <v>2.5070042395688525</v>
      </c>
    </row>
    <row r="509" spans="45:54" ht="16.5">
      <c r="AS509" s="293" t="s">
        <v>147</v>
      </c>
      <c r="AT509" s="294" t="s">
        <v>215</v>
      </c>
      <c r="AU509" s="293">
        <v>3</v>
      </c>
      <c r="AV509" s="295">
        <v>2.9571814599808326E-2</v>
      </c>
      <c r="AW509" s="295">
        <v>0.39538395013752087</v>
      </c>
      <c r="AX509" s="295">
        <v>0.17741182359659066</v>
      </c>
      <c r="AY509" s="296">
        <v>9.921400000000002</v>
      </c>
      <c r="AZ509" s="296">
        <v>7.5752273098458863E-3</v>
      </c>
      <c r="BA509" s="296">
        <v>10.396999482763478</v>
      </c>
      <c r="BB509" s="296">
        <v>2.2459571135584473</v>
      </c>
    </row>
    <row r="510" spans="45:54" ht="16.5">
      <c r="AS510" s="293" t="s">
        <v>147</v>
      </c>
      <c r="AT510" s="294" t="s">
        <v>99</v>
      </c>
      <c r="AU510" s="293">
        <v>3</v>
      </c>
      <c r="AV510" s="295">
        <v>2.4751121551404565E-2</v>
      </c>
      <c r="AW510" s="295">
        <v>0.4293559891510067</v>
      </c>
      <c r="AX510" s="295">
        <v>0.18312916109472926</v>
      </c>
      <c r="AY510" s="296">
        <v>10.712666666666669</v>
      </c>
      <c r="AZ510" s="296">
        <v>0.19481825648375453</v>
      </c>
      <c r="BA510" s="296">
        <v>13.036588329704573</v>
      </c>
      <c r="BB510" s="296">
        <v>2.3188640568912713</v>
      </c>
    </row>
    <row r="511" spans="45:54" ht="16.5">
      <c r="AS511" s="293" t="s">
        <v>147</v>
      </c>
      <c r="AT511" s="294" t="s">
        <v>100</v>
      </c>
      <c r="AU511" s="293">
        <v>3</v>
      </c>
      <c r="AV511" s="295">
        <v>2.4213055554378932E-2</v>
      </c>
      <c r="AW511" s="295">
        <v>0.40048486189167315</v>
      </c>
      <c r="AX511" s="295">
        <v>0.20563502123435151</v>
      </c>
      <c r="AY511" s="296">
        <v>8.5518518518518505</v>
      </c>
      <c r="AZ511" s="296">
        <v>0.38303423595274955</v>
      </c>
      <c r="BA511" s="296">
        <v>9.6065650358290338</v>
      </c>
      <c r="BB511" s="296">
        <v>2.403426285356205</v>
      </c>
    </row>
    <row r="512" spans="45:54" ht="16.5">
      <c r="AS512" s="293" t="s">
        <v>150</v>
      </c>
      <c r="AT512" s="294" t="s">
        <v>216</v>
      </c>
      <c r="AU512" s="293">
        <v>3</v>
      </c>
      <c r="AV512" s="295">
        <v>2.3240097295776849E-2</v>
      </c>
      <c r="AW512" s="295">
        <v>0.28383638372502473</v>
      </c>
      <c r="AX512" s="295">
        <v>0.15561544607811548</v>
      </c>
      <c r="AY512" s="296">
        <v>18.412105263157894</v>
      </c>
      <c r="AZ512" s="296">
        <v>9.5776325487421071E-2</v>
      </c>
      <c r="BA512" s="296">
        <v>17.101194217533862</v>
      </c>
      <c r="BB512" s="296">
        <v>2.8141572290468129</v>
      </c>
    </row>
    <row r="513" spans="45:54" ht="16.5">
      <c r="AS513" s="293" t="s">
        <v>150</v>
      </c>
      <c r="AT513" s="294" t="s">
        <v>217</v>
      </c>
      <c r="AU513" s="293">
        <v>3</v>
      </c>
      <c r="AV513" s="295">
        <v>1.8223090520600227E-2</v>
      </c>
      <c r="AW513" s="295">
        <v>0.40420463937492723</v>
      </c>
      <c r="AX513" s="295">
        <v>0.20148848027055283</v>
      </c>
      <c r="AY513" s="296">
        <v>15.316812500000001</v>
      </c>
      <c r="AZ513" s="296">
        <v>1.0397880817363232</v>
      </c>
      <c r="BA513" s="296">
        <v>32.336818553316846</v>
      </c>
      <c r="BB513" s="296">
        <v>1.8807308055460501</v>
      </c>
    </row>
    <row r="514" spans="45:54" ht="16.5">
      <c r="AS514" s="293" t="s">
        <v>150</v>
      </c>
      <c r="AT514" s="294" t="s">
        <v>218</v>
      </c>
      <c r="AU514" s="293">
        <v>3</v>
      </c>
      <c r="AV514" s="295">
        <v>2.2139110450778678E-2</v>
      </c>
      <c r="AW514" s="295">
        <v>0.23966387915087353</v>
      </c>
      <c r="AX514" s="295">
        <v>0.1319389126893907</v>
      </c>
      <c r="AY514" s="296">
        <v>20.457500000000003</v>
      </c>
      <c r="AZ514" s="296">
        <v>2.0298294259906261E-2</v>
      </c>
      <c r="BA514" s="296">
        <v>3.4710083184439711</v>
      </c>
      <c r="BB514" s="296">
        <v>2.6782850500018571</v>
      </c>
    </row>
    <row r="515" spans="45:54" ht="16.5">
      <c r="AS515" s="293" t="s">
        <v>150</v>
      </c>
      <c r="AT515" s="294" t="s">
        <v>98</v>
      </c>
      <c r="AU515" s="293">
        <v>3</v>
      </c>
      <c r="AV515" s="295">
        <v>2.007905144262739E-2</v>
      </c>
      <c r="AW515" s="295">
        <v>0.30552004284860484</v>
      </c>
      <c r="AX515" s="295">
        <v>0.18564005661883809</v>
      </c>
      <c r="AY515" s="296">
        <v>19.2988</v>
      </c>
      <c r="AZ515" s="296">
        <v>0.22297035032227955</v>
      </c>
      <c r="BA515" s="296">
        <v>13.118472054528343</v>
      </c>
      <c r="BB515" s="296">
        <v>2.7494844662351614</v>
      </c>
    </row>
    <row r="516" spans="45:54" ht="16.5">
      <c r="AS516" s="293" t="s">
        <v>150</v>
      </c>
      <c r="AT516" s="294" t="s">
        <v>99</v>
      </c>
      <c r="AU516" s="293">
        <v>3</v>
      </c>
      <c r="AV516" s="295">
        <v>2.1547498943406306E-2</v>
      </c>
      <c r="AW516" s="295">
        <v>0.27976707049872013</v>
      </c>
      <c r="AX516" s="295">
        <v>0.1693309080575443</v>
      </c>
      <c r="AY516" s="296">
        <v>17.793500000000002</v>
      </c>
      <c r="AZ516" s="296">
        <v>0.11742781418692393</v>
      </c>
      <c r="BA516" s="296">
        <v>18.036912259111517</v>
      </c>
      <c r="BB516" s="296">
        <v>2.5383848638891062</v>
      </c>
    </row>
    <row r="517" spans="45:54" ht="16.5">
      <c r="AS517" s="293" t="s">
        <v>150</v>
      </c>
      <c r="AT517" s="294" t="s">
        <v>100</v>
      </c>
      <c r="AU517" s="293">
        <v>3</v>
      </c>
      <c r="AV517" s="295">
        <v>2.0932967149748651E-2</v>
      </c>
      <c r="AW517" s="295">
        <v>0.32956523788222192</v>
      </c>
      <c r="AX517" s="295">
        <v>0.16952399472858454</v>
      </c>
      <c r="AY517" s="296">
        <v>17.452159090909092</v>
      </c>
      <c r="AZ517" s="296">
        <v>0.32674118809563313</v>
      </c>
      <c r="BA517" s="296">
        <v>19.331736905592045</v>
      </c>
      <c r="BB517" s="296">
        <v>2.5104627079038875</v>
      </c>
    </row>
    <row r="518" spans="45:54" ht="16.5">
      <c r="AS518" s="293" t="s">
        <v>145</v>
      </c>
      <c r="AT518" s="294" t="s">
        <v>219</v>
      </c>
      <c r="AU518" s="293">
        <v>3</v>
      </c>
      <c r="AV518" s="295">
        <v>1.3475209519816869E-2</v>
      </c>
      <c r="AW518" s="295">
        <v>0.34791849891676979</v>
      </c>
      <c r="AX518" s="295">
        <v>0.169513017630533</v>
      </c>
      <c r="AY518" s="296">
        <v>9.0419583333333353</v>
      </c>
      <c r="AZ518" s="296">
        <v>0.11216504390211719</v>
      </c>
      <c r="BA518" s="296">
        <v>14.826876658035422</v>
      </c>
      <c r="BB518" s="296">
        <v>2.0312025147438093</v>
      </c>
    </row>
    <row r="519" spans="45:54" ht="16.5">
      <c r="AS519" s="293" t="s">
        <v>145</v>
      </c>
      <c r="AT519" s="294" t="s">
        <v>220</v>
      </c>
      <c r="AU519" s="293">
        <v>3</v>
      </c>
      <c r="AV519" s="295">
        <v>2.8131364673520474E-2</v>
      </c>
      <c r="AW519" s="295">
        <v>0.34719848901572714</v>
      </c>
      <c r="AX519" s="295">
        <v>0.22111716323730662</v>
      </c>
      <c r="AY519" s="296">
        <v>7.2587499999999991</v>
      </c>
      <c r="AZ519" s="296">
        <v>2.051602545500783E-2</v>
      </c>
      <c r="BA519" s="296">
        <v>4.0530548065559913</v>
      </c>
      <c r="BB519" s="296">
        <v>2.6188463539037774</v>
      </c>
    </row>
    <row r="520" spans="45:54" ht="16.5">
      <c r="AS520" s="293" t="s">
        <v>145</v>
      </c>
      <c r="AT520" s="294" t="s">
        <v>221</v>
      </c>
      <c r="AU520" s="293">
        <v>3</v>
      </c>
      <c r="AV520" s="295">
        <v>2.8280199700603425E-2</v>
      </c>
      <c r="AW520" s="295">
        <v>0.30069180337281132</v>
      </c>
      <c r="AX520" s="295">
        <v>0.29571110413830803</v>
      </c>
      <c r="AY520" s="296">
        <v>7.5928749999999994</v>
      </c>
      <c r="AZ520" s="296">
        <v>0.62907154689453026</v>
      </c>
      <c r="BA520" s="296">
        <v>8.954180659947804</v>
      </c>
      <c r="BB520" s="296">
        <v>2.8037618416973369</v>
      </c>
    </row>
    <row r="521" spans="45:54" ht="16.5">
      <c r="AS521" s="293" t="s">
        <v>145</v>
      </c>
      <c r="AT521" s="294" t="s">
        <v>222</v>
      </c>
      <c r="AU521" s="293">
        <v>3</v>
      </c>
      <c r="AV521" s="295">
        <v>2.5842157988857809E-2</v>
      </c>
      <c r="AW521" s="295">
        <v>0.35155298937478563</v>
      </c>
      <c r="AX521" s="295">
        <v>0.22052442197639996</v>
      </c>
      <c r="AY521" s="296">
        <v>7.9032499999999999</v>
      </c>
      <c r="AZ521" s="296">
        <v>0.1803298479686507</v>
      </c>
      <c r="BA521" s="296">
        <v>10.691661775615001</v>
      </c>
      <c r="BB521" s="296">
        <v>2.180947975907054</v>
      </c>
    </row>
    <row r="522" spans="45:54" ht="16.5">
      <c r="AS522" s="293" t="s">
        <v>145</v>
      </c>
      <c r="AT522" s="294" t="s">
        <v>100</v>
      </c>
      <c r="AU522" s="293">
        <v>3</v>
      </c>
      <c r="AV522" s="295">
        <v>2.0683391615866589E-2</v>
      </c>
      <c r="AW522" s="295">
        <v>0.33884182262781243</v>
      </c>
      <c r="AX522" s="295">
        <v>0.21045830154984518</v>
      </c>
      <c r="AY522" s="296">
        <v>8.3507500000000014</v>
      </c>
      <c r="AZ522" s="296">
        <v>0.20295511254076243</v>
      </c>
      <c r="BA522" s="296">
        <v>11.008304227764572</v>
      </c>
      <c r="BB522" s="296">
        <v>2.2779688016344211</v>
      </c>
    </row>
    <row r="523" spans="45:54" ht="16.5">
      <c r="AS523" s="293" t="s">
        <v>137</v>
      </c>
      <c r="AT523" s="294" t="s">
        <v>223</v>
      </c>
      <c r="AU523" s="293">
        <v>3</v>
      </c>
      <c r="AV523" s="295">
        <v>2.950448619361732E-2</v>
      </c>
      <c r="AW523" s="295">
        <v>0.33716335472980441</v>
      </c>
      <c r="AX523" s="295">
        <v>0.19246873215823829</v>
      </c>
      <c r="AY523" s="296">
        <v>12.890950000000004</v>
      </c>
      <c r="AZ523" s="296">
        <v>0.11065314884141354</v>
      </c>
      <c r="BA523" s="296">
        <v>7.0129255862655047</v>
      </c>
      <c r="BB523" s="296">
        <v>1.9453887966648755</v>
      </c>
    </row>
    <row r="524" spans="45:54" ht="16.5">
      <c r="AS524" s="293" t="s">
        <v>137</v>
      </c>
      <c r="AT524" s="294" t="s">
        <v>224</v>
      </c>
      <c r="AU524" s="293">
        <v>3</v>
      </c>
      <c r="AV524" s="295">
        <v>2.8815760630233365E-2</v>
      </c>
      <c r="AW524" s="295">
        <v>0.35130899507703667</v>
      </c>
      <c r="AX524" s="295">
        <v>0.19217599738172161</v>
      </c>
      <c r="AY524" s="296">
        <v>12.964781249999998</v>
      </c>
      <c r="AZ524" s="296">
        <v>0.31381885226386125</v>
      </c>
      <c r="BA524" s="296">
        <v>11.298203436354118</v>
      </c>
      <c r="BB524" s="296">
        <v>1.9397065207775244</v>
      </c>
    </row>
    <row r="525" spans="45:54" ht="16.5">
      <c r="AS525" s="293" t="s">
        <v>137</v>
      </c>
      <c r="AT525" s="294" t="s">
        <v>225</v>
      </c>
      <c r="AU525" s="293">
        <v>3</v>
      </c>
      <c r="AV525" s="295">
        <v>2.0774294443751139E-2</v>
      </c>
      <c r="AW525" s="295">
        <v>0.25534275114744853</v>
      </c>
      <c r="AX525" s="295">
        <v>0.26139257157071683</v>
      </c>
      <c r="AY525" s="296">
        <v>8.211333333333334</v>
      </c>
      <c r="AZ525" s="296">
        <v>0.22793497365244691</v>
      </c>
      <c r="BA525" s="296">
        <v>8.8792883039788038</v>
      </c>
      <c r="BB525" s="296">
        <v>2.3673438523946073</v>
      </c>
    </row>
    <row r="526" spans="45:54" ht="16.5">
      <c r="AS526" s="293" t="s">
        <v>137</v>
      </c>
      <c r="AT526" s="294" t="s">
        <v>99</v>
      </c>
      <c r="AU526" s="293">
        <v>3</v>
      </c>
      <c r="AV526" s="295">
        <v>2.8917945679405418E-2</v>
      </c>
      <c r="AW526" s="295">
        <v>0.39702294648959685</v>
      </c>
      <c r="AX526" s="295">
        <v>0.17882124427213203</v>
      </c>
      <c r="AY526" s="296">
        <v>13.052499999999998</v>
      </c>
      <c r="AZ526" s="296">
        <v>1.387406205559645</v>
      </c>
      <c r="BA526" s="296">
        <v>16.571796344184648</v>
      </c>
      <c r="BB526" s="296">
        <v>1.8667705532030003</v>
      </c>
    </row>
    <row r="527" spans="45:54" ht="16.5">
      <c r="AS527" s="293" t="s">
        <v>137</v>
      </c>
      <c r="AT527" s="294" t="s">
        <v>100</v>
      </c>
      <c r="AU527" s="293">
        <v>3</v>
      </c>
      <c r="AV527" s="295">
        <v>2.8179957254506109E-2</v>
      </c>
      <c r="AW527" s="295">
        <v>0.33679386380346771</v>
      </c>
      <c r="AX527" s="295">
        <v>0.20436668759745222</v>
      </c>
      <c r="AY527" s="296">
        <v>12.467750000000001</v>
      </c>
      <c r="AZ527" s="296">
        <v>0.24400383484907695</v>
      </c>
      <c r="BA527" s="296">
        <v>9.5563976143468388</v>
      </c>
      <c r="BB527" s="296">
        <v>2.0047862620259456</v>
      </c>
    </row>
    <row r="528" spans="45:54" ht="16.5">
      <c r="AS528" s="293" t="s">
        <v>155</v>
      </c>
      <c r="AT528" s="294" t="s">
        <v>226</v>
      </c>
      <c r="AU528" s="293">
        <v>3</v>
      </c>
      <c r="AV528" s="295">
        <v>1.8171459899563994E-2</v>
      </c>
      <c r="AW528" s="295">
        <v>0.33879331925965267</v>
      </c>
      <c r="AX528" s="295">
        <v>0.17502394088291706</v>
      </c>
      <c r="AY528" s="296">
        <v>9.4512105263157906</v>
      </c>
      <c r="AZ528" s="296">
        <v>0.40987440431676697</v>
      </c>
      <c r="BA528" s="296">
        <v>10.389613198604698</v>
      </c>
      <c r="BB528" s="296">
        <v>1.9396316146569197</v>
      </c>
    </row>
    <row r="529" spans="45:54" ht="16.5">
      <c r="AS529" s="293" t="s">
        <v>155</v>
      </c>
      <c r="AT529" s="294" t="s">
        <v>227</v>
      </c>
      <c r="AU529" s="293">
        <v>3</v>
      </c>
      <c r="AV529" s="295">
        <v>1.9613432342939306E-2</v>
      </c>
      <c r="AW529" s="295">
        <v>0.35998183904233988</v>
      </c>
      <c r="AX529" s="295">
        <v>0.19188024024582184</v>
      </c>
      <c r="AY529" s="296">
        <v>10.669047619047623</v>
      </c>
      <c r="AZ529" s="296">
        <v>9.4742229860309321E-2</v>
      </c>
      <c r="BA529" s="296">
        <v>10.807148150962179</v>
      </c>
      <c r="BB529" s="296">
        <v>1.8482670735849653</v>
      </c>
    </row>
    <row r="530" spans="45:54" ht="16.5">
      <c r="AS530" s="293" t="s">
        <v>155</v>
      </c>
      <c r="AT530" s="294" t="s">
        <v>228</v>
      </c>
      <c r="AU530" s="293">
        <v>3</v>
      </c>
      <c r="AV530" s="295">
        <v>1.9546317251482693E-2</v>
      </c>
      <c r="AW530" s="295">
        <v>0.3180511276500001</v>
      </c>
      <c r="AX530" s="295">
        <v>0.22501396807282198</v>
      </c>
      <c r="AY530" s="296">
        <v>8.5552173913043479</v>
      </c>
      <c r="AZ530" s="296">
        <v>0.20347591574631382</v>
      </c>
      <c r="BA530" s="296">
        <v>11.01471699927971</v>
      </c>
      <c r="BB530" s="296">
        <v>2.6879983180483973</v>
      </c>
    </row>
    <row r="531" spans="45:54" ht="16.5">
      <c r="AS531" s="293" t="s">
        <v>155</v>
      </c>
      <c r="AT531" s="294" t="s">
        <v>229</v>
      </c>
      <c r="AU531" s="293">
        <v>3</v>
      </c>
      <c r="AV531" s="295">
        <v>1.7594599233343527E-2</v>
      </c>
      <c r="AW531" s="295">
        <v>0.36775452378644607</v>
      </c>
      <c r="AX531" s="295">
        <v>0.23381727713639519</v>
      </c>
      <c r="AY531" s="296">
        <v>9.969833333333332</v>
      </c>
      <c r="AZ531" s="296">
        <v>6.1011168929362203E-2</v>
      </c>
      <c r="BA531" s="296">
        <v>10.853565841118117</v>
      </c>
      <c r="BB531" s="296">
        <v>2.5769163059314106</v>
      </c>
    </row>
    <row r="532" spans="45:54" ht="16.5">
      <c r="AS532" s="293" t="s">
        <v>155</v>
      </c>
      <c r="AT532" s="294" t="s">
        <v>230</v>
      </c>
      <c r="AU532" s="293">
        <v>3</v>
      </c>
      <c r="AV532" s="295">
        <v>1.1695267511817618E-2</v>
      </c>
      <c r="AW532" s="295">
        <v>0.35690029976668081</v>
      </c>
      <c r="AX532" s="295">
        <v>0.18751922665327322</v>
      </c>
      <c r="AY532" s="296">
        <v>9.2384285714285728</v>
      </c>
      <c r="AZ532" s="296">
        <v>6.6200031134383872E-2</v>
      </c>
      <c r="BA532" s="296">
        <v>5.9488366439374802</v>
      </c>
      <c r="BB532" s="296">
        <v>2.1506435825222345</v>
      </c>
    </row>
    <row r="533" spans="45:54" ht="16.5">
      <c r="AS533" s="293" t="s">
        <v>155</v>
      </c>
      <c r="AT533" s="294" t="s">
        <v>231</v>
      </c>
      <c r="AU533" s="293">
        <v>3</v>
      </c>
      <c r="AV533" s="295">
        <v>1.6576580658815773E-2</v>
      </c>
      <c r="AW533" s="295">
        <v>0.34678619350159828</v>
      </c>
      <c r="AX533" s="295">
        <v>0.21749189265295518</v>
      </c>
      <c r="AY533" s="296">
        <v>10.145733333333332</v>
      </c>
      <c r="AZ533" s="296">
        <v>0.17757301221060959</v>
      </c>
      <c r="BA533" s="296">
        <v>17.975762755820064</v>
      </c>
      <c r="BB533" s="296">
        <v>2.1667962082771908</v>
      </c>
    </row>
    <row r="534" spans="45:54" ht="16.5">
      <c r="AS534" s="293" t="s">
        <v>155</v>
      </c>
      <c r="AT534" s="294" t="s">
        <v>232</v>
      </c>
      <c r="AU534" s="293">
        <v>3</v>
      </c>
      <c r="AV534" s="295">
        <v>1.4690844002102379E-2</v>
      </c>
      <c r="AW534" s="295">
        <v>0.32912606888395979</v>
      </c>
      <c r="AX534" s="295">
        <v>0.20879738153394295</v>
      </c>
      <c r="AY534" s="296">
        <v>9.8278888888888893</v>
      </c>
      <c r="AZ534" s="296">
        <v>0.2207007498452698</v>
      </c>
      <c r="BA534" s="296">
        <v>6.7241367801218672</v>
      </c>
      <c r="BB534" s="296">
        <v>2.8546529858492464</v>
      </c>
    </row>
    <row r="535" spans="45:54" ht="16.5">
      <c r="AS535" s="293" t="s">
        <v>155</v>
      </c>
      <c r="AT535" s="294" t="s">
        <v>99</v>
      </c>
      <c r="AU535" s="293">
        <v>3</v>
      </c>
      <c r="AV535" s="295">
        <v>1.8885473906374125E-2</v>
      </c>
      <c r="AW535" s="295">
        <v>0.3473955264308547</v>
      </c>
      <c r="AX535" s="295">
        <v>0.24559444922964391</v>
      </c>
      <c r="AY535" s="296">
        <v>9.1343333333333323</v>
      </c>
      <c r="AZ535" s="296">
        <v>0.22895691351427336</v>
      </c>
      <c r="BA535" s="296">
        <v>25.185260486570069</v>
      </c>
      <c r="BB535" s="296">
        <v>2.4856428061130997</v>
      </c>
    </row>
    <row r="536" spans="45:54" ht="16.5">
      <c r="AS536" s="293" t="s">
        <v>155</v>
      </c>
      <c r="AT536" s="294" t="s">
        <v>100</v>
      </c>
      <c r="AU536" s="293">
        <v>3</v>
      </c>
      <c r="AV536" s="295">
        <v>1.69760854252205E-2</v>
      </c>
      <c r="AW536" s="295">
        <v>0.34481430973945637</v>
      </c>
      <c r="AX536" s="295">
        <v>0.20502870238888696</v>
      </c>
      <c r="AY536" s="296">
        <v>9.6103902439024385</v>
      </c>
      <c r="AZ536" s="296">
        <v>0.1799761529140935</v>
      </c>
      <c r="BA536" s="296">
        <v>10.797259066362159</v>
      </c>
      <c r="BB536" s="296">
        <v>2.2388260304531258</v>
      </c>
    </row>
    <row r="537" spans="45:54" ht="16.5">
      <c r="AS537" s="293" t="s">
        <v>141</v>
      </c>
      <c r="AT537" s="294" t="s">
        <v>233</v>
      </c>
      <c r="AU537" s="293">
        <v>3</v>
      </c>
      <c r="AV537" s="295">
        <v>1.5009933425368167E-2</v>
      </c>
      <c r="AW537" s="295">
        <v>0.35129840737772927</v>
      </c>
      <c r="AX537" s="295">
        <v>0.23785137257836794</v>
      </c>
      <c r="AY537" s="296">
        <v>10.634285714285715</v>
      </c>
      <c r="AZ537" s="296">
        <v>7.2307459996801604E-2</v>
      </c>
      <c r="BA537" s="296">
        <v>6.885277024139886</v>
      </c>
      <c r="BB537" s="296">
        <v>3.1283659813014584</v>
      </c>
    </row>
    <row r="538" spans="45:54" ht="16.5">
      <c r="AS538" s="293" t="s">
        <v>141</v>
      </c>
      <c r="AT538" s="294" t="s">
        <v>234</v>
      </c>
      <c r="AU538" s="293">
        <v>3</v>
      </c>
      <c r="AV538" s="295">
        <v>2.1359798632652957E-2</v>
      </c>
      <c r="AW538" s="295">
        <v>0.3363945208602494</v>
      </c>
      <c r="AX538" s="295">
        <v>0.20185512421365362</v>
      </c>
      <c r="AY538" s="296">
        <v>8.3161249999999995</v>
      </c>
      <c r="AZ538" s="296">
        <v>5.5963246209799464E-2</v>
      </c>
      <c r="BA538" s="296">
        <v>2.1065139855380925</v>
      </c>
      <c r="BB538" s="296">
        <v>2.7666251260916113</v>
      </c>
    </row>
    <row r="539" spans="45:54" ht="16.5">
      <c r="AS539" s="293" t="s">
        <v>141</v>
      </c>
      <c r="AT539" s="294" t="s">
        <v>235</v>
      </c>
      <c r="AU539" s="293">
        <v>3</v>
      </c>
      <c r="AV539" s="295">
        <v>1.2583875030663546E-2</v>
      </c>
      <c r="AW539" s="295">
        <v>0.36212470969011035</v>
      </c>
      <c r="AX539" s="295">
        <v>0.19460093749386304</v>
      </c>
      <c r="AY539" s="296">
        <v>6.211875</v>
      </c>
      <c r="AZ539" s="296">
        <v>8.09824958359813E-3</v>
      </c>
      <c r="BA539" s="296">
        <v>1.7613692844325932</v>
      </c>
      <c r="BB539" s="296">
        <v>1.8045681265944615</v>
      </c>
    </row>
    <row r="540" spans="45:54" ht="16.5">
      <c r="AS540" s="293" t="s">
        <v>141</v>
      </c>
      <c r="AT540" s="294" t="s">
        <v>236</v>
      </c>
      <c r="AU540" s="293">
        <v>3</v>
      </c>
      <c r="AV540" s="295">
        <v>1.3520985893104834E-2</v>
      </c>
      <c r="AW540" s="295">
        <v>0.36287322035052322</v>
      </c>
      <c r="AX540" s="295">
        <v>0.21301400613340268</v>
      </c>
      <c r="AY540" s="296">
        <v>7.3657500000000002</v>
      </c>
      <c r="AZ540" s="296">
        <v>3.9642805111675436E-2</v>
      </c>
      <c r="BA540" s="296">
        <v>1.8433904376929078</v>
      </c>
      <c r="BB540" s="296">
        <v>2.6759467821782175</v>
      </c>
    </row>
    <row r="541" spans="45:54" ht="16.5">
      <c r="AS541" s="293" t="s">
        <v>141</v>
      </c>
      <c r="AT541" s="294" t="s">
        <v>237</v>
      </c>
      <c r="AU541" s="293">
        <v>3</v>
      </c>
      <c r="AV541" s="295">
        <v>3.1497463437299318E-2</v>
      </c>
      <c r="AW541" s="295">
        <v>0.3492007438736105</v>
      </c>
      <c r="AX541" s="295">
        <v>0.13994264252062377</v>
      </c>
      <c r="AY541" s="296">
        <v>5.0154285714285711</v>
      </c>
      <c r="AZ541" s="296">
        <v>9.7041994235624679E-2</v>
      </c>
      <c r="BA541" s="296">
        <v>2.1470541224631963</v>
      </c>
      <c r="BB541" s="296">
        <v>2.5823351649040092</v>
      </c>
    </row>
    <row r="542" spans="45:54" ht="16.5">
      <c r="AS542" s="293" t="s">
        <v>141</v>
      </c>
      <c r="AT542" s="294" t="s">
        <v>238</v>
      </c>
      <c r="AU542" s="293">
        <v>3</v>
      </c>
      <c r="AV542" s="295">
        <v>1.608969405727298E-2</v>
      </c>
      <c r="AW542" s="295">
        <v>0.35099083082633092</v>
      </c>
      <c r="AX542" s="295">
        <v>0.13553928456644071</v>
      </c>
      <c r="AY542" s="296">
        <v>9.6138000000000012</v>
      </c>
      <c r="AZ542" s="296">
        <v>4.1661665338045294E-2</v>
      </c>
      <c r="BA542" s="296">
        <v>3.9486000592614041</v>
      </c>
      <c r="BB542" s="296">
        <v>3.1115801127063407</v>
      </c>
    </row>
    <row r="543" spans="45:54" ht="16.5">
      <c r="AS543" s="293" t="s">
        <v>141</v>
      </c>
      <c r="AT543" s="294" t="s">
        <v>100</v>
      </c>
      <c r="AU543" s="293">
        <v>3</v>
      </c>
      <c r="AV543" s="295">
        <v>1.9301602898779045E-2</v>
      </c>
      <c r="AW543" s="295">
        <v>0.34799084679765285</v>
      </c>
      <c r="AX543" s="295">
        <v>0.19035864105739617</v>
      </c>
      <c r="AY543" s="296">
        <v>7.8687872340425535</v>
      </c>
      <c r="AZ543" s="296">
        <v>5.4219045030443877E-2</v>
      </c>
      <c r="BA543" s="296">
        <v>2.9211893649055476</v>
      </c>
      <c r="BB543" s="296">
        <v>2.6192389296623744</v>
      </c>
    </row>
    <row r="544" spans="45:54" ht="16.5">
      <c r="AS544" s="293" t="s">
        <v>160</v>
      </c>
      <c r="AT544" s="294" t="s">
        <v>239</v>
      </c>
      <c r="AU544" s="293">
        <v>3</v>
      </c>
      <c r="AV544" s="295">
        <v>1.3610397791399862E-2</v>
      </c>
      <c r="AW544" s="295">
        <v>0.33765406905111323</v>
      </c>
      <c r="AX544" s="295">
        <v>0.19645526445970946</v>
      </c>
      <c r="AY544" s="296">
        <v>11.033249999999999</v>
      </c>
      <c r="AZ544" s="296">
        <v>0.12559970611401178</v>
      </c>
      <c r="BA544" s="296">
        <v>16.492540720074373</v>
      </c>
      <c r="BB544" s="296">
        <v>2.6803698639710229</v>
      </c>
    </row>
    <row r="545" spans="45:54" ht="16.5">
      <c r="AS545" s="293" t="s">
        <v>160</v>
      </c>
      <c r="AT545" s="294" t="s">
        <v>240</v>
      </c>
      <c r="AU545" s="293">
        <v>3</v>
      </c>
      <c r="AV545" s="295">
        <v>1.2460260397456391E-2</v>
      </c>
      <c r="AW545" s="295">
        <v>0.28796672822032854</v>
      </c>
      <c r="AX545" s="295">
        <v>0.11998780541393175</v>
      </c>
      <c r="AY545" s="296">
        <v>5.984</v>
      </c>
      <c r="AZ545" s="296">
        <v>2.7321701422527156E-2</v>
      </c>
      <c r="BA545" s="296">
        <v>2.3177910040110534</v>
      </c>
      <c r="BB545" s="296">
        <v>2.7089842458608873</v>
      </c>
    </row>
    <row r="546" spans="45:54" ht="16.5">
      <c r="AS546" s="293" t="s">
        <v>160</v>
      </c>
      <c r="AT546" s="294" t="s">
        <v>241</v>
      </c>
      <c r="AU546" s="293">
        <v>3</v>
      </c>
      <c r="AV546" s="295">
        <v>1.1854506019218666E-2</v>
      </c>
      <c r="AW546" s="295">
        <v>0.32220014150302928</v>
      </c>
      <c r="AX546" s="295">
        <v>0.19250454100918848</v>
      </c>
      <c r="AY546" s="296">
        <v>10.32870588235294</v>
      </c>
      <c r="AZ546" s="296">
        <v>0.3246738569374929</v>
      </c>
      <c r="BA546" s="296">
        <v>18.038563836308416</v>
      </c>
      <c r="BB546" s="296">
        <v>1.9656842027726693</v>
      </c>
    </row>
    <row r="547" spans="45:54" ht="16.5">
      <c r="AS547" s="293" t="s">
        <v>160</v>
      </c>
      <c r="AT547" s="294" t="s">
        <v>242</v>
      </c>
      <c r="AU547" s="293">
        <v>3</v>
      </c>
      <c r="AV547" s="295">
        <v>1.0488704408164606E-2</v>
      </c>
      <c r="AW547" s="295">
        <v>0.35379563065060021</v>
      </c>
      <c r="AX547" s="295">
        <v>0.19879377442850538</v>
      </c>
      <c r="AY547" s="296">
        <v>9.5229523809523826</v>
      </c>
      <c r="AZ547" s="296">
        <v>0.42282584544074664</v>
      </c>
      <c r="BA547" s="296">
        <v>11.23629214547084</v>
      </c>
      <c r="BB547" s="296">
        <v>2.6208329774621237</v>
      </c>
    </row>
    <row r="548" spans="45:54" ht="16.5">
      <c r="AS548" s="293" t="s">
        <v>160</v>
      </c>
      <c r="AT548" s="294" t="s">
        <v>243</v>
      </c>
      <c r="AU548" s="293">
        <v>3</v>
      </c>
      <c r="AV548" s="295">
        <v>8.0235480701864367E-3</v>
      </c>
      <c r="AW548" s="295">
        <v>0.37598878803247099</v>
      </c>
      <c r="AX548" s="295">
        <v>0.21312733006248766</v>
      </c>
      <c r="AY548" s="296">
        <v>12.643678571428568</v>
      </c>
      <c r="AZ548" s="296">
        <v>0.14082558103179083</v>
      </c>
      <c r="BA548" s="296">
        <v>15.438004320610069</v>
      </c>
      <c r="BB548" s="296">
        <v>2.0357693959490413</v>
      </c>
    </row>
    <row r="549" spans="45:54" ht="16.5">
      <c r="AS549" s="293" t="s">
        <v>160</v>
      </c>
      <c r="AT549" s="294" t="s">
        <v>99</v>
      </c>
      <c r="AU549" s="293">
        <v>3</v>
      </c>
      <c r="AV549" s="295">
        <v>1.5075775048116979E-2</v>
      </c>
      <c r="AW549" s="295">
        <v>0.33820524710078176</v>
      </c>
      <c r="AX549" s="295">
        <v>0.22385353499608548</v>
      </c>
      <c r="AY549" s="296">
        <v>10.778</v>
      </c>
      <c r="AZ549" s="296">
        <v>6.809972816047799E-2</v>
      </c>
      <c r="BA549" s="296">
        <v>17.963735435474657</v>
      </c>
      <c r="BB549" s="296">
        <v>2.5965446320153966</v>
      </c>
    </row>
    <row r="550" spans="45:54" ht="16.5">
      <c r="AS550" s="293" t="s">
        <v>160</v>
      </c>
      <c r="AT550" s="294" t="s">
        <v>100</v>
      </c>
      <c r="AU550" s="293">
        <v>3</v>
      </c>
      <c r="AV550" s="295">
        <v>1.0317465126650233E-2</v>
      </c>
      <c r="AW550" s="295">
        <v>0.35087315394141144</v>
      </c>
      <c r="AX550" s="295">
        <v>0.19950277727945448</v>
      </c>
      <c r="AY550" s="296">
        <v>10.779153846153847</v>
      </c>
      <c r="AZ550" s="296">
        <v>0.24371383772057187</v>
      </c>
      <c r="BA550" s="296">
        <v>14.387435974190948</v>
      </c>
      <c r="BB550" s="296">
        <v>2.2330119492493314</v>
      </c>
    </row>
    <row r="551" spans="45:54" ht="16.5">
      <c r="AS551" s="293" t="s">
        <v>161</v>
      </c>
      <c r="AT551" s="294" t="s">
        <v>244</v>
      </c>
      <c r="AU551" s="293">
        <v>3</v>
      </c>
      <c r="AV551" s="295">
        <v>2.417403006619824E-2</v>
      </c>
      <c r="AW551" s="295">
        <v>0.39775557611649159</v>
      </c>
      <c r="AX551" s="295">
        <v>0.13237801338695604</v>
      </c>
      <c r="AY551" s="296">
        <v>6.6626666666666674</v>
      </c>
      <c r="AZ551" s="296">
        <v>0.1642247307889749</v>
      </c>
      <c r="BA551" s="296">
        <v>4.0154556724284642</v>
      </c>
      <c r="BB551" s="296">
        <v>2.5716780910541974</v>
      </c>
    </row>
    <row r="552" spans="45:54" ht="16.5">
      <c r="AS552" s="293" t="s">
        <v>161</v>
      </c>
      <c r="AT552" s="294" t="s">
        <v>245</v>
      </c>
      <c r="AU552" s="293">
        <v>3</v>
      </c>
      <c r="AV552" s="295">
        <v>3.7714785689000038E-2</v>
      </c>
      <c r="AW552" s="295">
        <v>0.38205444239375547</v>
      </c>
      <c r="AX552" s="295">
        <v>0.14984179708980014</v>
      </c>
      <c r="AY552" s="296">
        <v>7.81325</v>
      </c>
      <c r="AZ552" s="296">
        <v>0.45854844124223143</v>
      </c>
      <c r="BA552" s="296">
        <v>8.5275218185853685</v>
      </c>
      <c r="BB552" s="296">
        <v>2.3705062963133092</v>
      </c>
    </row>
    <row r="553" spans="45:54" ht="16.5">
      <c r="AS553" s="293" t="s">
        <v>161</v>
      </c>
      <c r="AT553" s="294" t="s">
        <v>246</v>
      </c>
      <c r="AU553" s="293">
        <v>3</v>
      </c>
      <c r="AV553" s="295">
        <v>2.7280217795687279E-2</v>
      </c>
      <c r="AW553" s="295">
        <v>0.43134861452586032</v>
      </c>
      <c r="AX553" s="295">
        <v>0.19205408106955429</v>
      </c>
      <c r="AY553" s="296">
        <v>8.6332500000000003</v>
      </c>
      <c r="AZ553" s="296">
        <v>13.519736265557258</v>
      </c>
      <c r="BA553" s="296">
        <v>36.921016165791116</v>
      </c>
      <c r="BB553" s="296">
        <v>2.0376697744291898</v>
      </c>
    </row>
    <row r="554" spans="45:54" ht="16.5">
      <c r="AS554" s="293" t="s">
        <v>161</v>
      </c>
      <c r="AT554" s="294" t="s">
        <v>247</v>
      </c>
      <c r="AU554" s="293">
        <v>3</v>
      </c>
      <c r="AV554" s="295">
        <v>2.5497620891850269E-2</v>
      </c>
      <c r="AW554" s="295">
        <v>0.40192088570831186</v>
      </c>
      <c r="AX554" s="295">
        <v>0.20632372195980228</v>
      </c>
      <c r="AY554" s="296">
        <v>9.0672499999999996</v>
      </c>
      <c r="AZ554" s="296">
        <v>0.43251090783498924</v>
      </c>
      <c r="BA554" s="296">
        <v>9.9877981864857706</v>
      </c>
      <c r="BB554" s="296">
        <v>2.3264609611895448</v>
      </c>
    </row>
    <row r="555" spans="45:54" ht="16.5">
      <c r="AS555" s="293" t="s">
        <v>161</v>
      </c>
      <c r="AT555" s="294" t="s">
        <v>100</v>
      </c>
      <c r="AU555" s="293">
        <v>3</v>
      </c>
      <c r="AV555" s="295">
        <v>2.7039975908910101E-2</v>
      </c>
      <c r="AW555" s="295">
        <v>0.4070851870035731</v>
      </c>
      <c r="AX555" s="295">
        <v>0.179106266313382</v>
      </c>
      <c r="AY555" s="296">
        <v>8.1542424242424261</v>
      </c>
      <c r="AZ555" s="296">
        <v>4.1006883936067693</v>
      </c>
      <c r="BA555" s="296">
        <v>16.108442174959727</v>
      </c>
      <c r="BB555" s="296">
        <v>2.2896589034739705</v>
      </c>
    </row>
    <row r="556" spans="45:54" ht="16.5">
      <c r="AS556" s="293" t="s">
        <v>159</v>
      </c>
      <c r="AT556" s="294" t="s">
        <v>248</v>
      </c>
      <c r="AU556" s="293">
        <v>3</v>
      </c>
      <c r="AV556" s="295">
        <v>8.6762890845877572E-3</v>
      </c>
      <c r="AW556" s="295">
        <v>0.33694194210164113</v>
      </c>
      <c r="AX556" s="295">
        <v>0.1867357647351113</v>
      </c>
      <c r="AY556" s="296">
        <v>7.5206153846153843</v>
      </c>
      <c r="AZ556" s="296">
        <v>4.0119011954809068E-2</v>
      </c>
      <c r="BA556" s="296">
        <v>2.0497167926002451</v>
      </c>
      <c r="BB556" s="296">
        <v>2.9471046496798543</v>
      </c>
    </row>
    <row r="557" spans="45:54" ht="16.5">
      <c r="AS557" s="293" t="s">
        <v>159</v>
      </c>
      <c r="AT557" s="294" t="s">
        <v>249</v>
      </c>
      <c r="AU557" s="293">
        <v>3</v>
      </c>
      <c r="AV557" s="295">
        <v>1.3823067178769468E-2</v>
      </c>
      <c r="AW557" s="295">
        <v>0.36134392344328314</v>
      </c>
      <c r="AX557" s="295">
        <v>0.11030003880882701</v>
      </c>
      <c r="AY557" s="296">
        <v>5.4204999999999997</v>
      </c>
      <c r="AZ557" s="296">
        <v>5.1598334075546705E-3</v>
      </c>
      <c r="BA557" s="296">
        <v>2.6452745936063611</v>
      </c>
      <c r="BB557" s="296">
        <v>2.7285048292752538</v>
      </c>
    </row>
    <row r="558" spans="45:54" ht="16.5">
      <c r="AS558" s="293" t="s">
        <v>159</v>
      </c>
      <c r="AT558" s="294" t="s">
        <v>250</v>
      </c>
      <c r="AU558" s="293">
        <v>3</v>
      </c>
      <c r="AV558" s="295">
        <v>1.9968380071134374E-2</v>
      </c>
      <c r="AW558" s="295">
        <v>0.29860419244652531</v>
      </c>
      <c r="AX558" s="295">
        <v>0.13031394957149253</v>
      </c>
      <c r="AY558" s="296">
        <v>8.3657142857142848</v>
      </c>
      <c r="AZ558" s="296">
        <v>4.7226606512983521E-2</v>
      </c>
      <c r="BA558" s="296">
        <v>2.8210026290422157</v>
      </c>
      <c r="BB558" s="296">
        <v>2.2299344557698784</v>
      </c>
    </row>
    <row r="559" spans="45:54" ht="16.5">
      <c r="AS559" s="293" t="s">
        <v>159</v>
      </c>
      <c r="AT559" s="294" t="s">
        <v>251</v>
      </c>
      <c r="AU559" s="293">
        <v>3</v>
      </c>
      <c r="AV559" s="295">
        <v>2.763916985519688E-2</v>
      </c>
      <c r="AW559" s="295">
        <v>0.4391950229613385</v>
      </c>
      <c r="AX559" s="295">
        <v>0.19391484077497617</v>
      </c>
      <c r="AY559" s="296">
        <v>11.044222222222222</v>
      </c>
      <c r="AZ559" s="296">
        <v>0.23786055273021409</v>
      </c>
      <c r="BA559" s="296">
        <v>6.0478970046649518</v>
      </c>
      <c r="BB559" s="296">
        <v>2.4586424299272931</v>
      </c>
    </row>
    <row r="560" spans="45:54" ht="16.5">
      <c r="AS560" s="293" t="s">
        <v>159</v>
      </c>
      <c r="AT560" s="294" t="s">
        <v>252</v>
      </c>
      <c r="AU560" s="293">
        <v>3</v>
      </c>
      <c r="AV560" s="295">
        <v>3.7762643777480349E-2</v>
      </c>
      <c r="AW560" s="295">
        <v>0.370958857493351</v>
      </c>
      <c r="AX560" s="295">
        <v>0.42290818852379897</v>
      </c>
      <c r="AY560" s="296">
        <v>7.9747499999999993</v>
      </c>
      <c r="AZ560" s="296">
        <v>0.38141912824712221</v>
      </c>
      <c r="BA560" s="296">
        <v>0.27244223446223015</v>
      </c>
      <c r="BB560" s="296">
        <v>3.763173697423114</v>
      </c>
    </row>
    <row r="561" spans="45:54" ht="16.5">
      <c r="AS561" s="293" t="s">
        <v>159</v>
      </c>
      <c r="AT561" s="294" t="s">
        <v>253</v>
      </c>
      <c r="AU561" s="293">
        <v>3</v>
      </c>
      <c r="AV561" s="295">
        <v>4.2861970573512036E-2</v>
      </c>
      <c r="AW561" s="295">
        <v>0.32146332686093898</v>
      </c>
      <c r="AX561" s="295">
        <v>0.19709161332339306</v>
      </c>
      <c r="AY561" s="296">
        <v>6.5350000000000001</v>
      </c>
      <c r="AZ561" s="296">
        <v>0</v>
      </c>
      <c r="BA561" s="296">
        <v>8.5019911629698974</v>
      </c>
      <c r="BB561" s="296">
        <v>2.8608819128220238</v>
      </c>
    </row>
    <row r="562" spans="45:54" ht="16.5">
      <c r="AS562" s="293" t="s">
        <v>159</v>
      </c>
      <c r="AT562" s="294" t="s">
        <v>100</v>
      </c>
      <c r="AU562" s="293">
        <v>3</v>
      </c>
      <c r="AV562" s="295">
        <v>1.8006004857392136E-2</v>
      </c>
      <c r="AW562" s="295">
        <v>0.35732962954076031</v>
      </c>
      <c r="AX562" s="295">
        <v>0.17110891399792491</v>
      </c>
      <c r="AY562" s="296">
        <v>7.6853469387755124</v>
      </c>
      <c r="AZ562" s="296">
        <v>7.9288057519658756E-2</v>
      </c>
      <c r="BA562" s="296">
        <v>2.9865168332404801</v>
      </c>
      <c r="BB562" s="296">
        <v>2.6993809491766374</v>
      </c>
    </row>
    <row r="563" spans="45:54" ht="16.5">
      <c r="AS563" s="293" t="s">
        <v>143</v>
      </c>
      <c r="AT563" s="294" t="s">
        <v>254</v>
      </c>
      <c r="AU563" s="293">
        <v>3</v>
      </c>
      <c r="AV563" s="295">
        <v>2.4043900594401327E-2</v>
      </c>
      <c r="AW563" s="295">
        <v>0.35881310897557833</v>
      </c>
      <c r="AX563" s="295">
        <v>0.15924648835393607</v>
      </c>
      <c r="AY563" s="296">
        <v>15.706095238095237</v>
      </c>
      <c r="AZ563" s="296">
        <v>0.47409334510870416</v>
      </c>
      <c r="BA563" s="296">
        <v>14.391909938217424</v>
      </c>
      <c r="BB563" s="296">
        <v>1.8942699703675119</v>
      </c>
    </row>
    <row r="564" spans="45:54" ht="16.5">
      <c r="AS564" s="293" t="s">
        <v>143</v>
      </c>
      <c r="AT564" s="294" t="s">
        <v>255</v>
      </c>
      <c r="AU564" s="293">
        <v>3</v>
      </c>
      <c r="AV564" s="295">
        <v>2.8630974195199499E-2</v>
      </c>
      <c r="AW564" s="295">
        <v>0.34307467104544309</v>
      </c>
      <c r="AX564" s="295">
        <v>0.15324856919255514</v>
      </c>
      <c r="AY564" s="296">
        <v>12.110857142857144</v>
      </c>
      <c r="AZ564" s="296">
        <v>0.22518918523208259</v>
      </c>
      <c r="BA564" s="296">
        <v>17.187664498867655</v>
      </c>
      <c r="BB564" s="296">
        <v>2.1496855904742884</v>
      </c>
    </row>
    <row r="565" spans="45:54" ht="16.5">
      <c r="AS565" s="293" t="s">
        <v>143</v>
      </c>
      <c r="AT565" s="294" t="s">
        <v>256</v>
      </c>
      <c r="AU565" s="293">
        <v>3</v>
      </c>
      <c r="AV565" s="295">
        <v>2.9012223514217644E-2</v>
      </c>
      <c r="AW565" s="295">
        <v>0.34726458392374698</v>
      </c>
      <c r="AX565" s="295">
        <v>0.16070596992422487</v>
      </c>
      <c r="AY565" s="296">
        <v>14.737499999999999</v>
      </c>
      <c r="AZ565" s="296">
        <v>0.20382842003865223</v>
      </c>
      <c r="BA565" s="296">
        <v>8.8760907288706843</v>
      </c>
      <c r="BB565" s="296">
        <v>1.8874796375365797</v>
      </c>
    </row>
    <row r="566" spans="45:54" ht="16.5">
      <c r="AS566" s="293" t="s">
        <v>143</v>
      </c>
      <c r="AT566" s="294" t="s">
        <v>257</v>
      </c>
      <c r="AU566" s="293">
        <v>3</v>
      </c>
      <c r="AV566" s="295">
        <v>3.1061878158778693E-2</v>
      </c>
      <c r="AW566" s="295">
        <v>0.38149200505687969</v>
      </c>
      <c r="AX566" s="295">
        <v>0.13951673924154118</v>
      </c>
      <c r="AY566" s="296">
        <v>13.857999999999999</v>
      </c>
      <c r="AZ566" s="296">
        <v>0.26384623196047913</v>
      </c>
      <c r="BA566" s="296">
        <v>5.6158490672563772</v>
      </c>
      <c r="BB566" s="296">
        <v>2.0637635598931121</v>
      </c>
    </row>
    <row r="567" spans="45:54" ht="16.5">
      <c r="AS567" s="293" t="s">
        <v>143</v>
      </c>
      <c r="AT567" s="294" t="s">
        <v>258</v>
      </c>
      <c r="AU567" s="293">
        <v>3</v>
      </c>
      <c r="AV567" s="295">
        <v>3.499310752530764E-2</v>
      </c>
      <c r="AW567" s="295">
        <v>0.37153732759824232</v>
      </c>
      <c r="AX567" s="295">
        <v>0.16898829663892681</v>
      </c>
      <c r="AY567" s="296">
        <v>13.753500000000001</v>
      </c>
      <c r="AZ567" s="296">
        <v>0.19249757494012507</v>
      </c>
      <c r="BA567" s="296">
        <v>7.8186780970361438</v>
      </c>
      <c r="BB567" s="296">
        <v>1.8275226001234721</v>
      </c>
    </row>
    <row r="568" spans="45:54" ht="16.5">
      <c r="AS568" s="293" t="s">
        <v>143</v>
      </c>
      <c r="AT568" s="294" t="s">
        <v>99</v>
      </c>
      <c r="AU568" s="293">
        <v>3</v>
      </c>
      <c r="AV568" s="295">
        <v>2.9289089367303955E-2</v>
      </c>
      <c r="AW568" s="295">
        <v>0.39307790148386729</v>
      </c>
      <c r="AX568" s="295">
        <v>0.13270818097522857</v>
      </c>
      <c r="AY568" s="296">
        <v>11.722</v>
      </c>
      <c r="AZ568" s="296">
        <v>0.83535907910015117</v>
      </c>
      <c r="BA568" s="296">
        <v>6.436061995794347</v>
      </c>
      <c r="BB568" s="296">
        <v>1.7747185304111823</v>
      </c>
    </row>
    <row r="569" spans="45:54" ht="16.5">
      <c r="AS569" s="293" t="s">
        <v>143</v>
      </c>
      <c r="AT569" s="294" t="s">
        <v>100</v>
      </c>
      <c r="AU569" s="293">
        <v>3</v>
      </c>
      <c r="AV569" s="295">
        <v>2.8161873630433633E-2</v>
      </c>
      <c r="AW569" s="295">
        <v>0.36009125595873531</v>
      </c>
      <c r="AX569" s="295">
        <v>0.15494548253353216</v>
      </c>
      <c r="AY569" s="296">
        <v>14.119698412698414</v>
      </c>
      <c r="AZ569" s="296">
        <v>0.32696173550671759</v>
      </c>
      <c r="BA569" s="296">
        <v>12.375080708153931</v>
      </c>
      <c r="BB569" s="296">
        <v>1.9730828550260366</v>
      </c>
    </row>
    <row r="570" spans="45:54" ht="16.5">
      <c r="AS570" s="293" t="s">
        <v>140</v>
      </c>
      <c r="AT570" s="294" t="s">
        <v>259</v>
      </c>
      <c r="AU570" s="293">
        <v>3</v>
      </c>
      <c r="AV570" s="295">
        <v>1.8479382350104656E-2</v>
      </c>
      <c r="AW570" s="295">
        <v>0.31904245350932919</v>
      </c>
      <c r="AX570" s="295">
        <v>0.17002203273939456</v>
      </c>
      <c r="AY570" s="296">
        <v>10.214761904761904</v>
      </c>
      <c r="AZ570" s="296">
        <v>4.7763063594109305E-2</v>
      </c>
      <c r="BA570" s="296">
        <v>16.536875245287753</v>
      </c>
      <c r="BB570" s="296">
        <v>2.3913078262281693</v>
      </c>
    </row>
    <row r="571" spans="45:54" ht="16.5">
      <c r="AS571" s="293" t="s">
        <v>140</v>
      </c>
      <c r="AT571" s="294" t="s">
        <v>260</v>
      </c>
      <c r="AU571" s="293">
        <v>3</v>
      </c>
      <c r="AV571" s="295">
        <v>1.7806945301097034E-2</v>
      </c>
      <c r="AW571" s="295">
        <v>0.36602257293812879</v>
      </c>
      <c r="AX571" s="295">
        <v>0.20551103033628451</v>
      </c>
      <c r="AY571" s="296">
        <v>12.431846153846154</v>
      </c>
      <c r="AZ571" s="296">
        <v>0.27208781073910815</v>
      </c>
      <c r="BA571" s="296">
        <v>22.164800291783578</v>
      </c>
      <c r="BB571" s="296">
        <v>1.9719972689835219</v>
      </c>
    </row>
    <row r="572" spans="45:54" ht="16.5">
      <c r="AS572" s="293" t="s">
        <v>140</v>
      </c>
      <c r="AT572" s="294" t="s">
        <v>100</v>
      </c>
      <c r="AU572" s="293">
        <v>3</v>
      </c>
      <c r="AV572" s="295">
        <v>1.8046869779991072E-2</v>
      </c>
      <c r="AW572" s="295">
        <v>0.34926014039671865</v>
      </c>
      <c r="AX572" s="295">
        <v>0.19152427927969953</v>
      </c>
      <c r="AY572" s="296">
        <v>11.655866666666668</v>
      </c>
      <c r="AZ572" s="296">
        <v>0.18367803287535031</v>
      </c>
      <c r="BA572" s="296">
        <v>19.946749855854815</v>
      </c>
      <c r="BB572" s="296">
        <v>2.1183935592393568</v>
      </c>
    </row>
    <row r="573" spans="45:54" ht="16.5">
      <c r="AS573" s="293" t="s">
        <v>153</v>
      </c>
      <c r="AT573" s="294" t="s">
        <v>261</v>
      </c>
      <c r="AU573" s="293">
        <v>3</v>
      </c>
      <c r="AV573" s="295">
        <v>2.4782740004683806E-2</v>
      </c>
      <c r="AW573" s="295">
        <v>0.34942966229297567</v>
      </c>
      <c r="AX573" s="295">
        <v>0.16249000944989953</v>
      </c>
      <c r="AY573" s="296">
        <v>12.287941176470584</v>
      </c>
      <c r="AZ573" s="296">
        <v>1.2169254974753203</v>
      </c>
      <c r="BA573" s="296">
        <v>7.2276821080083717</v>
      </c>
      <c r="BB573" s="296">
        <v>2.0350839468497992</v>
      </c>
    </row>
    <row r="574" spans="45:54" ht="16.5">
      <c r="AS574" s="293" t="s">
        <v>153</v>
      </c>
      <c r="AT574" s="294" t="s">
        <v>262</v>
      </c>
      <c r="AU574" s="293">
        <v>3</v>
      </c>
      <c r="AV574" s="295">
        <v>2.7786285327101024E-2</v>
      </c>
      <c r="AW574" s="295">
        <v>0.36633838096459853</v>
      </c>
      <c r="AX574" s="295">
        <v>0.14311498482981161</v>
      </c>
      <c r="AY574" s="296">
        <v>12.251999999999999</v>
      </c>
      <c r="AZ574" s="296">
        <v>1.4073887397056826</v>
      </c>
      <c r="BA574" s="296">
        <v>6.3972215441167384</v>
      </c>
      <c r="BB574" s="296">
        <v>1.867599222856188</v>
      </c>
    </row>
    <row r="575" spans="45:54" ht="16.5">
      <c r="AS575" s="293" t="s">
        <v>153</v>
      </c>
      <c r="AT575" s="294" t="s">
        <v>263</v>
      </c>
      <c r="AU575" s="293">
        <v>3</v>
      </c>
      <c r="AV575" s="295">
        <v>4.2735718377887505E-2</v>
      </c>
      <c r="AW575" s="295">
        <v>0.28173001200072562</v>
      </c>
      <c r="AX575" s="295">
        <v>0.13912753840292721</v>
      </c>
      <c r="AY575" s="296">
        <v>11.198499999999999</v>
      </c>
      <c r="AZ575" s="296">
        <v>6.8535733203412427E-2</v>
      </c>
      <c r="BA575" s="296">
        <v>7.7531048186360305</v>
      </c>
      <c r="BB575" s="296">
        <v>2.8706089941826649</v>
      </c>
    </row>
    <row r="576" spans="45:54" ht="16.5">
      <c r="AS576" s="293" t="s">
        <v>153</v>
      </c>
      <c r="AT576" s="294" t="s">
        <v>99</v>
      </c>
      <c r="AU576" s="293">
        <v>3</v>
      </c>
      <c r="AV576" s="295">
        <v>3.684957337634908E-2</v>
      </c>
      <c r="AW576" s="295">
        <v>0.37582632373130725</v>
      </c>
      <c r="AX576" s="295">
        <v>0.18021603758901783</v>
      </c>
      <c r="AY576" s="296">
        <v>12.0685</v>
      </c>
      <c r="AZ576" s="296">
        <v>0.28911663784334413</v>
      </c>
      <c r="BA576" s="296">
        <v>14.50401799847443</v>
      </c>
      <c r="BB576" s="296">
        <v>2.1233185898203257</v>
      </c>
    </row>
    <row r="577" spans="45:54" ht="16.5">
      <c r="AS577" s="293" t="s">
        <v>153</v>
      </c>
      <c r="AT577" s="294" t="s">
        <v>100</v>
      </c>
      <c r="AU577" s="293">
        <v>3</v>
      </c>
      <c r="AV577" s="295">
        <v>2.7206933605183638E-2</v>
      </c>
      <c r="AW577" s="295">
        <v>0.34895098062010488</v>
      </c>
      <c r="AX577" s="295">
        <v>0.1560136101771776</v>
      </c>
      <c r="AY577" s="296">
        <v>12.119666666666662</v>
      </c>
      <c r="AZ577" s="296">
        <v>1.1313544545935919</v>
      </c>
      <c r="BA577" s="296">
        <v>7.2151327063132431</v>
      </c>
      <c r="BB577" s="296">
        <v>2.0529724465342887</v>
      </c>
    </row>
    <row r="578" spans="45:54" ht="16.5">
      <c r="AS578" s="293" t="s">
        <v>146</v>
      </c>
      <c r="AT578" s="294" t="s">
        <v>264</v>
      </c>
      <c r="AU578" s="293">
        <v>3</v>
      </c>
      <c r="AV578" s="295">
        <v>1.43209949250505E-2</v>
      </c>
      <c r="AW578" s="295">
        <v>0.34143776738000381</v>
      </c>
      <c r="AX578" s="295">
        <v>0.18276133024794197</v>
      </c>
      <c r="AY578" s="296">
        <v>10.215666666666666</v>
      </c>
      <c r="AZ578" s="296">
        <v>0.14115524367085919</v>
      </c>
      <c r="BA578" s="296">
        <v>21.560499295562057</v>
      </c>
      <c r="BB578" s="296">
        <v>2.045931899151741</v>
      </c>
    </row>
    <row r="579" spans="45:54" ht="16.5">
      <c r="AS579" s="293" t="s">
        <v>146</v>
      </c>
      <c r="AT579" s="294" t="s">
        <v>265</v>
      </c>
      <c r="AU579" s="293">
        <v>3</v>
      </c>
      <c r="AV579" s="295">
        <v>1.7346169240390837E-2</v>
      </c>
      <c r="AW579" s="295">
        <v>0.3564244972475904</v>
      </c>
      <c r="AX579" s="295">
        <v>0.18991323675094257</v>
      </c>
      <c r="AY579" s="296">
        <v>7.2449999999999992</v>
      </c>
      <c r="AZ579" s="296">
        <v>0.53421942528674238</v>
      </c>
      <c r="BA579" s="296">
        <v>4.5037174065564436</v>
      </c>
      <c r="BB579" s="296">
        <v>2.1911256954259253</v>
      </c>
    </row>
    <row r="580" spans="45:54" ht="16.5">
      <c r="AS580" s="293" t="s">
        <v>146</v>
      </c>
      <c r="AT580" s="294" t="s">
        <v>266</v>
      </c>
      <c r="AU580" s="293">
        <v>3</v>
      </c>
      <c r="AV580" s="295">
        <v>1.3075620239852634E-2</v>
      </c>
      <c r="AW580" s="295">
        <v>0.36971214984094403</v>
      </c>
      <c r="AX580" s="295">
        <v>0.15141331635519639</v>
      </c>
      <c r="AY580" s="296">
        <v>7.99488888888889</v>
      </c>
      <c r="AZ580" s="296">
        <v>0.10123405683307313</v>
      </c>
      <c r="BA580" s="296">
        <v>7.0590234224142883</v>
      </c>
      <c r="BB580" s="296">
        <v>2.1769028769464693</v>
      </c>
    </row>
    <row r="581" spans="45:54" ht="16.5">
      <c r="AS581" s="293" t="s">
        <v>146</v>
      </c>
      <c r="AT581" s="294" t="s">
        <v>267</v>
      </c>
      <c r="AU581" s="293">
        <v>3</v>
      </c>
      <c r="AV581" s="295">
        <v>1.532846934611091E-2</v>
      </c>
      <c r="AW581" s="295">
        <v>0.31315649587722783</v>
      </c>
      <c r="AX581" s="295">
        <v>0.24803927613580271</v>
      </c>
      <c r="AY581" s="296">
        <v>4.5956666666666655</v>
      </c>
      <c r="AZ581" s="296">
        <v>6.3872774970592974E-2</v>
      </c>
      <c r="BA581" s="296">
        <v>1.9332159891099472</v>
      </c>
      <c r="BB581" s="296">
        <v>2.6967286861175483</v>
      </c>
    </row>
    <row r="582" spans="45:54" ht="16.5">
      <c r="AS582" s="293" t="s">
        <v>146</v>
      </c>
      <c r="AT582" s="294" t="s">
        <v>99</v>
      </c>
      <c r="AU582" s="293">
        <v>3</v>
      </c>
      <c r="AV582" s="295">
        <v>2.2718758165614913E-2</v>
      </c>
      <c r="AW582" s="295">
        <v>0.37405327111221914</v>
      </c>
      <c r="AX582" s="295">
        <v>0.17026262441262804</v>
      </c>
      <c r="AY582" s="296">
        <v>10.651</v>
      </c>
      <c r="AZ582" s="296">
        <v>0.57613354654317595</v>
      </c>
      <c r="BA582" s="296">
        <v>22.772436497575008</v>
      </c>
      <c r="BB582" s="296">
        <v>2.4216366193759775</v>
      </c>
    </row>
    <row r="583" spans="45:54" ht="16.5">
      <c r="AS583" s="293" t="s">
        <v>146</v>
      </c>
      <c r="AT583" s="294" t="s">
        <v>100</v>
      </c>
      <c r="AU583" s="293">
        <v>3</v>
      </c>
      <c r="AV583" s="295">
        <v>1.4887803651227358E-2</v>
      </c>
      <c r="AW583" s="295">
        <v>0.34639085596130081</v>
      </c>
      <c r="AX583" s="295">
        <v>0.18501918736797449</v>
      </c>
      <c r="AY583" s="296">
        <v>8.6675744680851103</v>
      </c>
      <c r="AZ583" s="296">
        <v>0.1888314448392576</v>
      </c>
      <c r="BA583" s="296">
        <v>15.035703795325887</v>
      </c>
      <c r="BB583" s="296">
        <v>2.148934811007297</v>
      </c>
    </row>
    <row r="584" spans="45:54" ht="16.5">
      <c r="AS584" s="293" t="s">
        <v>139</v>
      </c>
      <c r="AT584" s="294" t="s">
        <v>268</v>
      </c>
      <c r="AU584" s="293">
        <v>3</v>
      </c>
      <c r="AV584" s="295">
        <v>1.313965513495702E-2</v>
      </c>
      <c r="AW584" s="295">
        <v>0.34325984401318044</v>
      </c>
      <c r="AX584" s="295">
        <v>0.16006381455569807</v>
      </c>
      <c r="AY584" s="296">
        <v>9.974045454545454</v>
      </c>
      <c r="AZ584" s="296">
        <v>0.18459885862232692</v>
      </c>
      <c r="BA584" s="296">
        <v>12.628906042257604</v>
      </c>
      <c r="BB584" s="296">
        <v>2.4321949312344953</v>
      </c>
    </row>
    <row r="585" spans="45:54" ht="16.5">
      <c r="AS585" s="293" t="s">
        <v>139</v>
      </c>
      <c r="AT585" s="294" t="s">
        <v>269</v>
      </c>
      <c r="AU585" s="293">
        <v>3</v>
      </c>
      <c r="AV585" s="295">
        <v>1.6056708841223215E-2</v>
      </c>
      <c r="AW585" s="295">
        <v>0.31704063963860846</v>
      </c>
      <c r="AX585" s="295">
        <v>0.15925147987381039</v>
      </c>
      <c r="AY585" s="296">
        <v>8.0173999999999985</v>
      </c>
      <c r="AZ585" s="296">
        <v>0.68409974233730231</v>
      </c>
      <c r="BA585" s="296">
        <v>5.0613466443940984</v>
      </c>
      <c r="BB585" s="296">
        <v>2.5239715713613107</v>
      </c>
    </row>
    <row r="586" spans="45:54" ht="16.5">
      <c r="AS586" s="293" t="s">
        <v>139</v>
      </c>
      <c r="AT586" s="294" t="s">
        <v>270</v>
      </c>
      <c r="AU586" s="293">
        <v>3</v>
      </c>
      <c r="AV586" s="295">
        <v>2.5396568123423415E-2</v>
      </c>
      <c r="AW586" s="295">
        <v>0.32727467689262485</v>
      </c>
      <c r="AX586" s="295">
        <v>0.18686273504069811</v>
      </c>
      <c r="AY586" s="296">
        <v>8.0030909090909095</v>
      </c>
      <c r="AZ586" s="296">
        <v>7.9595752836178105E-2</v>
      </c>
      <c r="BA586" s="296">
        <v>9.5257387732473138</v>
      </c>
      <c r="BB586" s="296">
        <v>3.0058031291820231</v>
      </c>
    </row>
    <row r="587" spans="45:54" ht="16.5">
      <c r="AS587" s="293" t="s">
        <v>139</v>
      </c>
      <c r="AT587" s="294" t="s">
        <v>271</v>
      </c>
      <c r="AU587" s="293">
        <v>3</v>
      </c>
      <c r="AV587" s="295">
        <v>2.1412612626079738E-2</v>
      </c>
      <c r="AW587" s="295">
        <v>0.36013476773000186</v>
      </c>
      <c r="AX587" s="295">
        <v>0.15997350338308211</v>
      </c>
      <c r="AY587" s="296">
        <v>8.5551250000000003</v>
      </c>
      <c r="AZ587" s="296">
        <v>0.14001405324031396</v>
      </c>
      <c r="BA587" s="296">
        <v>10.644047068673229</v>
      </c>
      <c r="BB587" s="296">
        <v>2.7968513647915798</v>
      </c>
    </row>
    <row r="588" spans="45:54" ht="16.5">
      <c r="AS588" s="293" t="s">
        <v>139</v>
      </c>
      <c r="AT588" s="294" t="s">
        <v>100</v>
      </c>
      <c r="AU588" s="293">
        <v>3</v>
      </c>
      <c r="AV588" s="295">
        <v>1.7532945367687985E-2</v>
      </c>
      <c r="AW588" s="295">
        <v>0.33814010071941741</v>
      </c>
      <c r="AX588" s="295">
        <v>0.16512713522364519</v>
      </c>
      <c r="AY588" s="296">
        <v>8.9427058823529428</v>
      </c>
      <c r="AZ588" s="296">
        <v>0.24930019585817856</v>
      </c>
      <c r="BA588" s="296">
        <v>10.325411408675549</v>
      </c>
      <c r="BB588" s="296">
        <v>2.5982256672085726</v>
      </c>
    </row>
    <row r="589" spans="45:54" ht="16.5">
      <c r="AS589" s="293" t="s">
        <v>148</v>
      </c>
      <c r="AT589" s="294" t="s">
        <v>272</v>
      </c>
      <c r="AU589" s="293">
        <v>3</v>
      </c>
      <c r="AV589" s="295">
        <v>3.0981798008833245E-2</v>
      </c>
      <c r="AW589" s="295">
        <v>0.38315120760474036</v>
      </c>
      <c r="AX589" s="295">
        <v>0.1849689764841648</v>
      </c>
      <c r="AY589" s="296">
        <v>13.647428571428572</v>
      </c>
      <c r="AZ589" s="296">
        <v>9.4062830654764035E-2</v>
      </c>
      <c r="BA589" s="296">
        <v>19.126640328223797</v>
      </c>
      <c r="BB589" s="296">
        <v>2.2131142867385116</v>
      </c>
    </row>
    <row r="590" spans="45:54" ht="16.5">
      <c r="AS590" s="293" t="s">
        <v>148</v>
      </c>
      <c r="AT590" s="294" t="s">
        <v>273</v>
      </c>
      <c r="AU590" s="293">
        <v>3</v>
      </c>
      <c r="AV590" s="295">
        <v>1.462936042192174E-2</v>
      </c>
      <c r="AW590" s="295">
        <v>0.25694327534746308</v>
      </c>
      <c r="AX590" s="295">
        <v>0.11308804705038453</v>
      </c>
      <c r="AY590" s="296">
        <v>17.417199999999998</v>
      </c>
      <c r="AZ590" s="296">
        <v>2.3387601203547548E-2</v>
      </c>
      <c r="BA590" s="296">
        <v>3.0646752807879425</v>
      </c>
      <c r="BB590" s="296">
        <v>3.1272671523208428</v>
      </c>
    </row>
    <row r="591" spans="45:54" ht="16.5">
      <c r="AS591" s="293" t="s">
        <v>148</v>
      </c>
      <c r="AT591" s="294" t="s">
        <v>274</v>
      </c>
      <c r="AU591" s="293">
        <v>3</v>
      </c>
      <c r="AV591" s="295">
        <v>2.1721427313694912E-2</v>
      </c>
      <c r="AW591" s="295">
        <v>0.42195311639235394</v>
      </c>
      <c r="AX591" s="295">
        <v>0.18182254748162976</v>
      </c>
      <c r="AY591" s="296">
        <v>14.765733333333333</v>
      </c>
      <c r="AZ591" s="296">
        <v>9.7380094290084804E-2</v>
      </c>
      <c r="BA591" s="296">
        <v>21.013233203596155</v>
      </c>
      <c r="BB591" s="296">
        <v>2.0091114701148913</v>
      </c>
    </row>
    <row r="592" spans="45:54" ht="16.5">
      <c r="AS592" s="293" t="s">
        <v>148</v>
      </c>
      <c r="AT592" s="294" t="s">
        <v>275</v>
      </c>
      <c r="AU592" s="293">
        <v>3</v>
      </c>
      <c r="AV592" s="295">
        <v>3.2245728222235037E-2</v>
      </c>
      <c r="AW592" s="295">
        <v>0.41499186148165634</v>
      </c>
      <c r="AX592" s="295">
        <v>0.23621317605309031</v>
      </c>
      <c r="AY592" s="296">
        <v>10.176333333333332</v>
      </c>
      <c r="AZ592" s="296">
        <v>2.6781539235044251E-2</v>
      </c>
      <c r="BA592" s="296">
        <v>9.846679258751271</v>
      </c>
      <c r="BB592" s="296">
        <v>2.3817957109907524</v>
      </c>
    </row>
    <row r="593" spans="45:54" ht="16.5">
      <c r="AS593" s="293" t="s">
        <v>148</v>
      </c>
      <c r="AT593" s="294" t="s">
        <v>276</v>
      </c>
      <c r="AU593" s="293">
        <v>3</v>
      </c>
      <c r="AV593" s="295">
        <v>2.1201240633011424E-2</v>
      </c>
      <c r="AW593" s="295">
        <v>0.3906424586454918</v>
      </c>
      <c r="AX593" s="295">
        <v>0.18598888065892852</v>
      </c>
      <c r="AY593" s="296">
        <v>11.849636363636362</v>
      </c>
      <c r="AZ593" s="296">
        <v>0.25461652002226232</v>
      </c>
      <c r="BA593" s="296">
        <v>19.78370360572978</v>
      </c>
      <c r="BB593" s="296">
        <v>2.3241399049429092</v>
      </c>
    </row>
    <row r="594" spans="45:54" ht="16.5">
      <c r="AS594" s="293" t="s">
        <v>148</v>
      </c>
      <c r="AT594" s="294" t="s">
        <v>277</v>
      </c>
      <c r="AU594" s="293">
        <v>3</v>
      </c>
      <c r="AV594" s="295">
        <v>3.1887205703567255E-2</v>
      </c>
      <c r="AW594" s="295">
        <v>0.41512482428258735</v>
      </c>
      <c r="AX594" s="295">
        <v>0.15532322126056755</v>
      </c>
      <c r="AY594" s="296">
        <v>15.329500000000001</v>
      </c>
      <c r="AZ594" s="296">
        <v>9.8649235478289968E-3</v>
      </c>
      <c r="BA594" s="296">
        <v>8.2816033184024427</v>
      </c>
      <c r="BB594" s="296">
        <v>2.0134537110822794</v>
      </c>
    </row>
    <row r="595" spans="45:54" ht="16.5">
      <c r="AS595" s="293" t="s">
        <v>148</v>
      </c>
      <c r="AT595" s="294" t="s">
        <v>100</v>
      </c>
      <c r="AU595" s="293">
        <v>3</v>
      </c>
      <c r="AV595" s="295">
        <v>2.4012663436628515E-2</v>
      </c>
      <c r="AW595" s="295">
        <v>0.3778274226140701</v>
      </c>
      <c r="AX595" s="295">
        <v>0.16306106867613906</v>
      </c>
      <c r="AY595" s="296">
        <v>13.990733333333335</v>
      </c>
      <c r="AZ595" s="296">
        <v>9.0106483696959019E-2</v>
      </c>
      <c r="BA595" s="296">
        <v>13.256592548758038</v>
      </c>
      <c r="BB595" s="296">
        <v>2.4040474991633141</v>
      </c>
    </row>
    <row r="596" spans="45:54" ht="16.5">
      <c r="AS596" s="293" t="s">
        <v>151</v>
      </c>
      <c r="AT596" s="294" t="s">
        <v>278</v>
      </c>
      <c r="AU596" s="293">
        <v>3</v>
      </c>
      <c r="AV596" s="295">
        <v>1.4977833868689797E-2</v>
      </c>
      <c r="AW596" s="295">
        <v>0.28207173987557782</v>
      </c>
      <c r="AX596" s="295">
        <v>0.15525437042050513</v>
      </c>
      <c r="AY596" s="296">
        <v>13.446866666666665</v>
      </c>
      <c r="AZ596" s="296">
        <v>0.11603797084651674</v>
      </c>
      <c r="BA596" s="296">
        <v>5.9933242394548039</v>
      </c>
      <c r="BB596" s="296">
        <v>2.6974655866666222</v>
      </c>
    </row>
    <row r="597" spans="45:54" ht="16.5">
      <c r="AS597" s="293" t="s">
        <v>151</v>
      </c>
      <c r="AT597" s="294" t="s">
        <v>279</v>
      </c>
      <c r="AU597" s="293">
        <v>3</v>
      </c>
      <c r="AV597" s="295">
        <v>1.4864194510187393E-2</v>
      </c>
      <c r="AW597" s="295">
        <v>0.25623067936245825</v>
      </c>
      <c r="AX597" s="295">
        <v>0.14831248293184637</v>
      </c>
      <c r="AY597" s="296">
        <v>10.719500000000002</v>
      </c>
      <c r="AZ597" s="296">
        <v>0.18034105414864587</v>
      </c>
      <c r="BA597" s="296">
        <v>6.1532367675517978</v>
      </c>
      <c r="BB597" s="296">
        <v>2.6477613722015212</v>
      </c>
    </row>
    <row r="598" spans="45:54" ht="16.5">
      <c r="AS598" s="293" t="s">
        <v>151</v>
      </c>
      <c r="AT598" s="294" t="s">
        <v>280</v>
      </c>
      <c r="AU598" s="293">
        <v>3</v>
      </c>
      <c r="AV598" s="295">
        <v>1.8072100826195706E-2</v>
      </c>
      <c r="AW598" s="295">
        <v>0.2093570803335229</v>
      </c>
      <c r="AX598" s="295">
        <v>0.11912768412817884</v>
      </c>
      <c r="AY598" s="296">
        <v>17.383499999999998</v>
      </c>
      <c r="AZ598" s="296">
        <v>0.1121578734226297</v>
      </c>
      <c r="BA598" s="296">
        <v>8.9646185971373313</v>
      </c>
      <c r="BB598" s="296">
        <v>2.8514754341779889</v>
      </c>
    </row>
    <row r="599" spans="45:54" ht="16.5">
      <c r="AS599" s="293" t="s">
        <v>151</v>
      </c>
      <c r="AT599" s="294" t="s">
        <v>281</v>
      </c>
      <c r="AU599" s="293">
        <v>3</v>
      </c>
      <c r="AV599" s="295">
        <v>2.187277870268825E-2</v>
      </c>
      <c r="AW599" s="295">
        <v>9.0655324499257409E-2</v>
      </c>
      <c r="AX599" s="295">
        <v>0.15115391977324719</v>
      </c>
      <c r="AY599" s="296">
        <v>9.4849999999999994</v>
      </c>
      <c r="AZ599" s="296">
        <v>1.0969079809379331E-2</v>
      </c>
      <c r="BA599" s="296">
        <v>0.97624810303476051</v>
      </c>
      <c r="BB599" s="296">
        <v>2.3096886207640881</v>
      </c>
    </row>
    <row r="600" spans="45:54" ht="16.5">
      <c r="AS600" s="293" t="s">
        <v>151</v>
      </c>
      <c r="AT600" s="294" t="s">
        <v>282</v>
      </c>
      <c r="AU600" s="293">
        <v>3</v>
      </c>
      <c r="AV600" s="295">
        <v>1.3896524671149844E-2</v>
      </c>
      <c r="AW600" s="295">
        <v>0.30834730422057177</v>
      </c>
      <c r="AX600" s="295">
        <v>0.20760219465177207</v>
      </c>
      <c r="AY600" s="296">
        <v>6.5506666666666673</v>
      </c>
      <c r="AZ600" s="296">
        <v>1.395366767424761</v>
      </c>
      <c r="BA600" s="296">
        <v>6.0308224693782044</v>
      </c>
      <c r="BB600" s="296">
        <v>2.9482760904868588</v>
      </c>
    </row>
    <row r="601" spans="45:54" ht="16.5">
      <c r="AS601" s="293" t="s">
        <v>151</v>
      </c>
      <c r="AT601" s="294" t="s">
        <v>328</v>
      </c>
      <c r="AU601" s="293">
        <v>3</v>
      </c>
      <c r="AV601" s="295">
        <v>2.042271709132832E-2</v>
      </c>
      <c r="AW601" s="295">
        <v>0.23067448529904291</v>
      </c>
      <c r="AX601" s="295">
        <v>0.18257036211937525</v>
      </c>
      <c r="AY601" s="296">
        <v>6.8860000000000001</v>
      </c>
      <c r="AZ601" s="296">
        <v>8.7915102144161428E-2</v>
      </c>
      <c r="BA601" s="296">
        <v>1.5824718385949057</v>
      </c>
      <c r="BB601" s="296">
        <v>2.2497250791139241</v>
      </c>
    </row>
    <row r="602" spans="45:54" ht="16.5">
      <c r="AS602" s="293" t="s">
        <v>151</v>
      </c>
      <c r="AT602" s="294" t="s">
        <v>334</v>
      </c>
      <c r="AU602" s="293">
        <v>3</v>
      </c>
      <c r="AV602" s="295">
        <v>2.5840567649456716E-2</v>
      </c>
      <c r="AW602" s="295">
        <v>0.17326739564631791</v>
      </c>
      <c r="AX602" s="295">
        <v>0.12231555261687257</v>
      </c>
      <c r="AY602" s="296">
        <v>3.74</v>
      </c>
      <c r="AZ602" s="296">
        <v>1.295715599755006E-2</v>
      </c>
      <c r="BA602" s="296">
        <v>0.86812945183585399</v>
      </c>
      <c r="BB602" s="296">
        <v>3.5393853426594979</v>
      </c>
    </row>
    <row r="603" spans="45:54" ht="16.5">
      <c r="AS603" s="293" t="s">
        <v>151</v>
      </c>
      <c r="AT603" s="294" t="s">
        <v>100</v>
      </c>
      <c r="AU603" s="293">
        <v>3</v>
      </c>
      <c r="AV603" s="295">
        <v>1.5713877585146113E-2</v>
      </c>
      <c r="AW603" s="295">
        <v>0.26445181339808504</v>
      </c>
      <c r="AX603" s="295">
        <v>0.15592225116799974</v>
      </c>
      <c r="AY603" s="296">
        <v>11.677064516129034</v>
      </c>
      <c r="AZ603" s="296">
        <v>0.23142000354354827</v>
      </c>
      <c r="BA603" s="296">
        <v>5.7165578924110987</v>
      </c>
      <c r="BB603" s="296">
        <v>2.7015908149046099</v>
      </c>
    </row>
    <row r="604" spans="45:54" ht="16.5">
      <c r="AS604" s="293" t="s">
        <v>162</v>
      </c>
      <c r="AT604" s="294" t="s">
        <v>283</v>
      </c>
      <c r="AU604" s="293">
        <v>3</v>
      </c>
      <c r="AV604" s="295">
        <v>4.921948202410484E-3</v>
      </c>
      <c r="AW604" s="295">
        <v>0.35009029159437188</v>
      </c>
      <c r="AX604" s="295">
        <v>0.17727807339852228</v>
      </c>
      <c r="AY604" s="296">
        <v>8.1247000000000007</v>
      </c>
      <c r="AZ604" s="296">
        <v>0.31405687249341596</v>
      </c>
      <c r="BA604" s="296">
        <v>1.7005945274718108</v>
      </c>
      <c r="BB604" s="296">
        <v>2.3430908946212514</v>
      </c>
    </row>
    <row r="605" spans="45:54" ht="16.5">
      <c r="AS605" s="293" t="s">
        <v>162</v>
      </c>
      <c r="AT605" s="294" t="s">
        <v>188</v>
      </c>
      <c r="AU605" s="293">
        <v>3</v>
      </c>
      <c r="AV605" s="295">
        <v>5.1883291328868892E-3</v>
      </c>
      <c r="AW605" s="295">
        <v>0.23554181248881378</v>
      </c>
      <c r="AX605" s="295">
        <v>0.11193079689693021</v>
      </c>
      <c r="AY605" s="296">
        <v>14.1065</v>
      </c>
      <c r="AZ605" s="296">
        <v>4.3151731508775833E-2</v>
      </c>
      <c r="BA605" s="296">
        <v>1.6901094840937201</v>
      </c>
      <c r="BB605" s="296">
        <v>2.8510890086466456</v>
      </c>
    </row>
    <row r="606" spans="45:54" ht="16.5">
      <c r="AS606" s="293" t="s">
        <v>162</v>
      </c>
      <c r="AT606" s="294" t="s">
        <v>284</v>
      </c>
      <c r="AU606" s="293">
        <v>3</v>
      </c>
      <c r="AV606" s="295">
        <v>4.0161247506807583E-3</v>
      </c>
      <c r="AW606" s="295">
        <v>0.34065019169730165</v>
      </c>
      <c r="AX606" s="295">
        <v>0.14747729103854634</v>
      </c>
      <c r="AY606" s="296">
        <v>7.6067368421052626</v>
      </c>
      <c r="AZ606" s="296">
        <v>3.6096181573236852E-2</v>
      </c>
      <c r="BA606" s="296">
        <v>1.2438549055642427</v>
      </c>
      <c r="BB606" s="296">
        <v>2.6427503632482705</v>
      </c>
    </row>
    <row r="607" spans="45:54" ht="16.5">
      <c r="AS607" s="293" t="s">
        <v>162</v>
      </c>
      <c r="AT607" s="294" t="s">
        <v>99</v>
      </c>
      <c r="AU607" s="293">
        <v>3</v>
      </c>
      <c r="AV607" s="295">
        <v>4.2993085056728603E-3</v>
      </c>
      <c r="AW607" s="295">
        <v>0.33265592241795883</v>
      </c>
      <c r="AX607" s="295">
        <v>0.15208151021727817</v>
      </c>
      <c r="AY607" s="296">
        <v>8.1939999999999991</v>
      </c>
      <c r="AZ607" s="296">
        <v>4.5601652239063921E-2</v>
      </c>
      <c r="BA607" s="296">
        <v>1.4364520455305134</v>
      </c>
      <c r="BB607" s="296">
        <v>2.7454150292143611</v>
      </c>
    </row>
    <row r="608" spans="45:54" ht="16.5">
      <c r="AS608" s="293" t="s">
        <v>162</v>
      </c>
      <c r="AT608" s="294" t="s">
        <v>100</v>
      </c>
      <c r="AU608" s="293">
        <v>3</v>
      </c>
      <c r="AV608" s="295">
        <v>4.5505625827722091E-3</v>
      </c>
      <c r="AW608" s="295">
        <v>0.33564196792463108</v>
      </c>
      <c r="AX608" s="295">
        <v>0.15420048236863035</v>
      </c>
      <c r="AY608" s="296">
        <v>8.4407999999999976</v>
      </c>
      <c r="AZ608" s="296">
        <v>0.15356194672281864</v>
      </c>
      <c r="BA608" s="296">
        <v>1.5109398686477333</v>
      </c>
      <c r="BB608" s="296">
        <v>2.5390124459280816</v>
      </c>
    </row>
    <row r="609" spans="45:54" ht="16.5">
      <c r="AS609" s="293" t="s">
        <v>164</v>
      </c>
      <c r="AT609" s="294" t="s">
        <v>285</v>
      </c>
      <c r="AU609" s="293">
        <v>3</v>
      </c>
      <c r="AV609" s="295">
        <v>6.0220217274466904E-3</v>
      </c>
      <c r="AW609" s="295">
        <v>0.33347371410736931</v>
      </c>
      <c r="AX609" s="295">
        <v>0.16283006506580489</v>
      </c>
      <c r="AY609" s="296">
        <v>7.4829285714285723</v>
      </c>
      <c r="AZ609" s="296">
        <v>0.20523073489514101</v>
      </c>
      <c r="BA609" s="296">
        <v>5.6835231516961056</v>
      </c>
      <c r="BB609" s="296">
        <v>3.0678554250487569</v>
      </c>
    </row>
    <row r="610" spans="45:54" ht="16.5">
      <c r="AS610" s="293" t="s">
        <v>164</v>
      </c>
      <c r="AT610" s="294" t="s">
        <v>286</v>
      </c>
      <c r="AU610" s="293">
        <v>3</v>
      </c>
      <c r="AV610" s="295">
        <v>6.4348026158862932E-3</v>
      </c>
      <c r="AW610" s="295">
        <v>0.32569982488207722</v>
      </c>
      <c r="AX610" s="295">
        <v>0.14101903846370784</v>
      </c>
      <c r="AY610" s="296">
        <v>5.4951111111111111</v>
      </c>
      <c r="AZ610" s="296">
        <v>6.2546064897573569E-2</v>
      </c>
      <c r="BA610" s="296">
        <v>12.183079926834507</v>
      </c>
      <c r="BB610" s="296">
        <v>2.8146312143176675</v>
      </c>
    </row>
    <row r="611" spans="45:54" ht="16.5">
      <c r="AS611" s="293" t="s">
        <v>164</v>
      </c>
      <c r="AT611" s="294" t="s">
        <v>287</v>
      </c>
      <c r="AU611" s="293">
        <v>3</v>
      </c>
      <c r="AV611" s="295">
        <v>7.498011589701912E-3</v>
      </c>
      <c r="AW611" s="295">
        <v>0.33002376602283218</v>
      </c>
      <c r="AX611" s="295">
        <v>0.11045831931228127</v>
      </c>
      <c r="AY611" s="296">
        <v>3.9185555555555549</v>
      </c>
      <c r="AZ611" s="296">
        <v>9.9841756678854434</v>
      </c>
      <c r="BA611" s="296">
        <v>19.790361626926451</v>
      </c>
      <c r="BB611" s="296">
        <v>3.0114275232046785</v>
      </c>
    </row>
    <row r="612" spans="45:54" ht="16.5">
      <c r="AS612" s="293" t="s">
        <v>164</v>
      </c>
      <c r="AT612" s="294" t="s">
        <v>288</v>
      </c>
      <c r="AU612" s="293">
        <v>3</v>
      </c>
      <c r="AV612" s="295">
        <v>8.8936190426532856E-3</v>
      </c>
      <c r="AW612" s="295">
        <v>0.28799220607650056</v>
      </c>
      <c r="AX612" s="295">
        <v>9.7993928282254311E-2</v>
      </c>
      <c r="AY612" s="296">
        <v>4.0543999999999993</v>
      </c>
      <c r="AZ612" s="296">
        <v>3.1385955677590345E-2</v>
      </c>
      <c r="BA612" s="296">
        <v>7.609350587611349</v>
      </c>
      <c r="BB612" s="296">
        <v>3.3956022029601822</v>
      </c>
    </row>
    <row r="613" spans="45:54" ht="16.5">
      <c r="AS613" s="293" t="s">
        <v>164</v>
      </c>
      <c r="AT613" s="294" t="s">
        <v>289</v>
      </c>
      <c r="AU613" s="293">
        <v>3</v>
      </c>
      <c r="AV613" s="295">
        <v>6.4722710781220287E-3</v>
      </c>
      <c r="AW613" s="295">
        <v>0.28707976335413832</v>
      </c>
      <c r="AX613" s="295">
        <v>6.2474244241618078E-2</v>
      </c>
      <c r="AY613" s="296">
        <v>2.4193333333333333</v>
      </c>
      <c r="AZ613" s="296">
        <v>1.3771877488132243</v>
      </c>
      <c r="BA613" s="296">
        <v>1.4147474146899486</v>
      </c>
      <c r="BB613" s="296">
        <v>3.444351730209338</v>
      </c>
    </row>
    <row r="614" spans="45:54" ht="16.5">
      <c r="AS614" s="293" t="s">
        <v>164</v>
      </c>
      <c r="AT614" s="294" t="s">
        <v>99</v>
      </c>
      <c r="AU614" s="293">
        <v>3</v>
      </c>
      <c r="AV614" s="295">
        <v>6.8284858235655834E-3</v>
      </c>
      <c r="AW614" s="295">
        <v>0.32450929874698775</v>
      </c>
      <c r="AX614" s="295">
        <v>0.15426126340363297</v>
      </c>
      <c r="AY614" s="296">
        <v>5.6914999999999996</v>
      </c>
      <c r="AZ614" s="296">
        <v>0.16837921278314261</v>
      </c>
      <c r="BA614" s="296">
        <v>10.89283984235561</v>
      </c>
      <c r="BB614" s="296">
        <v>2.8736471392191354</v>
      </c>
    </row>
    <row r="615" spans="45:54" ht="16.5">
      <c r="AS615" s="293" t="s">
        <v>164</v>
      </c>
      <c r="AT615" s="294" t="s">
        <v>100</v>
      </c>
      <c r="AU615" s="293">
        <v>3</v>
      </c>
      <c r="AV615" s="295">
        <v>6.8591197918089356E-3</v>
      </c>
      <c r="AW615" s="295">
        <v>0.32172990227121223</v>
      </c>
      <c r="AX615" s="295">
        <v>0.13068996576499095</v>
      </c>
      <c r="AY615" s="296">
        <v>5.4380238095238083</v>
      </c>
      <c r="AZ615" s="296">
        <v>2.3800180510698294</v>
      </c>
      <c r="BA615" s="296">
        <v>10.233894117823006</v>
      </c>
      <c r="BB615" s="296">
        <v>3.0548186115814357</v>
      </c>
    </row>
    <row r="616" spans="45:54" ht="16.5">
      <c r="AS616" s="293" t="s">
        <v>136</v>
      </c>
      <c r="AT616" s="294" t="s">
        <v>290</v>
      </c>
      <c r="AU616" s="293">
        <v>3</v>
      </c>
      <c r="AV616" s="295">
        <v>2.7261770133812278E-2</v>
      </c>
      <c r="AW616" s="295">
        <v>0.37867270858158847</v>
      </c>
      <c r="AX616" s="295">
        <v>0.17285621944433327</v>
      </c>
      <c r="AY616" s="296">
        <v>11.834153846153848</v>
      </c>
      <c r="AZ616" s="296">
        <v>0.33346057289575509</v>
      </c>
      <c r="BA616" s="296">
        <v>22.789594771218319</v>
      </c>
      <c r="BB616" s="296">
        <v>1.9173654222154248</v>
      </c>
    </row>
    <row r="617" spans="45:54" ht="16.5">
      <c r="AS617" s="293" t="s">
        <v>136</v>
      </c>
      <c r="AT617" s="294" t="s">
        <v>291</v>
      </c>
      <c r="AU617" s="293">
        <v>3</v>
      </c>
      <c r="AV617" s="295">
        <v>2.9266352102063985E-2</v>
      </c>
      <c r="AW617" s="295">
        <v>0.37492899184063222</v>
      </c>
      <c r="AX617" s="295">
        <v>0.17202938261113729</v>
      </c>
      <c r="AY617" s="296">
        <v>10.982833333333332</v>
      </c>
      <c r="AZ617" s="296">
        <v>0.43364080072181543</v>
      </c>
      <c r="BA617" s="296">
        <v>8.7321173205179239</v>
      </c>
      <c r="BB617" s="296">
        <v>2.1183897325582484</v>
      </c>
    </row>
    <row r="618" spans="45:54" ht="16.5">
      <c r="AS618" s="293" t="s">
        <v>136</v>
      </c>
      <c r="AT618" s="294" t="s">
        <v>292</v>
      </c>
      <c r="AU618" s="293">
        <v>3</v>
      </c>
      <c r="AV618" s="295">
        <v>3.0735784473982133E-2</v>
      </c>
      <c r="AW618" s="295">
        <v>0.35907305196075284</v>
      </c>
      <c r="AX618" s="295">
        <v>0.15848457595694274</v>
      </c>
      <c r="AY618" s="296">
        <v>11.75230769230769</v>
      </c>
      <c r="AZ618" s="296">
        <v>0.33027738783549204</v>
      </c>
      <c r="BA618" s="296">
        <v>19.363321365257278</v>
      </c>
      <c r="BB618" s="296">
        <v>1.8399025582031354</v>
      </c>
    </row>
    <row r="619" spans="45:54" ht="16.5">
      <c r="AS619" s="293" t="s">
        <v>136</v>
      </c>
      <c r="AT619" s="294" t="s">
        <v>293</v>
      </c>
      <c r="AU619" s="293">
        <v>3</v>
      </c>
      <c r="AV619" s="295">
        <v>1.4275464262339636E-2</v>
      </c>
      <c r="AW619" s="295">
        <v>0.3663707096411804</v>
      </c>
      <c r="AX619" s="295">
        <v>0.16635691236155994</v>
      </c>
      <c r="AY619" s="296">
        <v>9.7927692307692311</v>
      </c>
      <c r="AZ619" s="296">
        <v>2.0160983146310936E-2</v>
      </c>
      <c r="BA619" s="296">
        <v>7.4307623596403163</v>
      </c>
      <c r="BB619" s="296">
        <v>2.1719517782756266</v>
      </c>
    </row>
    <row r="620" spans="45:54" ht="16.5">
      <c r="AS620" s="293" t="s">
        <v>136</v>
      </c>
      <c r="AT620" s="294" t="s">
        <v>294</v>
      </c>
      <c r="AU620" s="293">
        <v>3</v>
      </c>
      <c r="AV620" s="295">
        <v>3.3940647688104252E-2</v>
      </c>
      <c r="AW620" s="295">
        <v>0.35229076030519535</v>
      </c>
      <c r="AX620" s="295">
        <v>0.15748651102288397</v>
      </c>
      <c r="AY620" s="296">
        <v>9.9982500000000005</v>
      </c>
      <c r="AZ620" s="296">
        <v>0.10120328216803141</v>
      </c>
      <c r="BA620" s="296">
        <v>9.2769675320695466</v>
      </c>
      <c r="BB620" s="296">
        <v>1.9770186518107975</v>
      </c>
    </row>
    <row r="621" spans="45:54" ht="16.5">
      <c r="AS621" s="293" t="s">
        <v>136</v>
      </c>
      <c r="AT621" s="294" t="s">
        <v>329</v>
      </c>
      <c r="AU621" s="293">
        <v>3</v>
      </c>
      <c r="AV621" s="295">
        <v>3.921898216591118E-2</v>
      </c>
      <c r="AW621" s="295">
        <v>0.36654035699348869</v>
      </c>
      <c r="AX621" s="295">
        <v>0.14164141227212113</v>
      </c>
      <c r="AY621" s="296">
        <v>10.654199999999999</v>
      </c>
      <c r="AZ621" s="296">
        <v>0.1740921979745835</v>
      </c>
      <c r="BA621" s="296">
        <v>14.992820089571129</v>
      </c>
      <c r="BB621" s="296">
        <v>1.8134221358572034</v>
      </c>
    </row>
    <row r="622" spans="45:54" ht="16.5">
      <c r="AS622" s="293" t="s">
        <v>136</v>
      </c>
      <c r="AT622" s="294" t="s">
        <v>99</v>
      </c>
      <c r="AU622" s="293">
        <v>3</v>
      </c>
      <c r="AV622" s="295">
        <v>3.3632945664896247E-2</v>
      </c>
      <c r="AW622" s="295">
        <v>0.37817047410426941</v>
      </c>
      <c r="AX622" s="295">
        <v>0.20704212915862164</v>
      </c>
      <c r="AY622" s="296">
        <v>11.096</v>
      </c>
      <c r="AZ622" s="296">
        <v>0.32622184216169375</v>
      </c>
      <c r="BA622" s="296">
        <v>17.811712582028481</v>
      </c>
      <c r="BB622" s="296">
        <v>1.9070330818395469</v>
      </c>
    </row>
    <row r="623" spans="45:54" ht="16.5">
      <c r="AS623" s="293" t="s">
        <v>136</v>
      </c>
      <c r="AT623" s="294" t="s">
        <v>100</v>
      </c>
      <c r="AU623" s="293">
        <v>3</v>
      </c>
      <c r="AV623" s="295">
        <v>2.7331270963315363E-2</v>
      </c>
      <c r="AW623" s="295">
        <v>0.36647163649453529</v>
      </c>
      <c r="AX623" s="295">
        <v>0.16537210447605277</v>
      </c>
      <c r="AY623" s="296">
        <v>10.879972222222227</v>
      </c>
      <c r="AZ623" s="296">
        <v>0.23302018937167654</v>
      </c>
      <c r="BA623" s="296">
        <v>13.507947985773482</v>
      </c>
      <c r="BB623" s="296">
        <v>1.989116717867448</v>
      </c>
    </row>
    <row r="624" spans="45:54" ht="16.5">
      <c r="AS624" s="293" t="s">
        <v>156</v>
      </c>
      <c r="AT624" s="294" t="s">
        <v>295</v>
      </c>
      <c r="AU624" s="293">
        <v>3</v>
      </c>
      <c r="AV624" s="295">
        <v>2.4280339699155055E-2</v>
      </c>
      <c r="AW624" s="295">
        <v>0.35006253796106324</v>
      </c>
      <c r="AX624" s="295">
        <v>0.23365995202261791</v>
      </c>
      <c r="AY624" s="296">
        <v>12.416771428571426</v>
      </c>
      <c r="AZ624" s="296">
        <v>0.38028731070848132</v>
      </c>
      <c r="BA624" s="296">
        <v>28.420072673594717</v>
      </c>
      <c r="BB624" s="296">
        <v>2.0164907717303229</v>
      </c>
    </row>
    <row r="625" spans="45:54" ht="16.5">
      <c r="AS625" s="293" t="s">
        <v>156</v>
      </c>
      <c r="AT625" s="294" t="s">
        <v>296</v>
      </c>
      <c r="AU625" s="293">
        <v>3</v>
      </c>
      <c r="AV625" s="295">
        <v>1.7591950436118362E-2</v>
      </c>
      <c r="AW625" s="295">
        <v>0.31201047756735667</v>
      </c>
      <c r="AX625" s="295">
        <v>0.18772177036861903</v>
      </c>
      <c r="AY625" s="296">
        <v>8.698555555555556</v>
      </c>
      <c r="AZ625" s="296">
        <v>0.55308288217183932</v>
      </c>
      <c r="BA625" s="296">
        <v>5.9696683544580162</v>
      </c>
      <c r="BB625" s="296">
        <v>2.5384448289123998</v>
      </c>
    </row>
    <row r="626" spans="45:54" ht="16.5">
      <c r="AS626" s="293" t="s">
        <v>156</v>
      </c>
      <c r="AT626" s="294" t="s">
        <v>297</v>
      </c>
      <c r="AU626" s="293">
        <v>3</v>
      </c>
      <c r="AV626" s="295">
        <v>3.191940837935741E-2</v>
      </c>
      <c r="AW626" s="295">
        <v>0.35306497392973263</v>
      </c>
      <c r="AX626" s="295">
        <v>0.22436404181377109</v>
      </c>
      <c r="AY626" s="296">
        <v>11.868799999999997</v>
      </c>
      <c r="AZ626" s="296">
        <v>0.32204513535521462</v>
      </c>
      <c r="BA626" s="296">
        <v>26.119461806710227</v>
      </c>
      <c r="BB626" s="296">
        <v>2.2012469292059471</v>
      </c>
    </row>
    <row r="627" spans="45:54" ht="16.5">
      <c r="AS627" s="293" t="s">
        <v>156</v>
      </c>
      <c r="AT627" s="294" t="s">
        <v>100</v>
      </c>
      <c r="AU627" s="293">
        <v>3</v>
      </c>
      <c r="AV627" s="295">
        <v>2.4577095033492622E-2</v>
      </c>
      <c r="AW627" s="295">
        <v>0.34439123051206627</v>
      </c>
      <c r="AX627" s="295">
        <v>0.22393922178308298</v>
      </c>
      <c r="AY627" s="296">
        <v>11.695592592592593</v>
      </c>
      <c r="AZ627" s="296">
        <v>0.40018685863276093</v>
      </c>
      <c r="BA627" s="296">
        <v>24.07038064014824</v>
      </c>
      <c r="BB627" s="296">
        <v>2.1250313529397866</v>
      </c>
    </row>
    <row r="628" spans="45:54" ht="16.5">
      <c r="AS628" s="293" t="s">
        <v>138</v>
      </c>
      <c r="AT628" s="294" t="s">
        <v>298</v>
      </c>
      <c r="AU628" s="293">
        <v>3</v>
      </c>
      <c r="AV628" s="295">
        <v>1.8160384027348313E-2</v>
      </c>
      <c r="AW628" s="295">
        <v>0.37417941070771382</v>
      </c>
      <c r="AX628" s="295">
        <v>0.19699932871984427</v>
      </c>
      <c r="AY628" s="296">
        <v>13.103550000000002</v>
      </c>
      <c r="AZ628" s="296">
        <v>0.22355802169750824</v>
      </c>
      <c r="BA628" s="296">
        <v>25.188530702460138</v>
      </c>
      <c r="BB628" s="296">
        <v>1.9635548311470854</v>
      </c>
    </row>
    <row r="629" spans="45:54" ht="16.5">
      <c r="AS629" s="293" t="s">
        <v>138</v>
      </c>
      <c r="AT629" s="294" t="s">
        <v>299</v>
      </c>
      <c r="AU629" s="293">
        <v>3</v>
      </c>
      <c r="AV629" s="295">
        <v>1.7178000457138073E-2</v>
      </c>
      <c r="AW629" s="295">
        <v>0.24990832282176959</v>
      </c>
      <c r="AX629" s="295">
        <v>0.15446261346518717</v>
      </c>
      <c r="AY629" s="296">
        <v>16.568999999999999</v>
      </c>
      <c r="AZ629" s="296">
        <v>2.7220261905111485E-2</v>
      </c>
      <c r="BA629" s="296">
        <v>10.809743402014726</v>
      </c>
      <c r="BB629" s="296">
        <v>3.0397274021401395</v>
      </c>
    </row>
    <row r="630" spans="45:54" ht="16.5">
      <c r="AS630" s="293" t="s">
        <v>138</v>
      </c>
      <c r="AT630" s="294" t="s">
        <v>300</v>
      </c>
      <c r="AU630" s="293">
        <v>3</v>
      </c>
      <c r="AV630" s="295">
        <v>1.3458451484136491E-2</v>
      </c>
      <c r="AW630" s="295">
        <v>0.29186867561387941</v>
      </c>
      <c r="AX630" s="295">
        <v>0.18450131714866749</v>
      </c>
      <c r="AY630" s="296">
        <v>17.2348</v>
      </c>
      <c r="AZ630" s="296">
        <v>0.17239685697788015</v>
      </c>
      <c r="BA630" s="296">
        <v>24.123333249457982</v>
      </c>
      <c r="BB630" s="296">
        <v>2.6649772322905898</v>
      </c>
    </row>
    <row r="631" spans="45:54" ht="16.5">
      <c r="AS631" s="293" t="s">
        <v>138</v>
      </c>
      <c r="AT631" s="294" t="s">
        <v>301</v>
      </c>
      <c r="AU631" s="293">
        <v>3</v>
      </c>
      <c r="AV631" s="295">
        <v>2.2874742255579832E-2</v>
      </c>
      <c r="AW631" s="295">
        <v>0.28599277476759194</v>
      </c>
      <c r="AX631" s="295">
        <v>0.13413493454930711</v>
      </c>
      <c r="AY631" s="296">
        <v>19.86633333333333</v>
      </c>
      <c r="AZ631" s="296">
        <v>0.13395523849766389</v>
      </c>
      <c r="BA631" s="296">
        <v>12.911978110799213</v>
      </c>
      <c r="BB631" s="296">
        <v>2.6340642337628339</v>
      </c>
    </row>
    <row r="632" spans="45:54" ht="16.5">
      <c r="AS632" s="293" t="s">
        <v>138</v>
      </c>
      <c r="AT632" s="294" t="s">
        <v>99</v>
      </c>
      <c r="AU632" s="293">
        <v>3</v>
      </c>
      <c r="AV632" s="295">
        <v>3.0772535712279024E-2</v>
      </c>
      <c r="AW632" s="295">
        <v>0.31160281947729185</v>
      </c>
      <c r="AX632" s="295">
        <v>0.15580120688292182</v>
      </c>
      <c r="AY632" s="296">
        <v>16.647600000000001</v>
      </c>
      <c r="AZ632" s="296">
        <v>9.0582097024954539E-2</v>
      </c>
      <c r="BA632" s="296">
        <v>15.934214340298821</v>
      </c>
      <c r="BB632" s="296">
        <v>2.3942440414894941</v>
      </c>
    </row>
    <row r="633" spans="45:54" ht="16.5">
      <c r="AS633" s="293" t="s">
        <v>138</v>
      </c>
      <c r="AT633" s="294" t="s">
        <v>100</v>
      </c>
      <c r="AU633" s="293">
        <v>3</v>
      </c>
      <c r="AV633" s="295">
        <v>1.7905752279115304E-2</v>
      </c>
      <c r="AW633" s="295">
        <v>0.31461127248371229</v>
      </c>
      <c r="AX633" s="295">
        <v>0.1690765790571791</v>
      </c>
      <c r="AY633" s="296">
        <v>15.796745454545448</v>
      </c>
      <c r="AZ633" s="296">
        <v>0.13049552426212171</v>
      </c>
      <c r="BA633" s="296">
        <v>18.042597638070795</v>
      </c>
      <c r="BB633" s="296">
        <v>2.5111357158346874</v>
      </c>
    </row>
    <row r="634" spans="45:54" ht="16.5">
      <c r="AS634" s="293" t="s">
        <v>144</v>
      </c>
      <c r="AT634" s="294" t="s">
        <v>302</v>
      </c>
      <c r="AU634" s="293">
        <v>3</v>
      </c>
      <c r="AV634" s="295">
        <v>2.9476329862604379E-2</v>
      </c>
      <c r="AW634" s="295">
        <v>0.26310301502444294</v>
      </c>
      <c r="AX634" s="295">
        <v>0.12667214447107505</v>
      </c>
      <c r="AY634" s="296">
        <v>17.627124999999999</v>
      </c>
      <c r="AZ634" s="296">
        <v>5.5079280146856049E-2</v>
      </c>
      <c r="BA634" s="296">
        <v>6.3014776434680861</v>
      </c>
      <c r="BB634" s="296">
        <v>3.1645069167074946</v>
      </c>
    </row>
    <row r="635" spans="45:54" ht="16.5">
      <c r="AS635" s="293" t="s">
        <v>144</v>
      </c>
      <c r="AT635" s="294" t="s">
        <v>303</v>
      </c>
      <c r="AU635" s="293">
        <v>3</v>
      </c>
      <c r="AV635" s="295">
        <v>1.3127367771675502E-2</v>
      </c>
      <c r="AW635" s="295">
        <v>0.35907807152704513</v>
      </c>
      <c r="AX635" s="295">
        <v>0.15665123731396735</v>
      </c>
      <c r="AY635" s="296">
        <v>11.744899999999999</v>
      </c>
      <c r="AZ635" s="296">
        <v>0.11354236544857425</v>
      </c>
      <c r="BA635" s="296">
        <v>14.068085214103675</v>
      </c>
      <c r="BB635" s="296">
        <v>2.1007523919695634</v>
      </c>
    </row>
    <row r="636" spans="45:54" ht="16.5">
      <c r="AS636" s="293" t="s">
        <v>144</v>
      </c>
      <c r="AT636" s="294" t="s">
        <v>304</v>
      </c>
      <c r="AU636" s="293">
        <v>3</v>
      </c>
      <c r="AV636" s="295">
        <v>2.606739754469338E-2</v>
      </c>
      <c r="AW636" s="295">
        <v>0.37238237072354469</v>
      </c>
      <c r="AX636" s="295">
        <v>0.14251368147411669</v>
      </c>
      <c r="AY636" s="296">
        <v>10.142875</v>
      </c>
      <c r="AZ636" s="296">
        <v>3.2139038992229925E-2</v>
      </c>
      <c r="BA636" s="296">
        <v>6.790519809929723</v>
      </c>
      <c r="BB636" s="296">
        <v>2.1705202055800967</v>
      </c>
    </row>
    <row r="637" spans="45:54" ht="16.5">
      <c r="AS637" s="293" t="s">
        <v>144</v>
      </c>
      <c r="AT637" s="294" t="s">
        <v>305</v>
      </c>
      <c r="AU637" s="293">
        <v>3</v>
      </c>
      <c r="AV637" s="295">
        <v>3.475118222927856E-2</v>
      </c>
      <c r="AW637" s="295">
        <v>0.30589501053199591</v>
      </c>
      <c r="AX637" s="295">
        <v>0.17513932876961028</v>
      </c>
      <c r="AY637" s="296">
        <v>10.27</v>
      </c>
      <c r="AZ637" s="296">
        <v>2.2999255255365763E-2</v>
      </c>
      <c r="BA637" s="296">
        <v>10.760776552604256</v>
      </c>
      <c r="BB637" s="296">
        <v>2.4747781867814362</v>
      </c>
    </row>
    <row r="638" spans="45:54" ht="16.5">
      <c r="AS638" s="293" t="s">
        <v>144</v>
      </c>
      <c r="AT638" s="294" t="s">
        <v>99</v>
      </c>
      <c r="AU638" s="293">
        <v>3</v>
      </c>
      <c r="AV638" s="295">
        <v>3.2298103501472324E-2</v>
      </c>
      <c r="AW638" s="295">
        <v>0.34072719606984564</v>
      </c>
      <c r="AX638" s="295">
        <v>0.15189409963164444</v>
      </c>
      <c r="AY638" s="296">
        <v>14.019500000000001</v>
      </c>
      <c r="AZ638" s="296">
        <v>0</v>
      </c>
      <c r="BA638" s="296">
        <v>11.775503489358755</v>
      </c>
      <c r="BB638" s="296">
        <v>2.6536889012599194</v>
      </c>
    </row>
    <row r="639" spans="45:54" ht="16.5">
      <c r="AS639" s="293" t="s">
        <v>144</v>
      </c>
      <c r="AT639" s="294" t="s">
        <v>100</v>
      </c>
      <c r="AU639" s="293">
        <v>3</v>
      </c>
      <c r="AV639" s="295">
        <v>2.4536718324465384E-2</v>
      </c>
      <c r="AW639" s="295">
        <v>0.32905610858241829</v>
      </c>
      <c r="AX639" s="295">
        <v>0.14406548570274985</v>
      </c>
      <c r="AY639" s="296">
        <v>12.69690909090909</v>
      </c>
      <c r="AZ639" s="296">
        <v>5.9018514267318738E-2</v>
      </c>
      <c r="BA639" s="296">
        <v>8.9066261494658026</v>
      </c>
      <c r="BB639" s="296">
        <v>2.5385722474723398</v>
      </c>
    </row>
    <row r="640" spans="45:54" ht="16.5">
      <c r="AS640" s="293" t="s">
        <v>154</v>
      </c>
      <c r="AT640" s="294" t="s">
        <v>306</v>
      </c>
      <c r="AU640" s="293">
        <v>3</v>
      </c>
      <c r="AV640" s="295">
        <v>2.2568854116242921E-2</v>
      </c>
      <c r="AW640" s="295">
        <v>0.36189145372141157</v>
      </c>
      <c r="AX640" s="295">
        <v>0.1496489810745685</v>
      </c>
      <c r="AY640" s="296">
        <v>6.8840000000000003</v>
      </c>
      <c r="AZ640" s="296">
        <v>0.13971895532137107</v>
      </c>
      <c r="BA640" s="296">
        <v>5.0348723542594076</v>
      </c>
      <c r="BB640" s="296">
        <v>2.205122206822244</v>
      </c>
    </row>
    <row r="641" spans="45:54" ht="16.5">
      <c r="AS641" s="293" t="s">
        <v>154</v>
      </c>
      <c r="AT641" s="294" t="s">
        <v>307</v>
      </c>
      <c r="AU641" s="293">
        <v>3</v>
      </c>
      <c r="AV641" s="295">
        <v>1.6319062977508354E-2</v>
      </c>
      <c r="AW641" s="295">
        <v>0.36859527136347209</v>
      </c>
      <c r="AX641" s="295">
        <v>0.14882230568763991</v>
      </c>
      <c r="AY641" s="296">
        <v>5.342833333333334</v>
      </c>
      <c r="AZ641" s="296">
        <v>0.10894751514468515</v>
      </c>
      <c r="BA641" s="296">
        <v>5.32535454027221</v>
      </c>
      <c r="BB641" s="296">
        <v>2.2288861799673629</v>
      </c>
    </row>
    <row r="642" spans="45:54" ht="16.5">
      <c r="AS642" s="293" t="s">
        <v>154</v>
      </c>
      <c r="AT642" s="294" t="s">
        <v>308</v>
      </c>
      <c r="AU642" s="293">
        <v>3</v>
      </c>
      <c r="AV642" s="295">
        <v>3.8159759491420121E-2</v>
      </c>
      <c r="AW642" s="295">
        <v>0.36655775120152312</v>
      </c>
      <c r="AX642" s="295">
        <v>0.10459438627602828</v>
      </c>
      <c r="AY642" s="296">
        <v>5.492</v>
      </c>
      <c r="AZ642" s="296">
        <v>0.44559220905499908</v>
      </c>
      <c r="BA642" s="296">
        <v>2.3381612690197802</v>
      </c>
      <c r="BB642" s="296">
        <v>2.4409982091714002</v>
      </c>
    </row>
    <row r="643" spans="45:54" ht="16.5">
      <c r="AS643" s="293" t="s">
        <v>154</v>
      </c>
      <c r="AT643" s="294" t="s">
        <v>309</v>
      </c>
      <c r="AU643" s="293">
        <v>3</v>
      </c>
      <c r="AV643" s="295">
        <v>2.4019389272506412E-2</v>
      </c>
      <c r="AW643" s="295">
        <v>0.35883827033919347</v>
      </c>
      <c r="AX643" s="295">
        <v>0.13245352528569573</v>
      </c>
      <c r="AY643" s="296">
        <v>5.424555555555556</v>
      </c>
      <c r="AZ643" s="296">
        <v>1.1572959532538061</v>
      </c>
      <c r="BA643" s="296">
        <v>3.461853501785229</v>
      </c>
      <c r="BB643" s="296">
        <v>2.1722088463010021</v>
      </c>
    </row>
    <row r="644" spans="45:54" ht="16.5">
      <c r="AS644" s="293" t="s">
        <v>154</v>
      </c>
      <c r="AT644" s="294" t="s">
        <v>310</v>
      </c>
      <c r="AU644" s="293">
        <v>3</v>
      </c>
      <c r="AV644" s="295">
        <v>2.6241897039231781E-2</v>
      </c>
      <c r="AW644" s="295">
        <v>0.33342667094703282</v>
      </c>
      <c r="AX644" s="295">
        <v>0.24114238057626378</v>
      </c>
      <c r="AY644" s="296">
        <v>8.8723749999999999</v>
      </c>
      <c r="AZ644" s="296">
        <v>0.13057798385885364</v>
      </c>
      <c r="BA644" s="296">
        <v>6.5791214944268566</v>
      </c>
      <c r="BB644" s="296">
        <v>2.5195682961284778</v>
      </c>
    </row>
    <row r="645" spans="45:54" ht="16.5">
      <c r="AS645" s="293" t="s">
        <v>154</v>
      </c>
      <c r="AT645" s="294" t="s">
        <v>311</v>
      </c>
      <c r="AU645" s="293">
        <v>3</v>
      </c>
      <c r="AV645" s="295">
        <v>2.8107016295820339E-2</v>
      </c>
      <c r="AW645" s="295">
        <v>0.32889755155068162</v>
      </c>
      <c r="AX645" s="295">
        <v>0.12813357625516017</v>
      </c>
      <c r="AY645" s="296">
        <v>4.8777999999999988</v>
      </c>
      <c r="AZ645" s="296">
        <v>0.29519614400036898</v>
      </c>
      <c r="BA645" s="296">
        <v>2.0017988515025023</v>
      </c>
      <c r="BB645" s="296">
        <v>2.5784116993446253</v>
      </c>
    </row>
    <row r="646" spans="45:54" ht="16.5">
      <c r="AS646" s="293" t="s">
        <v>154</v>
      </c>
      <c r="AT646" s="294" t="s">
        <v>312</v>
      </c>
      <c r="AU646" s="293">
        <v>3</v>
      </c>
      <c r="AV646" s="295">
        <v>3.6248454722727058E-2</v>
      </c>
      <c r="AW646" s="295">
        <v>0.29562160758208267</v>
      </c>
      <c r="AX646" s="295">
        <v>0.18642751340598082</v>
      </c>
      <c r="AY646" s="296">
        <v>5.2089999999999996</v>
      </c>
      <c r="AZ646" s="296">
        <v>0</v>
      </c>
      <c r="BA646" s="296">
        <v>2.55795890487276</v>
      </c>
      <c r="BB646" s="296">
        <v>3.731949138316355</v>
      </c>
    </row>
    <row r="647" spans="45:54" ht="16.5">
      <c r="AS647" s="293" t="s">
        <v>154</v>
      </c>
      <c r="AT647" s="294" t="s">
        <v>313</v>
      </c>
      <c r="AU647" s="293">
        <v>3</v>
      </c>
      <c r="AV647" s="295">
        <v>2.7870082801077431E-2</v>
      </c>
      <c r="AW647" s="295">
        <v>0.34115194892995848</v>
      </c>
      <c r="AX647" s="295">
        <v>0.41651933072430597</v>
      </c>
      <c r="AY647" s="296">
        <v>1.966</v>
      </c>
      <c r="AZ647" s="296">
        <v>2.4866825714883939E-2</v>
      </c>
      <c r="BA647" s="296">
        <v>1.1687408085995452</v>
      </c>
      <c r="BB647" s="296">
        <v>5.7096518627896407</v>
      </c>
    </row>
    <row r="648" spans="45:54" ht="16.5">
      <c r="AS648" s="293" t="s">
        <v>154</v>
      </c>
      <c r="AT648" s="294" t="s">
        <v>314</v>
      </c>
      <c r="AU648" s="293">
        <v>3</v>
      </c>
      <c r="AV648" s="295">
        <v>6.0510863489735389E-2</v>
      </c>
      <c r="AW648" s="295">
        <v>0.37159025522975941</v>
      </c>
      <c r="AX648" s="295">
        <v>0.46586014979454954</v>
      </c>
      <c r="AY648" s="296">
        <v>3.7930000000000001</v>
      </c>
      <c r="AZ648" s="296">
        <v>0.13112267987783863</v>
      </c>
      <c r="BA648" s="296">
        <v>2.5662581633234129</v>
      </c>
      <c r="BB648" s="296">
        <v>4.6291462567603068</v>
      </c>
    </row>
    <row r="649" spans="45:54" ht="16.5">
      <c r="AS649" s="293" t="s">
        <v>154</v>
      </c>
      <c r="AT649" s="294" t="s">
        <v>315</v>
      </c>
      <c r="AU649" s="293">
        <v>3</v>
      </c>
      <c r="AV649" s="295">
        <v>2.9781658389280215E-2</v>
      </c>
      <c r="AW649" s="295">
        <v>0.31836314885315553</v>
      </c>
      <c r="AX649" s="295">
        <v>0.18379781482440183</v>
      </c>
      <c r="AY649" s="296">
        <v>7.6612499999999999</v>
      </c>
      <c r="AZ649" s="296">
        <v>2.0595900361318E-2</v>
      </c>
      <c r="BA649" s="296">
        <v>16.530269629993825</v>
      </c>
      <c r="BB649" s="296">
        <v>2.5155120477714306</v>
      </c>
    </row>
    <row r="650" spans="45:54" ht="16.5">
      <c r="AS650" s="293" t="s">
        <v>154</v>
      </c>
      <c r="AT650" s="294" t="s">
        <v>100</v>
      </c>
      <c r="AU650" s="293">
        <v>3</v>
      </c>
      <c r="AV650" s="295">
        <v>2.7678880981862948E-2</v>
      </c>
      <c r="AW650" s="295">
        <v>0.34724299478378012</v>
      </c>
      <c r="AX650" s="295">
        <v>0.17808255042316162</v>
      </c>
      <c r="AY650" s="296">
        <v>6.1795744680851064</v>
      </c>
      <c r="AZ650" s="296">
        <v>0.31344386319591677</v>
      </c>
      <c r="BA650" s="296">
        <v>5.673788190314494</v>
      </c>
      <c r="BB650" s="296">
        <v>2.4798838509496197</v>
      </c>
    </row>
    <row r="651" spans="45:54" ht="16.5">
      <c r="AS651" s="293" t="s">
        <v>163</v>
      </c>
      <c r="AT651" s="294" t="s">
        <v>316</v>
      </c>
      <c r="AU651" s="293">
        <v>3</v>
      </c>
      <c r="AV651" s="295">
        <v>1.5213581832573332E-2</v>
      </c>
      <c r="AW651" s="295">
        <v>0.39665769244118482</v>
      </c>
      <c r="AX651" s="295">
        <v>0.19969457070252325</v>
      </c>
      <c r="AY651" s="296">
        <v>12.096476190476192</v>
      </c>
      <c r="AZ651" s="296">
        <v>0.34553832279153501</v>
      </c>
      <c r="BA651" s="296">
        <v>13.507004438351156</v>
      </c>
      <c r="BB651" s="296">
        <v>2.3668149034350741</v>
      </c>
    </row>
    <row r="652" spans="45:54" ht="16.5">
      <c r="AS652" s="293" t="s">
        <v>163</v>
      </c>
      <c r="AT652" s="294" t="s">
        <v>317</v>
      </c>
      <c r="AU652" s="293">
        <v>3</v>
      </c>
      <c r="AV652" s="295">
        <v>1.4852794171242367E-2</v>
      </c>
      <c r="AW652" s="295">
        <v>0.36220935444627295</v>
      </c>
      <c r="AX652" s="295">
        <v>0.14427316824250874</v>
      </c>
      <c r="AY652" s="296">
        <v>7.2138999999999998</v>
      </c>
      <c r="AZ652" s="296">
        <v>3.0551965039590089E-2</v>
      </c>
      <c r="BA652" s="296">
        <v>2.5256291099394472</v>
      </c>
      <c r="BB652" s="296">
        <v>2.56281848719274</v>
      </c>
    </row>
    <row r="653" spans="45:54" ht="16.5">
      <c r="AS653" s="293" t="s">
        <v>163</v>
      </c>
      <c r="AT653" s="294" t="s">
        <v>318</v>
      </c>
      <c r="AU653" s="293">
        <v>3</v>
      </c>
      <c r="AV653" s="295">
        <v>3.5689250070377487E-2</v>
      </c>
      <c r="AW653" s="295">
        <v>0.56186919639373656</v>
      </c>
      <c r="AX653" s="295">
        <v>0.19342830481279832</v>
      </c>
      <c r="AY653" s="296">
        <v>11.526999999999999</v>
      </c>
      <c r="AZ653" s="296">
        <v>0.41958417529891179</v>
      </c>
      <c r="BA653" s="296">
        <v>7.007055727491827</v>
      </c>
      <c r="BB653" s="296">
        <v>2.1734144951325716</v>
      </c>
    </row>
    <row r="654" spans="45:54" ht="16.5">
      <c r="AS654" s="293" t="s">
        <v>163</v>
      </c>
      <c r="AT654" s="294" t="s">
        <v>319</v>
      </c>
      <c r="AU654" s="293">
        <v>3</v>
      </c>
      <c r="AV654" s="295">
        <v>1.0320192835892368E-2</v>
      </c>
      <c r="AW654" s="295">
        <v>0.57487320256791541</v>
      </c>
      <c r="AX654" s="295">
        <v>0.34595913122726435</v>
      </c>
      <c r="AY654" s="296">
        <v>11.563799999999999</v>
      </c>
      <c r="AZ654" s="296">
        <v>4.3597875784761762</v>
      </c>
      <c r="BA654" s="296">
        <v>2.699900048598201</v>
      </c>
      <c r="BB654" s="296">
        <v>3.4680687620387074</v>
      </c>
    </row>
    <row r="655" spans="45:54" ht="16.5">
      <c r="AS655" s="293" t="s">
        <v>163</v>
      </c>
      <c r="AT655" s="294" t="s">
        <v>320</v>
      </c>
      <c r="AU655" s="293">
        <v>3</v>
      </c>
      <c r="AV655" s="295">
        <v>2.1005130479537934E-2</v>
      </c>
      <c r="AW655" s="295">
        <v>0.50309392783026274</v>
      </c>
      <c r="AX655" s="295">
        <v>0.17478783800478589</v>
      </c>
      <c r="AY655" s="296">
        <v>7.6286000000000005</v>
      </c>
      <c r="AZ655" s="296">
        <v>9.7149330989227914E-2</v>
      </c>
      <c r="BA655" s="296">
        <v>3.9183563498988594</v>
      </c>
      <c r="BB655" s="296">
        <v>2.0602026424781976</v>
      </c>
    </row>
    <row r="656" spans="45:54" ht="16.5">
      <c r="AS656" s="293" t="s">
        <v>163</v>
      </c>
      <c r="AT656" s="294" t="s">
        <v>321</v>
      </c>
      <c r="AU656" s="293">
        <v>3</v>
      </c>
      <c r="AV656" s="295">
        <v>4.5405907714072935E-2</v>
      </c>
      <c r="AW656" s="295">
        <v>0.43131052312724988</v>
      </c>
      <c r="AX656" s="295">
        <v>0.38214345768117858</v>
      </c>
      <c r="AY656" s="296">
        <v>3.7928333333333328</v>
      </c>
      <c r="AZ656" s="296">
        <v>0.68953212249590468</v>
      </c>
      <c r="BA656" s="296">
        <v>1.1793376991654094</v>
      </c>
      <c r="BB656" s="296">
        <v>4.196714872878692</v>
      </c>
    </row>
    <row r="657" spans="45:54" ht="16.5">
      <c r="AS657" s="293" t="s">
        <v>163</v>
      </c>
      <c r="AT657" s="294" t="s">
        <v>322</v>
      </c>
      <c r="AU657" s="293">
        <v>3</v>
      </c>
      <c r="AV657" s="295">
        <v>4.0956594395447216E-2</v>
      </c>
      <c r="AW657" s="295">
        <v>0.41730208340107855</v>
      </c>
      <c r="AX657" s="295">
        <v>0.49739480765836641</v>
      </c>
      <c r="AY657" s="296">
        <v>2.9159999999999999</v>
      </c>
      <c r="AZ657" s="296">
        <v>9.0820719596780231E-2</v>
      </c>
      <c r="BA657" s="296">
        <v>0.54492431758068138</v>
      </c>
      <c r="BB657" s="296">
        <v>3.7365837159608559</v>
      </c>
    </row>
    <row r="658" spans="45:54" ht="16.5">
      <c r="AS658" s="293" t="s">
        <v>163</v>
      </c>
      <c r="AT658" s="294" t="s">
        <v>323</v>
      </c>
      <c r="AU658" s="293">
        <v>3</v>
      </c>
      <c r="AV658" s="295">
        <v>4.9634931885603202E-2</v>
      </c>
      <c r="AW658" s="295">
        <v>0.36413851423553156</v>
      </c>
      <c r="AX658" s="295">
        <v>0.41414026102360346</v>
      </c>
      <c r="AY658" s="296">
        <v>3.8185000000000002</v>
      </c>
      <c r="AZ658" s="296">
        <v>0.50417075255047372</v>
      </c>
      <c r="BA658" s="296">
        <v>0.61220734238271812</v>
      </c>
      <c r="BB658" s="296">
        <v>4.8774768656082861</v>
      </c>
    </row>
    <row r="659" spans="45:54" ht="16.5">
      <c r="AS659" s="293" t="s">
        <v>163</v>
      </c>
      <c r="AT659" s="294" t="s">
        <v>324</v>
      </c>
      <c r="AU659" s="293">
        <v>3</v>
      </c>
      <c r="AV659" s="295">
        <v>2.3588972403245465E-2</v>
      </c>
      <c r="AW659" s="295">
        <v>0.41219701902821693</v>
      </c>
      <c r="AX659" s="295">
        <v>0.52484386592620802</v>
      </c>
      <c r="AY659" s="296">
        <v>2.26525</v>
      </c>
      <c r="AZ659" s="296">
        <v>8.3395101840013489E-2</v>
      </c>
      <c r="BA659" s="296">
        <v>1.1963989610125012</v>
      </c>
      <c r="BB659" s="296">
        <v>5.6003178380545595</v>
      </c>
    </row>
    <row r="660" spans="45:54" ht="16.5">
      <c r="AS660" s="293" t="s">
        <v>163</v>
      </c>
      <c r="AT660" s="294" t="s">
        <v>325</v>
      </c>
      <c r="AU660" s="293">
        <v>3</v>
      </c>
      <c r="AV660" s="295">
        <v>1.5434523095283061E-2</v>
      </c>
      <c r="AW660" s="295">
        <v>0.47040502011122171</v>
      </c>
      <c r="AX660" s="295">
        <v>0.18440128224179014</v>
      </c>
      <c r="AY660" s="296">
        <v>8.7797777777777775</v>
      </c>
      <c r="AZ660" s="296">
        <v>0.13293908524320019</v>
      </c>
      <c r="BA660" s="296">
        <v>4.8626163180068342</v>
      </c>
      <c r="BB660" s="296">
        <v>2.0211652760071486</v>
      </c>
    </row>
    <row r="661" spans="45:54" ht="16.5">
      <c r="AS661" s="293" t="s">
        <v>163</v>
      </c>
      <c r="AT661" s="294" t="s">
        <v>330</v>
      </c>
      <c r="AU661" s="293">
        <v>3</v>
      </c>
      <c r="AV661" s="295">
        <v>2.3489278878001122E-2</v>
      </c>
      <c r="AW661" s="295">
        <v>0.33652059346116348</v>
      </c>
      <c r="AX661" s="295">
        <v>0.17693513458284427</v>
      </c>
      <c r="AY661" s="296">
        <v>5.8769999999999998</v>
      </c>
      <c r="AZ661" s="296">
        <v>2.768937943393494E-2</v>
      </c>
      <c r="BA661" s="296">
        <v>1.4121583511306819</v>
      </c>
      <c r="BB661" s="296">
        <v>2.6024408153441621</v>
      </c>
    </row>
    <row r="662" spans="45:54" ht="16.5">
      <c r="AS662" s="293" t="s">
        <v>163</v>
      </c>
      <c r="AT662" s="294" t="s">
        <v>99</v>
      </c>
      <c r="AU662" s="293">
        <v>3</v>
      </c>
      <c r="AV662" s="295">
        <v>4.0939262133328137E-2</v>
      </c>
      <c r="AW662" s="295">
        <v>0.41309529375799164</v>
      </c>
      <c r="AX662" s="295">
        <v>0.44890954495642998</v>
      </c>
      <c r="AY662" s="296">
        <v>3.3849999999999998</v>
      </c>
      <c r="AZ662" s="296">
        <v>0.13784325843083828</v>
      </c>
      <c r="BA662" s="296">
        <v>1.0567983146364268</v>
      </c>
      <c r="BB662" s="296">
        <v>4.3794496070058804</v>
      </c>
    </row>
    <row r="663" spans="45:54" ht="16.5">
      <c r="AS663" s="293" t="s">
        <v>163</v>
      </c>
      <c r="AT663" s="294" t="s">
        <v>100</v>
      </c>
      <c r="AU663" s="293">
        <v>3</v>
      </c>
      <c r="AV663" s="295">
        <v>2.1247892638328474E-2</v>
      </c>
      <c r="AW663" s="295">
        <v>0.43045536312635257</v>
      </c>
      <c r="AX663" s="295">
        <v>0.26097118108066475</v>
      </c>
      <c r="AY663" s="296">
        <v>8.1909428571428577</v>
      </c>
      <c r="AZ663" s="296">
        <v>0.47953663571006211</v>
      </c>
      <c r="BA663" s="296">
        <v>7.068348196721022</v>
      </c>
      <c r="BB663" s="296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676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662</v>
      </c>
      <c r="C4" s="139" t="s">
        <v>1</v>
      </c>
      <c r="D4" s="139" t="s">
        <v>11</v>
      </c>
      <c r="E4" s="140" t="s">
        <v>661</v>
      </c>
      <c r="F4" s="126" t="s">
        <v>46</v>
      </c>
      <c r="G4" s="150" t="s">
        <v>666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4" t="str">
        <f>W5</f>
        <v>동화운수</v>
      </c>
      <c r="B5" s="144" t="str">
        <f>V5</f>
        <v>10</v>
      </c>
      <c r="C5" s="145" t="str">
        <f>Y5</f>
        <v>70바1807</v>
      </c>
      <c r="D5" s="133" t="str">
        <f>Z5</f>
        <v>대형</v>
      </c>
      <c r="E5" s="129" t="str">
        <f>AZ5</f>
        <v>A</v>
      </c>
      <c r="F5" s="152">
        <f>G5/H5</f>
        <v>0.96962962962962951</v>
      </c>
      <c r="G5" s="153">
        <f>AE5</f>
        <v>2.6179999999999999</v>
      </c>
      <c r="H5" s="154">
        <f>AF5</f>
        <v>2.7</v>
      </c>
      <c r="I5" s="155">
        <f>AC5</f>
        <v>4921.8850000000002</v>
      </c>
      <c r="J5" s="156">
        <f>AI5/AH5</f>
        <v>1.0765721015207189E-2</v>
      </c>
      <c r="K5" s="156">
        <f>AJ5/AH5</f>
        <v>0.32574382441848038</v>
      </c>
      <c r="L5" s="156">
        <f>AK5/AC5</f>
        <v>0.10300931452075779</v>
      </c>
      <c r="M5" s="157">
        <f>AG5</f>
        <v>8.7059999999999995</v>
      </c>
      <c r="N5" s="158">
        <f>IF(AW5=0,AT5,"속도계이상")</f>
        <v>1.097</v>
      </c>
      <c r="O5" s="158">
        <f>IF(AW5=0,AU5,"속도계이상")</f>
        <v>11.641999999999999</v>
      </c>
      <c r="P5" s="159">
        <f>AQ5/60</f>
        <v>0.32</v>
      </c>
      <c r="Q5" s="160">
        <f>AN5</f>
        <v>84</v>
      </c>
      <c r="R5" s="161">
        <f>AC5/(AH5-AI5-AJ5)</f>
        <v>24.473312268621846</v>
      </c>
      <c r="S5" s="146">
        <f>IF(AW5=0,AL5,"속도계이상")</f>
        <v>54</v>
      </c>
      <c r="T5" s="146">
        <f>IF(AW5=0,AM5,"속도계이상")</f>
        <v>573</v>
      </c>
      <c r="U5" t="s">
        <v>142</v>
      </c>
      <c r="V5" s="5" t="s">
        <v>200</v>
      </c>
      <c r="W5" t="s">
        <v>142</v>
      </c>
      <c r="X5" s="5" t="s">
        <v>200</v>
      </c>
      <c r="Y5" t="s">
        <v>941</v>
      </c>
      <c r="Z5" t="s">
        <v>660</v>
      </c>
      <c r="AA5" t="s">
        <v>49</v>
      </c>
      <c r="AB5">
        <v>507</v>
      </c>
      <c r="AC5" s="1">
        <v>4921.8850000000002</v>
      </c>
      <c r="AD5" s="1">
        <v>1880.17</v>
      </c>
      <c r="AE5" s="28">
        <v>2.6179999999999999</v>
      </c>
      <c r="AF5">
        <v>2.7</v>
      </c>
      <c r="AG5">
        <v>8.7059999999999995</v>
      </c>
      <c r="AH5">
        <v>303.11262900000003</v>
      </c>
      <c r="AI5">
        <v>3.263226</v>
      </c>
      <c r="AJ5">
        <v>98.737066999999996</v>
      </c>
      <c r="AK5">
        <v>507</v>
      </c>
      <c r="AL5">
        <v>54</v>
      </c>
      <c r="AM5">
        <v>573</v>
      </c>
      <c r="AN5">
        <v>84</v>
      </c>
      <c r="AO5">
        <v>16.237808999999999</v>
      </c>
      <c r="AP5">
        <v>398.4</v>
      </c>
      <c r="AQ5">
        <v>19.2</v>
      </c>
      <c r="AR5">
        <v>8</v>
      </c>
      <c r="AS5">
        <v>2069</v>
      </c>
      <c r="AT5">
        <v>1.097</v>
      </c>
      <c r="AU5">
        <v>11.641999999999999</v>
      </c>
      <c r="AV5">
        <v>40078</v>
      </c>
      <c r="AW5">
        <v>0</v>
      </c>
      <c r="AX5" s="29">
        <v>0.56000000000000005</v>
      </c>
      <c r="AY5">
        <v>0.96962962962962951</v>
      </c>
      <c r="AZ5" t="s">
        <v>69</v>
      </c>
      <c r="BA5" t="s">
        <v>942</v>
      </c>
      <c r="BB5">
        <v>4</v>
      </c>
      <c r="BC5" t="s">
        <v>943</v>
      </c>
      <c r="BD5">
        <v>5</v>
      </c>
      <c r="BE5">
        <v>72877.010999999999</v>
      </c>
      <c r="BF5">
        <v>6.7536867010091844E-2</v>
      </c>
      <c r="BG5">
        <v>6.5485747345340906E-2</v>
      </c>
      <c r="BH5">
        <v>539151.60399999993</v>
      </c>
      <c r="BI5">
        <v>9.1289443701627216E-3</v>
      </c>
      <c r="BJ5">
        <v>8.8516949485503704E-3</v>
      </c>
      <c r="BK5">
        <v>1</v>
      </c>
      <c r="BL5" t="s">
        <v>74</v>
      </c>
      <c r="BM5">
        <v>-1</v>
      </c>
      <c r="BN5" t="s">
        <v>928</v>
      </c>
    </row>
    <row r="6" spans="1:66">
      <c r="A6" s="141" t="str">
        <f t="shared" ref="A6:A7" si="0">W6</f>
        <v>동화운수</v>
      </c>
      <c r="B6" s="141" t="str">
        <f t="shared" ref="B6:B7" si="1">V6</f>
        <v>10</v>
      </c>
      <c r="C6" s="142" t="str">
        <f t="shared" ref="C6:C7" si="2">Y6</f>
        <v>70바1824</v>
      </c>
      <c r="D6" s="116" t="str">
        <f t="shared" ref="D6:D7" si="3">Z6</f>
        <v>대형</v>
      </c>
      <c r="E6" s="112" t="str">
        <f>AZ6</f>
        <v>B</v>
      </c>
      <c r="F6" s="162">
        <f>G6/H6</f>
        <v>0.90217391304347838</v>
      </c>
      <c r="G6" s="163">
        <f>AE6</f>
        <v>2.0750000000000002</v>
      </c>
      <c r="H6" s="164">
        <f>AF6</f>
        <v>2.2999999999999998</v>
      </c>
      <c r="I6" s="165">
        <f t="shared" ref="I6:I7" si="4">AC6</f>
        <v>3609.8960000000002</v>
      </c>
      <c r="J6" s="166">
        <f t="shared" ref="J6:J7" si="5">AI6/AH6</f>
        <v>9.051357576179659E-3</v>
      </c>
      <c r="K6" s="166">
        <f t="shared" ref="K6:K7" si="6">AJ6/AH6</f>
        <v>0.35878946237861448</v>
      </c>
      <c r="L6" s="166">
        <f t="shared" ref="L6:L7" si="7">AK6/AC6</f>
        <v>0.13601499877004766</v>
      </c>
      <c r="M6" s="167">
        <f t="shared" ref="M6:M7" si="8">AG6</f>
        <v>11.798999999999999</v>
      </c>
      <c r="N6" s="168">
        <f t="shared" ref="N6:N7" si="9">IF(AW6=0,AT6,"속도계이상")</f>
        <v>8.3000000000000004E-2</v>
      </c>
      <c r="O6" s="168">
        <f t="shared" ref="O6:O7" si="10">IF(AW6=0,AU6,"속도계이상")</f>
        <v>6.7039999999999997</v>
      </c>
      <c r="P6" s="169">
        <f t="shared" ref="P6:P7" si="11">AQ6/60</f>
        <v>0</v>
      </c>
      <c r="Q6" s="170">
        <f t="shared" ref="Q6:Q7" si="12">AN6</f>
        <v>66</v>
      </c>
      <c r="R6" s="171">
        <f t="shared" ref="R6:R7" si="13">AC6/(AH6-AI6-AJ6)</f>
        <v>23.216331442551979</v>
      </c>
      <c r="S6" s="143">
        <f t="shared" ref="S6:S7" si="14">IF(AW6=0,AL6,"속도계이상")</f>
        <v>3</v>
      </c>
      <c r="T6" s="143">
        <f t="shared" ref="T6:T7" si="15">IF(AW6=0,AM6,"속도계이상")</f>
        <v>242</v>
      </c>
      <c r="U6" t="s">
        <v>142</v>
      </c>
      <c r="V6" s="5" t="s">
        <v>200</v>
      </c>
      <c r="W6" t="s">
        <v>142</v>
      </c>
      <c r="X6" s="5" t="s">
        <v>200</v>
      </c>
      <c r="Y6" t="s">
        <v>944</v>
      </c>
      <c r="Z6" t="s">
        <v>660</v>
      </c>
      <c r="AA6" t="s">
        <v>49</v>
      </c>
      <c r="AB6">
        <v>507</v>
      </c>
      <c r="AC6" s="1">
        <v>3609.8960000000002</v>
      </c>
      <c r="AD6" s="1">
        <v>1739.854</v>
      </c>
      <c r="AE6" s="28">
        <v>2.0750000000000002</v>
      </c>
      <c r="AF6">
        <v>2.2999999999999998</v>
      </c>
      <c r="AG6">
        <v>11.798999999999999</v>
      </c>
      <c r="AH6">
        <v>245.965755</v>
      </c>
      <c r="AI6">
        <v>2.226324</v>
      </c>
      <c r="AJ6">
        <v>88.249921000000001</v>
      </c>
      <c r="AK6">
        <v>491</v>
      </c>
      <c r="AL6">
        <v>3</v>
      </c>
      <c r="AM6">
        <v>242</v>
      </c>
      <c r="AN6">
        <v>66</v>
      </c>
      <c r="AO6">
        <v>14.676417000000001</v>
      </c>
      <c r="AP6">
        <v>12.7</v>
      </c>
      <c r="AQ6">
        <v>0</v>
      </c>
      <c r="AR6">
        <v>31</v>
      </c>
      <c r="AS6">
        <v>5064</v>
      </c>
      <c r="AT6">
        <v>8.3000000000000004E-2</v>
      </c>
      <c r="AU6">
        <v>6.7039999999999997</v>
      </c>
      <c r="AV6">
        <v>31722</v>
      </c>
      <c r="AW6">
        <v>0</v>
      </c>
      <c r="AX6" s="29">
        <v>0.56000000000000005</v>
      </c>
      <c r="AY6">
        <v>0.90217391304347838</v>
      </c>
      <c r="AZ6" t="s">
        <v>71</v>
      </c>
      <c r="BA6" t="s">
        <v>942</v>
      </c>
      <c r="BB6">
        <v>3</v>
      </c>
      <c r="BC6" t="s">
        <v>945</v>
      </c>
      <c r="BD6">
        <v>7</v>
      </c>
      <c r="BE6">
        <v>72877.010999999999</v>
      </c>
      <c r="BF6">
        <v>4.9534084212098109E-2</v>
      </c>
      <c r="BG6">
        <v>4.4688358582653735E-2</v>
      </c>
      <c r="BH6">
        <v>539151.60399999993</v>
      </c>
      <c r="BI6">
        <v>6.6955119361937401E-3</v>
      </c>
      <c r="BJ6">
        <v>6.0405162033052226E-3</v>
      </c>
      <c r="BK6">
        <v>1</v>
      </c>
      <c r="BL6" t="s">
        <v>69</v>
      </c>
      <c r="BM6">
        <v>-1</v>
      </c>
      <c r="BN6" t="s">
        <v>928</v>
      </c>
    </row>
    <row r="7" spans="1:66">
      <c r="A7" s="144" t="str">
        <f t="shared" si="0"/>
        <v>동화운수</v>
      </c>
      <c r="B7" s="144" t="str">
        <f t="shared" si="1"/>
        <v>10</v>
      </c>
      <c r="C7" s="145" t="str">
        <f t="shared" si="2"/>
        <v>70바1826</v>
      </c>
      <c r="D7" s="133" t="str">
        <f t="shared" si="3"/>
        <v>대형</v>
      </c>
      <c r="E7" s="129" t="str">
        <f t="shared" ref="E7:E45" si="16">AZ7</f>
        <v>A</v>
      </c>
      <c r="F7" s="152">
        <f t="shared" ref="F7:F45" si="17">G7/H7</f>
        <v>0.97959999999999992</v>
      </c>
      <c r="G7" s="153">
        <f t="shared" ref="G7:G45" si="18">AE7</f>
        <v>2.4489999999999998</v>
      </c>
      <c r="H7" s="154">
        <f t="shared" ref="H7:H45" si="19">AF7</f>
        <v>2.5</v>
      </c>
      <c r="I7" s="155">
        <f t="shared" si="4"/>
        <v>4861.5649999999996</v>
      </c>
      <c r="J7" s="156">
        <f t="shared" si="5"/>
        <v>1.3769162861793485E-2</v>
      </c>
      <c r="K7" s="156">
        <f t="shared" si="6"/>
        <v>0.2867405269151112</v>
      </c>
      <c r="L7" s="156">
        <f t="shared" si="7"/>
        <v>0.14439794592893443</v>
      </c>
      <c r="M7" s="157">
        <f t="shared" si="8"/>
        <v>9.1910000000000007</v>
      </c>
      <c r="N7" s="158">
        <f t="shared" si="9"/>
        <v>4.1000000000000002E-2</v>
      </c>
      <c r="O7" s="158">
        <f t="shared" si="10"/>
        <v>9.3179999999999996</v>
      </c>
      <c r="P7" s="159">
        <f t="shared" si="11"/>
        <v>0</v>
      </c>
      <c r="Q7" s="160">
        <f t="shared" si="12"/>
        <v>83</v>
      </c>
      <c r="R7" s="161">
        <f t="shared" si="13"/>
        <v>23.601986585395679</v>
      </c>
      <c r="S7" s="146">
        <f t="shared" si="14"/>
        <v>2</v>
      </c>
      <c r="T7" s="146">
        <f t="shared" si="15"/>
        <v>453</v>
      </c>
      <c r="U7" t="s">
        <v>142</v>
      </c>
      <c r="V7" t="s">
        <v>200</v>
      </c>
      <c r="W7" s="4" t="s">
        <v>142</v>
      </c>
      <c r="X7" s="4" t="s">
        <v>200</v>
      </c>
      <c r="Y7" s="4" t="s">
        <v>946</v>
      </c>
      <c r="Z7" s="4" t="s">
        <v>660</v>
      </c>
      <c r="AA7" s="4" t="s">
        <v>49</v>
      </c>
      <c r="AB7" s="4">
        <v>507</v>
      </c>
      <c r="AC7" s="4">
        <v>4861.5649999999996</v>
      </c>
      <c r="AD7" s="4">
        <v>1985.087</v>
      </c>
      <c r="AE7" s="4">
        <v>2.4489999999999998</v>
      </c>
      <c r="AF7" s="4">
        <v>2.5</v>
      </c>
      <c r="AG7" s="4">
        <v>9.1910000000000007</v>
      </c>
      <c r="AH7" s="4">
        <v>294.47323999999998</v>
      </c>
      <c r="AI7" s="4">
        <v>4.0546499999999996</v>
      </c>
      <c r="AJ7" s="4">
        <v>84.437411999999995</v>
      </c>
      <c r="AK7" s="4">
        <v>702</v>
      </c>
      <c r="AL7" s="4">
        <v>2</v>
      </c>
      <c r="AM7" s="4">
        <v>453</v>
      </c>
      <c r="AN7" s="4">
        <v>83</v>
      </c>
      <c r="AO7" s="4">
        <v>16.509360000000001</v>
      </c>
      <c r="AP7" s="4">
        <v>178.1</v>
      </c>
      <c r="AQ7" s="4">
        <v>0</v>
      </c>
      <c r="AR7" s="4">
        <v>30</v>
      </c>
      <c r="AS7" s="4">
        <v>3453</v>
      </c>
      <c r="AT7" s="4">
        <v>4.1000000000000002E-2</v>
      </c>
      <c r="AU7" s="4">
        <v>9.3179999999999996</v>
      </c>
      <c r="AV7" s="4">
        <v>36919</v>
      </c>
      <c r="AW7" s="4">
        <v>0</v>
      </c>
      <c r="AX7" s="30">
        <v>0.56000000000000005</v>
      </c>
      <c r="AY7">
        <v>0.97959999999999992</v>
      </c>
      <c r="AZ7" t="s">
        <v>69</v>
      </c>
      <c r="BA7" t="s">
        <v>942</v>
      </c>
      <c r="BB7">
        <v>2</v>
      </c>
      <c r="BC7" t="s">
        <v>947</v>
      </c>
      <c r="BD7">
        <v>7</v>
      </c>
      <c r="BE7">
        <v>72877.010999999999</v>
      </c>
      <c r="BF7">
        <v>6.6709171154124308E-2</v>
      </c>
      <c r="BG7">
        <v>6.5348304062580173E-2</v>
      </c>
      <c r="BH7">
        <v>539151.60399999993</v>
      </c>
      <c r="BI7">
        <v>9.0170648921968164E-3</v>
      </c>
      <c r="BJ7">
        <v>8.8331167683959998E-3</v>
      </c>
      <c r="BK7">
        <v>1</v>
      </c>
      <c r="BL7" t="s">
        <v>74</v>
      </c>
      <c r="BM7">
        <v>-1</v>
      </c>
      <c r="BN7" t="s">
        <v>928</v>
      </c>
    </row>
    <row r="8" spans="1:66">
      <c r="A8" s="141" t="str">
        <f t="shared" ref="A8:A45" si="20">W8</f>
        <v>동화운수</v>
      </c>
      <c r="B8" s="141" t="str">
        <f t="shared" ref="B8:B45" si="21">V8</f>
        <v>10</v>
      </c>
      <c r="C8" s="142" t="str">
        <f t="shared" ref="C8:C45" si="22">Y8</f>
        <v>70바1839</v>
      </c>
      <c r="D8" s="116" t="str">
        <f t="shared" ref="D8:D45" si="23">Z8</f>
        <v>대형</v>
      </c>
      <c r="E8" s="112" t="str">
        <f t="shared" si="16"/>
        <v>S</v>
      </c>
      <c r="F8" s="162">
        <f t="shared" si="17"/>
        <v>1.05</v>
      </c>
      <c r="G8" s="163">
        <f t="shared" si="18"/>
        <v>2.52</v>
      </c>
      <c r="H8" s="164">
        <f t="shared" si="19"/>
        <v>2.4</v>
      </c>
      <c r="I8" s="165">
        <f t="shared" ref="I8:I45" si="24">AC8</f>
        <v>5242.7520000000004</v>
      </c>
      <c r="J8" s="166">
        <f t="shared" ref="J8:J45" si="25">AI8/AH8</f>
        <v>8.3716994794302314E-3</v>
      </c>
      <c r="K8" s="166">
        <f t="shared" ref="K8:K45" si="26">AJ8/AH8</f>
        <v>0.34341850585955253</v>
      </c>
      <c r="L8" s="166">
        <f t="shared" ref="L8:L45" si="27">AK8/AC8</f>
        <v>0.21591713664884396</v>
      </c>
      <c r="M8" s="167">
        <f t="shared" ref="M8:M45" si="28">AG8</f>
        <v>8.5239999999999991</v>
      </c>
      <c r="N8" s="168">
        <f t="shared" ref="N8:N45" si="29">IF(AW8=0,AT8,"속도계이상")</f>
        <v>9.5000000000000001E-2</v>
      </c>
      <c r="O8" s="168">
        <f t="shared" ref="O8:O45" si="30">IF(AW8=0,AU8,"속도계이상")</f>
        <v>11.807</v>
      </c>
      <c r="P8" s="169">
        <f t="shared" ref="P8:P45" si="31">AQ8/60</f>
        <v>0</v>
      </c>
      <c r="Q8" s="170">
        <f t="shared" ref="Q8:Q45" si="32">AN8</f>
        <v>72</v>
      </c>
      <c r="R8" s="171">
        <f t="shared" ref="R8:R45" si="33">AC8/(AH8-AI8-AJ8)</f>
        <v>23.284495697964839</v>
      </c>
      <c r="S8" s="143">
        <f t="shared" ref="S8:S45" si="34">IF(AW8=0,AL8,"속도계이상")</f>
        <v>5</v>
      </c>
      <c r="T8" s="143">
        <f t="shared" ref="T8:T45" si="35">IF(AW8=0,AM8,"속도계이상")</f>
        <v>619</v>
      </c>
      <c r="U8" t="s">
        <v>142</v>
      </c>
      <c r="V8" s="5" t="s">
        <v>200</v>
      </c>
      <c r="W8" t="s">
        <v>142</v>
      </c>
      <c r="X8" s="5" t="s">
        <v>200</v>
      </c>
      <c r="Y8" t="s">
        <v>948</v>
      </c>
      <c r="Z8" t="s">
        <v>660</v>
      </c>
      <c r="AA8" t="s">
        <v>49</v>
      </c>
      <c r="AB8">
        <v>507</v>
      </c>
      <c r="AC8" s="1">
        <v>5242.7520000000004</v>
      </c>
      <c r="AD8" s="1">
        <v>2080.5079999999998</v>
      </c>
      <c r="AE8" s="28">
        <v>2.52</v>
      </c>
      <c r="AF8">
        <v>2.4</v>
      </c>
      <c r="AG8">
        <v>8.5239999999999991</v>
      </c>
      <c r="AH8">
        <v>347.35766699999999</v>
      </c>
      <c r="AI8">
        <v>2.9079739999999998</v>
      </c>
      <c r="AJ8">
        <v>119.289051</v>
      </c>
      <c r="AK8">
        <v>1132</v>
      </c>
      <c r="AL8">
        <v>5</v>
      </c>
      <c r="AM8">
        <v>619</v>
      </c>
      <c r="AN8">
        <v>72</v>
      </c>
      <c r="AO8">
        <v>15.093237999999999</v>
      </c>
      <c r="AP8">
        <v>44.7</v>
      </c>
      <c r="AQ8">
        <v>0</v>
      </c>
      <c r="AR8">
        <v>8</v>
      </c>
      <c r="AS8">
        <v>1675</v>
      </c>
      <c r="AT8">
        <v>9.5000000000000001E-2</v>
      </c>
      <c r="AU8">
        <v>11.807</v>
      </c>
      <c r="AV8">
        <v>10421</v>
      </c>
      <c r="AW8">
        <v>0</v>
      </c>
      <c r="AX8" s="29">
        <v>0.56000000000000005</v>
      </c>
      <c r="AY8">
        <v>1.05</v>
      </c>
      <c r="AZ8" t="s">
        <v>74</v>
      </c>
      <c r="BA8" t="s">
        <v>942</v>
      </c>
      <c r="BB8">
        <v>2</v>
      </c>
      <c r="BC8" t="s">
        <v>949</v>
      </c>
      <c r="BD8">
        <v>5</v>
      </c>
      <c r="BE8">
        <v>72877.010999999999</v>
      </c>
      <c r="BF8">
        <v>7.1939723213950146E-2</v>
      </c>
      <c r="BG8">
        <v>7.5536709374647654E-2</v>
      </c>
      <c r="BH8">
        <v>539151.60399999993</v>
      </c>
      <c r="BI8">
        <v>9.7240775342291308E-3</v>
      </c>
      <c r="BJ8">
        <v>1.0210281410940587E-2</v>
      </c>
      <c r="BK8">
        <v>1</v>
      </c>
      <c r="BL8" t="s">
        <v>74</v>
      </c>
      <c r="BM8">
        <v>0</v>
      </c>
      <c r="BN8" t="s">
        <v>929</v>
      </c>
    </row>
    <row r="9" spans="1:66">
      <c r="A9" s="144" t="str">
        <f t="shared" si="20"/>
        <v>동화운수</v>
      </c>
      <c r="B9" s="144" t="str">
        <f t="shared" si="21"/>
        <v>10</v>
      </c>
      <c r="C9" s="145" t="str">
        <f t="shared" si="22"/>
        <v>70바1856</v>
      </c>
      <c r="D9" s="133" t="str">
        <f t="shared" si="23"/>
        <v>대형</v>
      </c>
      <c r="E9" s="129" t="str">
        <f t="shared" si="16"/>
        <v>B</v>
      </c>
      <c r="F9" s="152">
        <f t="shared" si="17"/>
        <v>0.92461538461538451</v>
      </c>
      <c r="G9" s="153">
        <f t="shared" si="18"/>
        <v>2.4039999999999999</v>
      </c>
      <c r="H9" s="154">
        <f t="shared" si="19"/>
        <v>2.6</v>
      </c>
      <c r="I9" s="155">
        <f t="shared" si="24"/>
        <v>5402.491</v>
      </c>
      <c r="J9" s="156">
        <f t="shared" si="25"/>
        <v>6.227703334112494E-3</v>
      </c>
      <c r="K9" s="156">
        <f t="shared" si="26"/>
        <v>0.3484014977466805</v>
      </c>
      <c r="L9" s="156">
        <f t="shared" si="27"/>
        <v>9.2179700067987161E-2</v>
      </c>
      <c r="M9" s="157">
        <f t="shared" si="28"/>
        <v>8.9580000000000002</v>
      </c>
      <c r="N9" s="158">
        <f t="shared" si="29"/>
        <v>5.6000000000000001E-2</v>
      </c>
      <c r="O9" s="158">
        <f t="shared" si="30"/>
        <v>4.516</v>
      </c>
      <c r="P9" s="159">
        <f t="shared" si="31"/>
        <v>0</v>
      </c>
      <c r="Q9" s="160">
        <f t="shared" si="32"/>
        <v>68</v>
      </c>
      <c r="R9" s="161">
        <f t="shared" si="33"/>
        <v>22.83299096750731</v>
      </c>
      <c r="S9" s="146">
        <f t="shared" si="34"/>
        <v>3</v>
      </c>
      <c r="T9" s="146">
        <f t="shared" si="35"/>
        <v>244</v>
      </c>
      <c r="U9" t="s">
        <v>142</v>
      </c>
      <c r="V9" s="5" t="s">
        <v>200</v>
      </c>
      <c r="W9" t="s">
        <v>142</v>
      </c>
      <c r="X9" s="5" t="s">
        <v>200</v>
      </c>
      <c r="Y9" t="s">
        <v>950</v>
      </c>
      <c r="Z9" t="s">
        <v>660</v>
      </c>
      <c r="AA9" t="s">
        <v>49</v>
      </c>
      <c r="AB9">
        <v>507</v>
      </c>
      <c r="AC9" s="1">
        <v>5402.491</v>
      </c>
      <c r="AD9" s="1">
        <v>2247.2570000000001</v>
      </c>
      <c r="AE9" s="28">
        <v>2.4039999999999999</v>
      </c>
      <c r="AF9">
        <v>2.6</v>
      </c>
      <c r="AG9">
        <v>8.9580000000000002</v>
      </c>
      <c r="AH9">
        <v>366.62488200000001</v>
      </c>
      <c r="AI9">
        <v>2.2832309999999998</v>
      </c>
      <c r="AJ9">
        <v>127.732658</v>
      </c>
      <c r="AK9">
        <v>498</v>
      </c>
      <c r="AL9">
        <v>3</v>
      </c>
      <c r="AM9">
        <v>244</v>
      </c>
      <c r="AN9">
        <v>68</v>
      </c>
      <c r="AO9">
        <v>14.735745</v>
      </c>
      <c r="AP9">
        <v>40.799999999999997</v>
      </c>
      <c r="AQ9">
        <v>0</v>
      </c>
      <c r="AR9">
        <v>31</v>
      </c>
      <c r="AS9">
        <v>6395</v>
      </c>
      <c r="AT9">
        <v>5.6000000000000001E-2</v>
      </c>
      <c r="AU9">
        <v>4.516</v>
      </c>
      <c r="AV9">
        <v>42513</v>
      </c>
      <c r="AW9">
        <v>0</v>
      </c>
      <c r="AX9" s="29">
        <v>0.56000000000000005</v>
      </c>
      <c r="AY9">
        <v>0.92461538461538451</v>
      </c>
      <c r="AZ9" t="s">
        <v>71</v>
      </c>
      <c r="BA9" t="s">
        <v>942</v>
      </c>
      <c r="BB9">
        <v>2</v>
      </c>
      <c r="BC9" t="s">
        <v>951</v>
      </c>
      <c r="BD9">
        <v>7</v>
      </c>
      <c r="BE9">
        <v>72877.010999999999</v>
      </c>
      <c r="BF9">
        <v>7.4131621561702082E-2</v>
      </c>
      <c r="BG9">
        <v>6.8543237782435304E-2</v>
      </c>
      <c r="BH9">
        <v>539151.60399999993</v>
      </c>
      <c r="BI9">
        <v>1.0020355981357705E-2</v>
      </c>
      <c r="BJ9">
        <v>9.2649752996861231E-3</v>
      </c>
      <c r="BK9">
        <v>1</v>
      </c>
      <c r="BL9" t="s">
        <v>69</v>
      </c>
      <c r="BM9">
        <v>-1</v>
      </c>
      <c r="BN9" t="s">
        <v>928</v>
      </c>
    </row>
    <row r="10" spans="1:66">
      <c r="A10" s="141" t="str">
        <f t="shared" si="20"/>
        <v>동화운수</v>
      </c>
      <c r="B10" s="141" t="str">
        <f t="shared" si="21"/>
        <v>10</v>
      </c>
      <c r="C10" s="142" t="str">
        <f t="shared" si="22"/>
        <v>70바1859</v>
      </c>
      <c r="D10" s="116" t="str">
        <f t="shared" si="23"/>
        <v>대형</v>
      </c>
      <c r="E10" s="112" t="str">
        <f t="shared" si="16"/>
        <v>F</v>
      </c>
      <c r="F10" s="162">
        <f t="shared" si="17"/>
        <v>0.79576923076923067</v>
      </c>
      <c r="G10" s="163">
        <f t="shared" si="18"/>
        <v>2.069</v>
      </c>
      <c r="H10" s="164">
        <f t="shared" si="19"/>
        <v>2.6</v>
      </c>
      <c r="I10" s="165">
        <f t="shared" si="24"/>
        <v>5504.2020000000002</v>
      </c>
      <c r="J10" s="166">
        <f t="shared" si="25"/>
        <v>1.1470006441145169E-2</v>
      </c>
      <c r="K10" s="166">
        <f t="shared" si="26"/>
        <v>0.36191703694271227</v>
      </c>
      <c r="L10" s="166">
        <f t="shared" si="27"/>
        <v>0.120453428126366</v>
      </c>
      <c r="M10" s="167">
        <f t="shared" si="28"/>
        <v>11.212</v>
      </c>
      <c r="N10" s="168">
        <f t="shared" si="29"/>
        <v>0.16400000000000001</v>
      </c>
      <c r="O10" s="168">
        <f t="shared" si="30"/>
        <v>7.8490000000000002</v>
      </c>
      <c r="P10" s="169">
        <f t="shared" si="31"/>
        <v>0</v>
      </c>
      <c r="Q10" s="170">
        <f t="shared" si="32"/>
        <v>76</v>
      </c>
      <c r="R10" s="171">
        <f t="shared" si="33"/>
        <v>22.836821250395875</v>
      </c>
      <c r="S10" s="143">
        <f t="shared" si="34"/>
        <v>9</v>
      </c>
      <c r="T10" s="143">
        <f t="shared" si="35"/>
        <v>432</v>
      </c>
      <c r="U10" t="s">
        <v>142</v>
      </c>
      <c r="V10" t="s">
        <v>200</v>
      </c>
      <c r="W10" s="4" t="s">
        <v>142</v>
      </c>
      <c r="X10" s="4" t="s">
        <v>200</v>
      </c>
      <c r="Y10" s="4" t="s">
        <v>952</v>
      </c>
      <c r="Z10" s="4" t="s">
        <v>660</v>
      </c>
      <c r="AA10" s="4" t="s">
        <v>49</v>
      </c>
      <c r="AB10" s="4">
        <v>507</v>
      </c>
      <c r="AC10" s="4">
        <v>5504.2020000000002</v>
      </c>
      <c r="AD10" s="4">
        <v>2659.9110000000001</v>
      </c>
      <c r="AE10" s="4">
        <v>2.069</v>
      </c>
      <c r="AF10" s="4">
        <v>2.6</v>
      </c>
      <c r="AG10" s="4">
        <v>11.212</v>
      </c>
      <c r="AH10" s="4">
        <v>384.64433500000001</v>
      </c>
      <c r="AI10" s="4">
        <v>4.4118729999999999</v>
      </c>
      <c r="AJ10" s="4">
        <v>139.209338</v>
      </c>
      <c r="AK10" s="4">
        <v>663</v>
      </c>
      <c r="AL10" s="4">
        <v>9</v>
      </c>
      <c r="AM10" s="4">
        <v>432</v>
      </c>
      <c r="AN10" s="4">
        <v>76</v>
      </c>
      <c r="AO10" s="4">
        <v>14.309848000000001</v>
      </c>
      <c r="AP10" s="4">
        <v>67.5</v>
      </c>
      <c r="AQ10" s="4">
        <v>0</v>
      </c>
      <c r="AR10" s="4">
        <v>49</v>
      </c>
      <c r="AS10" s="4">
        <v>12684</v>
      </c>
      <c r="AT10" s="4">
        <v>0.16400000000000001</v>
      </c>
      <c r="AU10" s="4">
        <v>7.8490000000000002</v>
      </c>
      <c r="AV10" s="4">
        <v>41888</v>
      </c>
      <c r="AW10" s="4">
        <v>0</v>
      </c>
      <c r="AX10" s="30">
        <v>0.55000000000000004</v>
      </c>
      <c r="AY10">
        <v>0.79576923076923067</v>
      </c>
      <c r="AZ10" t="s">
        <v>73</v>
      </c>
      <c r="BA10" t="s">
        <v>942</v>
      </c>
      <c r="BB10">
        <v>1</v>
      </c>
      <c r="BC10" t="s">
        <v>953</v>
      </c>
      <c r="BD10">
        <v>9</v>
      </c>
      <c r="BE10">
        <v>72877.010999999999</v>
      </c>
      <c r="BF10">
        <v>7.5527274300533548E-2</v>
      </c>
      <c r="BG10">
        <v>6.0102280972232268E-2</v>
      </c>
      <c r="BH10">
        <v>539151.60399999993</v>
      </c>
      <c r="BI10">
        <v>1.0209006073920538E-2</v>
      </c>
      <c r="BJ10">
        <v>8.1240129103621501E-3</v>
      </c>
      <c r="BK10">
        <v>1</v>
      </c>
      <c r="BL10" t="s">
        <v>70</v>
      </c>
      <c r="BM10">
        <v>-1</v>
      </c>
      <c r="BN10" t="s">
        <v>928</v>
      </c>
    </row>
    <row r="11" spans="1:66">
      <c r="A11" s="144" t="str">
        <f t="shared" si="20"/>
        <v>동화운수</v>
      </c>
      <c r="B11" s="144" t="str">
        <f t="shared" si="21"/>
        <v>10</v>
      </c>
      <c r="C11" s="145" t="str">
        <f t="shared" si="22"/>
        <v>70바1902</v>
      </c>
      <c r="D11" s="133" t="str">
        <f t="shared" si="23"/>
        <v>대형</v>
      </c>
      <c r="E11" s="129" t="str">
        <f t="shared" si="16"/>
        <v>S</v>
      </c>
      <c r="F11" s="152">
        <f t="shared" si="17"/>
        <v>1.0511538461538461</v>
      </c>
      <c r="G11" s="153">
        <f t="shared" si="18"/>
        <v>2.7330000000000001</v>
      </c>
      <c r="H11" s="154">
        <f t="shared" si="19"/>
        <v>2.6</v>
      </c>
      <c r="I11" s="155">
        <f t="shared" si="24"/>
        <v>1607.4290000000001</v>
      </c>
      <c r="J11" s="156">
        <f t="shared" si="25"/>
        <v>2.2410017520207125E-2</v>
      </c>
      <c r="K11" s="156">
        <f t="shared" si="26"/>
        <v>0.37536863440162793</v>
      </c>
      <c r="L11" s="156">
        <f t="shared" si="27"/>
        <v>0.1573941990594919</v>
      </c>
      <c r="M11" s="157">
        <f t="shared" si="28"/>
        <v>10.851000000000001</v>
      </c>
      <c r="N11" s="158">
        <f t="shared" si="29"/>
        <v>0</v>
      </c>
      <c r="O11" s="158">
        <f t="shared" si="30"/>
        <v>19.161000000000001</v>
      </c>
      <c r="P11" s="159">
        <f t="shared" si="31"/>
        <v>0</v>
      </c>
      <c r="Q11" s="160">
        <f t="shared" si="32"/>
        <v>66</v>
      </c>
      <c r="R11" s="161">
        <f t="shared" si="33"/>
        <v>23.565395218222783</v>
      </c>
      <c r="S11" s="146">
        <f t="shared" si="34"/>
        <v>0</v>
      </c>
      <c r="T11" s="146">
        <f t="shared" si="35"/>
        <v>308</v>
      </c>
      <c r="U11" t="s">
        <v>142</v>
      </c>
      <c r="V11" s="5" t="s">
        <v>200</v>
      </c>
      <c r="W11" t="s">
        <v>142</v>
      </c>
      <c r="X11" s="5" t="s">
        <v>200</v>
      </c>
      <c r="Y11" t="s">
        <v>954</v>
      </c>
      <c r="Z11" t="s">
        <v>660</v>
      </c>
      <c r="AA11" t="s">
        <v>49</v>
      </c>
      <c r="AB11">
        <v>507</v>
      </c>
      <c r="AC11" s="1">
        <v>1607.4290000000001</v>
      </c>
      <c r="AD11" s="1">
        <v>588.178</v>
      </c>
      <c r="AE11" s="28">
        <v>2.7330000000000001</v>
      </c>
      <c r="AF11">
        <v>2.6</v>
      </c>
      <c r="AG11">
        <v>10.851000000000001</v>
      </c>
      <c r="AH11">
        <v>113.266355</v>
      </c>
      <c r="AI11">
        <v>2.5383010000000001</v>
      </c>
      <c r="AJ11">
        <v>42.516637000000003</v>
      </c>
      <c r="AK11">
        <v>253</v>
      </c>
      <c r="AL11">
        <v>0</v>
      </c>
      <c r="AM11">
        <v>308</v>
      </c>
      <c r="AN11">
        <v>66</v>
      </c>
      <c r="AO11">
        <v>14.191584000000001</v>
      </c>
      <c r="AP11">
        <v>0</v>
      </c>
      <c r="AQ11">
        <v>0</v>
      </c>
      <c r="AR11">
        <v>10</v>
      </c>
      <c r="AS11">
        <v>3633</v>
      </c>
      <c r="AT11">
        <v>0</v>
      </c>
      <c r="AU11">
        <v>19.161000000000001</v>
      </c>
      <c r="AV11">
        <v>10601</v>
      </c>
      <c r="AW11">
        <v>0</v>
      </c>
      <c r="AX11" s="29">
        <v>0.69</v>
      </c>
      <c r="AY11">
        <v>1.0511538461538461</v>
      </c>
      <c r="AZ11" t="s">
        <v>74</v>
      </c>
      <c r="BA11" t="s">
        <v>942</v>
      </c>
      <c r="BB11">
        <v>1</v>
      </c>
      <c r="BC11" t="s">
        <v>955</v>
      </c>
      <c r="BD11">
        <v>9</v>
      </c>
      <c r="BE11">
        <v>72877.010999999999</v>
      </c>
      <c r="BF11">
        <v>2.2056736108455384E-2</v>
      </c>
      <c r="BG11">
        <v>2.3185022994003292E-2</v>
      </c>
      <c r="BH11">
        <v>539151.60399999993</v>
      </c>
      <c r="BI11">
        <v>2.9814044659690936E-3</v>
      </c>
      <c r="BJ11">
        <v>3.1339147713436663E-3</v>
      </c>
      <c r="BK11">
        <v>1</v>
      </c>
      <c r="BL11" t="s">
        <v>74</v>
      </c>
      <c r="BM11">
        <v>0</v>
      </c>
      <c r="BN11" t="s">
        <v>929</v>
      </c>
    </row>
    <row r="12" spans="1:66" s="2" customFormat="1">
      <c r="A12" s="141" t="str">
        <f t="shared" si="20"/>
        <v>동화운수</v>
      </c>
      <c r="B12" s="141" t="str">
        <f t="shared" si="21"/>
        <v>10</v>
      </c>
      <c r="C12" s="142" t="str">
        <f t="shared" si="22"/>
        <v>70바1918</v>
      </c>
      <c r="D12" s="116" t="str">
        <f t="shared" si="23"/>
        <v>대형</v>
      </c>
      <c r="E12" s="112" t="str">
        <f t="shared" si="16"/>
        <v>F</v>
      </c>
      <c r="F12" s="162">
        <f t="shared" si="17"/>
        <v>0.7911111111111111</v>
      </c>
      <c r="G12" s="163">
        <f t="shared" si="18"/>
        <v>2.1360000000000001</v>
      </c>
      <c r="H12" s="164">
        <f t="shared" si="19"/>
        <v>2.7</v>
      </c>
      <c r="I12" s="165">
        <f t="shared" si="24"/>
        <v>5635.1909999999998</v>
      </c>
      <c r="J12" s="166">
        <f t="shared" si="25"/>
        <v>1.3252198406074523E-2</v>
      </c>
      <c r="K12" s="166">
        <f t="shared" si="26"/>
        <v>0.37263570136723512</v>
      </c>
      <c r="L12" s="166">
        <f t="shared" si="27"/>
        <v>0.1959117268607222</v>
      </c>
      <c r="M12" s="167">
        <f t="shared" si="28"/>
        <v>10.037000000000001</v>
      </c>
      <c r="N12" s="168">
        <f t="shared" si="29"/>
        <v>3.5000000000000003E-2</v>
      </c>
      <c r="O12" s="168">
        <f t="shared" si="30"/>
        <v>23.442</v>
      </c>
      <c r="P12" s="169">
        <f t="shared" si="31"/>
        <v>0</v>
      </c>
      <c r="Q12" s="170">
        <f t="shared" si="32"/>
        <v>83</v>
      </c>
      <c r="R12" s="171">
        <f t="shared" si="33"/>
        <v>24.262067220293204</v>
      </c>
      <c r="S12" s="143">
        <f t="shared" si="34"/>
        <v>2</v>
      </c>
      <c r="T12" s="143">
        <f t="shared" si="35"/>
        <v>1321</v>
      </c>
      <c r="U12" t="s">
        <v>142</v>
      </c>
      <c r="V12" s="5" t="s">
        <v>200</v>
      </c>
      <c r="W12" t="s">
        <v>142</v>
      </c>
      <c r="X12" s="5" t="s">
        <v>200</v>
      </c>
      <c r="Y12" t="s">
        <v>956</v>
      </c>
      <c r="Z12" t="s">
        <v>660</v>
      </c>
      <c r="AA12" t="s">
        <v>49</v>
      </c>
      <c r="AB12">
        <v>507</v>
      </c>
      <c r="AC12" s="1">
        <v>5635.1909999999998</v>
      </c>
      <c r="AD12" s="1">
        <v>2638.078</v>
      </c>
      <c r="AE12" s="28">
        <v>2.1360000000000001</v>
      </c>
      <c r="AF12">
        <v>2.7</v>
      </c>
      <c r="AG12">
        <v>10.037000000000001</v>
      </c>
      <c r="AH12">
        <v>378.21015399999999</v>
      </c>
      <c r="AI12">
        <v>5.0121159999999998</v>
      </c>
      <c r="AJ12">
        <v>140.934606</v>
      </c>
      <c r="AK12">
        <v>1104</v>
      </c>
      <c r="AL12">
        <v>2</v>
      </c>
      <c r="AM12">
        <v>1321</v>
      </c>
      <c r="AN12">
        <v>83</v>
      </c>
      <c r="AO12">
        <v>14.899628999999999</v>
      </c>
      <c r="AP12">
        <v>467.6</v>
      </c>
      <c r="AQ12">
        <v>0</v>
      </c>
      <c r="AR12">
        <v>47</v>
      </c>
      <c r="AS12">
        <v>10487</v>
      </c>
      <c r="AT12">
        <v>3.5000000000000003E-2</v>
      </c>
      <c r="AU12">
        <v>23.442</v>
      </c>
      <c r="AV12">
        <v>48307</v>
      </c>
      <c r="AW12">
        <v>0</v>
      </c>
      <c r="AX12" s="29">
        <v>0.5</v>
      </c>
      <c r="AY12" s="2">
        <v>0.7911111111111111</v>
      </c>
      <c r="AZ12" s="2" t="s">
        <v>73</v>
      </c>
      <c r="BA12" s="2" t="s">
        <v>942</v>
      </c>
      <c r="BB12" s="2">
        <v>2</v>
      </c>
      <c r="BC12" s="2" t="s">
        <v>957</v>
      </c>
      <c r="BD12" s="2">
        <v>10</v>
      </c>
      <c r="BE12" s="2">
        <v>72877.010999999999</v>
      </c>
      <c r="BF12" s="2">
        <v>7.7324672385369914E-2</v>
      </c>
      <c r="BG12" s="2">
        <v>6.1172407487092642E-2</v>
      </c>
      <c r="BH12" s="2">
        <v>539151.60399999993</v>
      </c>
      <c r="BI12" s="2">
        <v>1.0451960001958931E-2</v>
      </c>
      <c r="BJ12" s="2">
        <v>8.2686616904386213E-3</v>
      </c>
      <c r="BK12" s="2">
        <v>1</v>
      </c>
      <c r="BL12" s="2" t="s">
        <v>70</v>
      </c>
      <c r="BM12" s="2">
        <v>-1</v>
      </c>
      <c r="BN12" s="2" t="s">
        <v>928</v>
      </c>
    </row>
    <row r="13" spans="1:66">
      <c r="A13" s="144" t="str">
        <f t="shared" si="20"/>
        <v>동화운수</v>
      </c>
      <c r="B13" s="144" t="str">
        <f t="shared" si="21"/>
        <v>10</v>
      </c>
      <c r="C13" s="145" t="str">
        <f t="shared" si="22"/>
        <v>70바1920</v>
      </c>
      <c r="D13" s="133" t="str">
        <f t="shared" si="23"/>
        <v>대형</v>
      </c>
      <c r="E13" s="129" t="str">
        <f t="shared" si="16"/>
        <v>A</v>
      </c>
      <c r="F13" s="152">
        <f t="shared" si="17"/>
        <v>0.98480000000000012</v>
      </c>
      <c r="G13" s="153">
        <f t="shared" si="18"/>
        <v>2.4620000000000002</v>
      </c>
      <c r="H13" s="154">
        <f t="shared" si="19"/>
        <v>2.5</v>
      </c>
      <c r="I13" s="155">
        <f t="shared" si="24"/>
        <v>5393.1850000000004</v>
      </c>
      <c r="J13" s="156">
        <f t="shared" si="25"/>
        <v>1.3269286160274861E-2</v>
      </c>
      <c r="K13" s="156">
        <f t="shared" si="26"/>
        <v>0.34585233978801544</v>
      </c>
      <c r="L13" s="156">
        <f t="shared" si="27"/>
        <v>0.1134765449358774</v>
      </c>
      <c r="M13" s="157">
        <f t="shared" si="28"/>
        <v>8.484</v>
      </c>
      <c r="N13" s="158">
        <f t="shared" si="29"/>
        <v>0</v>
      </c>
      <c r="O13" s="158">
        <f t="shared" si="30"/>
        <v>5.5629999999999997</v>
      </c>
      <c r="P13" s="159">
        <f t="shared" si="31"/>
        <v>0</v>
      </c>
      <c r="Q13" s="160">
        <f t="shared" si="32"/>
        <v>78</v>
      </c>
      <c r="R13" s="161">
        <f t="shared" si="33"/>
        <v>22.694095566662522</v>
      </c>
      <c r="S13" s="146">
        <f t="shared" si="34"/>
        <v>0</v>
      </c>
      <c r="T13" s="146">
        <f t="shared" si="35"/>
        <v>300</v>
      </c>
      <c r="U13" t="s">
        <v>142</v>
      </c>
      <c r="V13" t="s">
        <v>200</v>
      </c>
      <c r="W13" s="4" t="s">
        <v>142</v>
      </c>
      <c r="X13" s="4" t="s">
        <v>200</v>
      </c>
      <c r="Y13" s="4" t="s">
        <v>958</v>
      </c>
      <c r="Z13" s="4" t="s">
        <v>660</v>
      </c>
      <c r="AA13" s="4" t="s">
        <v>49</v>
      </c>
      <c r="AB13" s="4">
        <v>507</v>
      </c>
      <c r="AC13" s="4">
        <v>5393.1850000000004</v>
      </c>
      <c r="AD13" s="4">
        <v>2190.3589999999999</v>
      </c>
      <c r="AE13" s="4">
        <v>2.4620000000000002</v>
      </c>
      <c r="AF13" s="4">
        <v>2.5</v>
      </c>
      <c r="AG13" s="4">
        <v>8.484</v>
      </c>
      <c r="AH13" s="4">
        <v>370.81459699999999</v>
      </c>
      <c r="AI13" s="4">
        <v>4.920445</v>
      </c>
      <c r="AJ13" s="4">
        <v>128.247096</v>
      </c>
      <c r="AK13" s="4">
        <v>612</v>
      </c>
      <c r="AL13" s="4">
        <v>0</v>
      </c>
      <c r="AM13" s="4">
        <v>300</v>
      </c>
      <c r="AN13" s="4">
        <v>78</v>
      </c>
      <c r="AO13" s="4">
        <v>14.544155</v>
      </c>
      <c r="AP13" s="4">
        <v>204.9</v>
      </c>
      <c r="AQ13" s="4">
        <v>0</v>
      </c>
      <c r="AR13" s="4">
        <v>10</v>
      </c>
      <c r="AS13" s="4">
        <v>2078</v>
      </c>
      <c r="AT13" s="4">
        <v>0</v>
      </c>
      <c r="AU13" s="4">
        <v>5.5629999999999997</v>
      </c>
      <c r="AV13" s="4">
        <v>44637</v>
      </c>
      <c r="AW13" s="4">
        <v>0</v>
      </c>
      <c r="AX13" s="30">
        <v>0.56000000000000005</v>
      </c>
      <c r="AY13">
        <v>0.98480000000000012</v>
      </c>
      <c r="AZ13" t="s">
        <v>69</v>
      </c>
      <c r="BA13" t="s">
        <v>942</v>
      </c>
      <c r="BB13">
        <v>1</v>
      </c>
      <c r="BC13" t="s">
        <v>959</v>
      </c>
      <c r="BD13">
        <v>16</v>
      </c>
      <c r="BE13">
        <v>72877.010999999999</v>
      </c>
      <c r="BF13">
        <v>7.4003926972251929E-2</v>
      </c>
      <c r="BG13">
        <v>7.287906728227371E-2</v>
      </c>
      <c r="BH13">
        <v>539151.60399999993</v>
      </c>
      <c r="BI13">
        <v>1.0003095530065419E-2</v>
      </c>
      <c r="BJ13">
        <v>9.8510484780084256E-3</v>
      </c>
      <c r="BK13">
        <v>1</v>
      </c>
      <c r="BL13" t="s">
        <v>71</v>
      </c>
      <c r="BM13">
        <v>1</v>
      </c>
      <c r="BN13" t="s">
        <v>930</v>
      </c>
    </row>
    <row r="14" spans="1:66">
      <c r="A14" s="141" t="str">
        <f t="shared" si="20"/>
        <v>동화운수</v>
      </c>
      <c r="B14" s="141" t="str">
        <f t="shared" si="21"/>
        <v>10</v>
      </c>
      <c r="C14" s="142" t="str">
        <f t="shared" si="22"/>
        <v>70바1924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0.93769230769230771</v>
      </c>
      <c r="G14" s="163">
        <f t="shared" si="18"/>
        <v>2.4380000000000002</v>
      </c>
      <c r="H14" s="164">
        <f t="shared" si="19"/>
        <v>2.6</v>
      </c>
      <c r="I14" s="165">
        <f t="shared" si="24"/>
        <v>4811.7939999999999</v>
      </c>
      <c r="J14" s="166">
        <f t="shared" si="25"/>
        <v>1.7459069850720921E-2</v>
      </c>
      <c r="K14" s="166">
        <f t="shared" si="26"/>
        <v>0.36086496256873568</v>
      </c>
      <c r="L14" s="166">
        <f t="shared" si="27"/>
        <v>0.16314081608647418</v>
      </c>
      <c r="M14" s="167">
        <f t="shared" si="28"/>
        <v>9.1669999999999998</v>
      </c>
      <c r="N14" s="168">
        <f t="shared" si="29"/>
        <v>0.14499999999999999</v>
      </c>
      <c r="O14" s="168">
        <f t="shared" si="30"/>
        <v>25.23</v>
      </c>
      <c r="P14" s="169">
        <f t="shared" si="31"/>
        <v>0</v>
      </c>
      <c r="Q14" s="170">
        <f t="shared" si="32"/>
        <v>83</v>
      </c>
      <c r="R14" s="171">
        <f t="shared" si="33"/>
        <v>23.467956160234728</v>
      </c>
      <c r="S14" s="143">
        <f t="shared" si="34"/>
        <v>7</v>
      </c>
      <c r="T14" s="143">
        <f t="shared" si="35"/>
        <v>1214</v>
      </c>
      <c r="U14" t="s">
        <v>142</v>
      </c>
      <c r="V14" s="5" t="s">
        <v>200</v>
      </c>
      <c r="W14" t="s">
        <v>142</v>
      </c>
      <c r="X14" s="5" t="s">
        <v>200</v>
      </c>
      <c r="Y14" t="s">
        <v>960</v>
      </c>
      <c r="Z14" t="s">
        <v>660</v>
      </c>
      <c r="AA14" t="s">
        <v>49</v>
      </c>
      <c r="AB14">
        <v>507</v>
      </c>
      <c r="AC14" s="1">
        <v>4811.7939999999999</v>
      </c>
      <c r="AD14" s="1">
        <v>1973.317</v>
      </c>
      <c r="AE14" s="28">
        <v>2.4380000000000002</v>
      </c>
      <c r="AF14">
        <v>2.6</v>
      </c>
      <c r="AG14">
        <v>9.1669999999999998</v>
      </c>
      <c r="AH14">
        <v>329.81293099999999</v>
      </c>
      <c r="AI14">
        <v>5.7582269999999998</v>
      </c>
      <c r="AJ14">
        <v>119.017931</v>
      </c>
      <c r="AK14">
        <v>785</v>
      </c>
      <c r="AL14">
        <v>7</v>
      </c>
      <c r="AM14">
        <v>1214</v>
      </c>
      <c r="AN14">
        <v>83</v>
      </c>
      <c r="AO14">
        <v>14.589464</v>
      </c>
      <c r="AP14">
        <v>119.4</v>
      </c>
      <c r="AQ14">
        <v>0</v>
      </c>
      <c r="AR14">
        <v>39</v>
      </c>
      <c r="AS14">
        <v>10504</v>
      </c>
      <c r="AT14">
        <v>0.14499999999999999</v>
      </c>
      <c r="AU14">
        <v>25.23</v>
      </c>
      <c r="AV14">
        <v>41191</v>
      </c>
      <c r="AW14">
        <v>0</v>
      </c>
      <c r="AX14" s="29">
        <v>0.56000000000000005</v>
      </c>
      <c r="AY14">
        <v>0.93769230769230771</v>
      </c>
      <c r="AZ14" t="s">
        <v>71</v>
      </c>
      <c r="BA14" t="s">
        <v>942</v>
      </c>
      <c r="BB14">
        <v>1</v>
      </c>
      <c r="BC14" t="s">
        <v>961</v>
      </c>
      <c r="BD14">
        <v>7</v>
      </c>
      <c r="BE14">
        <v>72877.010999999999</v>
      </c>
      <c r="BF14">
        <v>6.6026226020713175E-2</v>
      </c>
      <c r="BG14">
        <v>6.1912284245576432E-2</v>
      </c>
      <c r="BH14">
        <v>539151.60399999993</v>
      </c>
      <c r="BI14">
        <v>8.9247513395137746E-3</v>
      </c>
      <c r="BJ14">
        <v>8.3686706791286855E-3</v>
      </c>
      <c r="BK14">
        <v>1</v>
      </c>
      <c r="BL14" t="s">
        <v>69</v>
      </c>
      <c r="BM14">
        <v>-1</v>
      </c>
      <c r="BN14" t="s">
        <v>928</v>
      </c>
    </row>
    <row r="15" spans="1:66">
      <c r="A15" s="144" t="str">
        <f t="shared" si="20"/>
        <v>동화운수</v>
      </c>
      <c r="B15" s="144" t="str">
        <f t="shared" si="21"/>
        <v>10</v>
      </c>
      <c r="C15" s="145" t="str">
        <f t="shared" si="22"/>
        <v>70바1927</v>
      </c>
      <c r="D15" s="133" t="str">
        <f t="shared" si="23"/>
        <v>대형</v>
      </c>
      <c r="E15" s="129" t="str">
        <f t="shared" si="16"/>
        <v>A</v>
      </c>
      <c r="F15" s="152">
        <f t="shared" si="17"/>
        <v>0.97346153846153849</v>
      </c>
      <c r="G15" s="153">
        <f t="shared" si="18"/>
        <v>2.5310000000000001</v>
      </c>
      <c r="H15" s="154">
        <f t="shared" si="19"/>
        <v>2.6</v>
      </c>
      <c r="I15" s="155">
        <f t="shared" si="24"/>
        <v>5435.5169999999998</v>
      </c>
      <c r="J15" s="156">
        <f t="shared" si="25"/>
        <v>1.5564267483472552E-2</v>
      </c>
      <c r="K15" s="156">
        <f t="shared" si="26"/>
        <v>0.34857518891514544</v>
      </c>
      <c r="L15" s="156">
        <f t="shared" si="27"/>
        <v>0.13890123055451764</v>
      </c>
      <c r="M15" s="157">
        <f t="shared" si="28"/>
        <v>8.2720000000000002</v>
      </c>
      <c r="N15" s="158">
        <f t="shared" si="29"/>
        <v>5.5E-2</v>
      </c>
      <c r="O15" s="158">
        <f t="shared" si="30"/>
        <v>4.7279999999999998</v>
      </c>
      <c r="P15" s="159">
        <f t="shared" si="31"/>
        <v>0.12000000000000001</v>
      </c>
      <c r="Q15" s="160">
        <f t="shared" si="32"/>
        <v>85</v>
      </c>
      <c r="R15" s="161">
        <f t="shared" si="33"/>
        <v>23.006926517156238</v>
      </c>
      <c r="S15" s="146">
        <f t="shared" si="34"/>
        <v>3</v>
      </c>
      <c r="T15" s="146">
        <f t="shared" si="35"/>
        <v>257</v>
      </c>
      <c r="U15" t="s">
        <v>142</v>
      </c>
      <c r="V15" s="5" t="s">
        <v>200</v>
      </c>
      <c r="W15" t="s">
        <v>142</v>
      </c>
      <c r="X15" s="5" t="s">
        <v>200</v>
      </c>
      <c r="Y15" t="s">
        <v>962</v>
      </c>
      <c r="Z15" t="s">
        <v>660</v>
      </c>
      <c r="AA15" t="s">
        <v>49</v>
      </c>
      <c r="AB15">
        <v>507</v>
      </c>
      <c r="AC15" s="1">
        <v>5435.5169999999998</v>
      </c>
      <c r="AD15" s="1">
        <v>2147.6439999999998</v>
      </c>
      <c r="AE15" s="28">
        <v>2.5310000000000001</v>
      </c>
      <c r="AF15">
        <v>2.6</v>
      </c>
      <c r="AG15">
        <v>8.2720000000000002</v>
      </c>
      <c r="AH15">
        <v>371.552661</v>
      </c>
      <c r="AI15">
        <v>5.7829449999999998</v>
      </c>
      <c r="AJ15">
        <v>129.514039</v>
      </c>
      <c r="AK15">
        <v>755</v>
      </c>
      <c r="AL15">
        <v>3</v>
      </c>
      <c r="AM15">
        <v>257</v>
      </c>
      <c r="AN15">
        <v>85</v>
      </c>
      <c r="AO15">
        <v>14.629196</v>
      </c>
      <c r="AP15">
        <v>47.9</v>
      </c>
      <c r="AQ15">
        <v>7.2</v>
      </c>
      <c r="AR15">
        <v>13</v>
      </c>
      <c r="AS15">
        <v>1755</v>
      </c>
      <c r="AT15">
        <v>5.5E-2</v>
      </c>
      <c r="AU15">
        <v>4.7279999999999998</v>
      </c>
      <c r="AV15">
        <v>45314</v>
      </c>
      <c r="AW15">
        <v>0</v>
      </c>
      <c r="AX15" s="29">
        <v>0.56000000000000005</v>
      </c>
      <c r="AY15">
        <v>0.97346153846153849</v>
      </c>
      <c r="AZ15" t="s">
        <v>69</v>
      </c>
      <c r="BA15" t="s">
        <v>942</v>
      </c>
      <c r="BB15">
        <v>3</v>
      </c>
      <c r="BC15" t="s">
        <v>963</v>
      </c>
      <c r="BD15">
        <v>7</v>
      </c>
      <c r="BE15">
        <v>72877.010999999999</v>
      </c>
      <c r="BF15">
        <v>7.4584796020242927E-2</v>
      </c>
      <c r="BG15">
        <v>7.2605430279705716E-2</v>
      </c>
      <c r="BH15">
        <v>539151.60399999993</v>
      </c>
      <c r="BI15">
        <v>1.0081611479356743E-2</v>
      </c>
      <c r="BJ15">
        <v>9.814061020866122E-3</v>
      </c>
      <c r="BK15">
        <v>1</v>
      </c>
      <c r="BL15" t="s">
        <v>69</v>
      </c>
      <c r="BM15">
        <v>0</v>
      </c>
      <c r="BN15" t="s">
        <v>929</v>
      </c>
    </row>
    <row r="16" spans="1:66">
      <c r="A16" s="141" t="str">
        <f t="shared" si="20"/>
        <v>동화운수</v>
      </c>
      <c r="B16" s="141" t="str">
        <f t="shared" si="21"/>
        <v>10</v>
      </c>
      <c r="C16" s="142" t="str">
        <f t="shared" si="22"/>
        <v>70바1928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1.0203846153846154</v>
      </c>
      <c r="G16" s="163">
        <f t="shared" si="18"/>
        <v>2.653</v>
      </c>
      <c r="H16" s="164">
        <f t="shared" si="19"/>
        <v>2.6</v>
      </c>
      <c r="I16" s="165">
        <f t="shared" si="24"/>
        <v>5167.5860000000002</v>
      </c>
      <c r="J16" s="166">
        <f t="shared" si="25"/>
        <v>1.6600552771645873E-2</v>
      </c>
      <c r="K16" s="166">
        <f t="shared" si="26"/>
        <v>0.35759329489044583</v>
      </c>
      <c r="L16" s="166">
        <f t="shared" si="27"/>
        <v>0.15539170514046596</v>
      </c>
      <c r="M16" s="167">
        <f t="shared" si="28"/>
        <v>11.012</v>
      </c>
      <c r="N16" s="168">
        <f t="shared" si="29"/>
        <v>0</v>
      </c>
      <c r="O16" s="168">
        <f t="shared" si="30"/>
        <v>5.8049999999999997</v>
      </c>
      <c r="P16" s="169">
        <f t="shared" si="31"/>
        <v>0</v>
      </c>
      <c r="Q16" s="170">
        <f t="shared" si="32"/>
        <v>68</v>
      </c>
      <c r="R16" s="171">
        <f t="shared" si="33"/>
        <v>23.081963933837841</v>
      </c>
      <c r="S16" s="143">
        <f t="shared" si="34"/>
        <v>0</v>
      </c>
      <c r="T16" s="143">
        <f t="shared" si="35"/>
        <v>300</v>
      </c>
      <c r="U16" t="s">
        <v>142</v>
      </c>
      <c r="V16" t="s">
        <v>200</v>
      </c>
      <c r="W16" s="4" t="s">
        <v>142</v>
      </c>
      <c r="X16" s="4" t="s">
        <v>200</v>
      </c>
      <c r="Y16" s="4" t="s">
        <v>964</v>
      </c>
      <c r="Z16" s="4" t="s">
        <v>660</v>
      </c>
      <c r="AA16" s="4" t="s">
        <v>49</v>
      </c>
      <c r="AB16" s="4">
        <v>507</v>
      </c>
      <c r="AC16" s="4">
        <v>5167.5860000000002</v>
      </c>
      <c r="AD16" s="4">
        <v>1948.0809999999999</v>
      </c>
      <c r="AE16" s="4">
        <v>2.653</v>
      </c>
      <c r="AF16" s="4">
        <v>2.6</v>
      </c>
      <c r="AG16" s="4">
        <v>11.012</v>
      </c>
      <c r="AH16" s="4">
        <v>357.74628000000001</v>
      </c>
      <c r="AI16" s="4">
        <v>5.9387860000000003</v>
      </c>
      <c r="AJ16" s="4">
        <v>127.927671</v>
      </c>
      <c r="AK16" s="4">
        <v>803</v>
      </c>
      <c r="AL16" s="4">
        <v>0</v>
      </c>
      <c r="AM16" s="4">
        <v>300</v>
      </c>
      <c r="AN16" s="4">
        <v>68</v>
      </c>
      <c r="AO16" s="4">
        <v>14.444834999999999</v>
      </c>
      <c r="AP16" s="4">
        <v>37.5</v>
      </c>
      <c r="AQ16" s="4">
        <v>0</v>
      </c>
      <c r="AR16" s="4">
        <v>16</v>
      </c>
      <c r="AS16" s="4">
        <v>3951</v>
      </c>
      <c r="AT16" s="4">
        <v>0</v>
      </c>
      <c r="AU16" s="4">
        <v>5.8049999999999997</v>
      </c>
      <c r="AV16" s="4">
        <v>41435</v>
      </c>
      <c r="AW16" s="4">
        <v>0</v>
      </c>
      <c r="AX16" s="30">
        <v>0.69</v>
      </c>
      <c r="AY16">
        <v>1.0203846153846154</v>
      </c>
      <c r="AZ16" t="s">
        <v>74</v>
      </c>
      <c r="BA16" t="s">
        <v>942</v>
      </c>
      <c r="BB16">
        <v>3</v>
      </c>
      <c r="BC16" t="s">
        <v>965</v>
      </c>
      <c r="BD16">
        <v>7</v>
      </c>
      <c r="BE16">
        <v>72877.010999999999</v>
      </c>
      <c r="BF16">
        <v>7.0908314283087165E-2</v>
      </c>
      <c r="BG16">
        <v>7.2353752997319332E-2</v>
      </c>
      <c r="BH16">
        <v>539151.60399999993</v>
      </c>
      <c r="BI16">
        <v>9.5846622019879982E-3</v>
      </c>
      <c r="BJ16">
        <v>9.7800418545669846E-3</v>
      </c>
      <c r="BK16">
        <v>1</v>
      </c>
      <c r="BL16" t="s">
        <v>69</v>
      </c>
      <c r="BM16">
        <v>1</v>
      </c>
      <c r="BN16" t="s">
        <v>930</v>
      </c>
    </row>
    <row r="17" spans="1:66">
      <c r="A17" s="144" t="str">
        <f t="shared" si="20"/>
        <v>동화운수</v>
      </c>
      <c r="B17" s="144" t="str">
        <f t="shared" si="21"/>
        <v>10</v>
      </c>
      <c r="C17" s="145" t="str">
        <f t="shared" si="22"/>
        <v>70바1929</v>
      </c>
      <c r="D17" s="133" t="str">
        <f t="shared" si="23"/>
        <v>대형</v>
      </c>
      <c r="E17" s="129" t="str">
        <f t="shared" si="16"/>
        <v>F</v>
      </c>
      <c r="F17" s="152">
        <f t="shared" si="17"/>
        <v>0.76423076923076927</v>
      </c>
      <c r="G17" s="153">
        <f t="shared" si="18"/>
        <v>1.9870000000000001</v>
      </c>
      <c r="H17" s="154">
        <f t="shared" si="19"/>
        <v>2.6</v>
      </c>
      <c r="I17" s="155">
        <f t="shared" si="24"/>
        <v>4885.4359999999997</v>
      </c>
      <c r="J17" s="156">
        <f t="shared" si="25"/>
        <v>1.7626162326933165E-2</v>
      </c>
      <c r="K17" s="156">
        <f t="shared" si="26"/>
        <v>0.33507667600513119</v>
      </c>
      <c r="L17" s="156">
        <f t="shared" si="27"/>
        <v>0.14062204478781423</v>
      </c>
      <c r="M17" s="157">
        <f t="shared" si="28"/>
        <v>14.384</v>
      </c>
      <c r="N17" s="158">
        <f t="shared" si="29"/>
        <v>0.02</v>
      </c>
      <c r="O17" s="158">
        <f t="shared" si="30"/>
        <v>13.612</v>
      </c>
      <c r="P17" s="159">
        <f t="shared" si="31"/>
        <v>0</v>
      </c>
      <c r="Q17" s="160">
        <f t="shared" si="32"/>
        <v>81</v>
      </c>
      <c r="R17" s="161">
        <f t="shared" si="33"/>
        <v>22.841848793854165</v>
      </c>
      <c r="S17" s="146">
        <f t="shared" si="34"/>
        <v>1</v>
      </c>
      <c r="T17" s="146">
        <f t="shared" si="35"/>
        <v>665</v>
      </c>
      <c r="U17" t="s">
        <v>142</v>
      </c>
      <c r="V17" s="5" t="s">
        <v>200</v>
      </c>
      <c r="W17" t="s">
        <v>142</v>
      </c>
      <c r="X17" s="5" t="s">
        <v>200</v>
      </c>
      <c r="Y17" t="s">
        <v>966</v>
      </c>
      <c r="Z17" t="s">
        <v>660</v>
      </c>
      <c r="AA17" t="s">
        <v>49</v>
      </c>
      <c r="AB17">
        <v>507</v>
      </c>
      <c r="AC17" s="1">
        <v>4885.4359999999997</v>
      </c>
      <c r="AD17" s="1">
        <v>2458.8240000000001</v>
      </c>
      <c r="AE17" s="28">
        <v>1.9870000000000001</v>
      </c>
      <c r="AF17">
        <v>2.6</v>
      </c>
      <c r="AG17">
        <v>14.384</v>
      </c>
      <c r="AH17">
        <v>330.42155700000001</v>
      </c>
      <c r="AI17">
        <v>5.8240639999999999</v>
      </c>
      <c r="AJ17">
        <v>110.71655699999999</v>
      </c>
      <c r="AK17">
        <v>687</v>
      </c>
      <c r="AL17">
        <v>1</v>
      </c>
      <c r="AM17">
        <v>665</v>
      </c>
      <c r="AN17">
        <v>81</v>
      </c>
      <c r="AO17">
        <v>14.785463</v>
      </c>
      <c r="AP17">
        <v>265.5</v>
      </c>
      <c r="AQ17">
        <v>0</v>
      </c>
      <c r="AR17">
        <v>13</v>
      </c>
      <c r="AS17">
        <v>3553</v>
      </c>
      <c r="AT17">
        <v>0.02</v>
      </c>
      <c r="AU17">
        <v>13.612</v>
      </c>
      <c r="AV17">
        <v>44392</v>
      </c>
      <c r="AW17">
        <v>0</v>
      </c>
      <c r="AX17" s="29">
        <v>0.62</v>
      </c>
      <c r="AY17">
        <v>0.76423076923076927</v>
      </c>
      <c r="AZ17" t="s">
        <v>73</v>
      </c>
      <c r="BA17" t="s">
        <v>942</v>
      </c>
      <c r="BB17">
        <v>3</v>
      </c>
      <c r="BC17" t="s">
        <v>967</v>
      </c>
      <c r="BD17">
        <v>6</v>
      </c>
      <c r="BE17">
        <v>72877.010999999999</v>
      </c>
      <c r="BF17">
        <v>6.7036723007204563E-2</v>
      </c>
      <c r="BG17">
        <v>5.1231526390505953E-2</v>
      </c>
      <c r="BH17">
        <v>539151.60399999993</v>
      </c>
      <c r="BI17">
        <v>9.0613400085516587E-3</v>
      </c>
      <c r="BJ17">
        <v>6.9249548449969792E-3</v>
      </c>
      <c r="BK17">
        <v>1</v>
      </c>
      <c r="BL17" t="s">
        <v>72</v>
      </c>
      <c r="BM17">
        <v>-2</v>
      </c>
      <c r="BN17" t="s">
        <v>928</v>
      </c>
    </row>
    <row r="18" spans="1:66">
      <c r="A18" s="141" t="str">
        <f t="shared" si="20"/>
        <v>동화운수</v>
      </c>
      <c r="B18" s="141" t="str">
        <f t="shared" si="21"/>
        <v>10</v>
      </c>
      <c r="C18" s="142" t="str">
        <f t="shared" si="22"/>
        <v>70바1935</v>
      </c>
      <c r="D18" s="116" t="str">
        <f t="shared" si="23"/>
        <v>대형</v>
      </c>
      <c r="E18" s="112" t="str">
        <f t="shared" si="16"/>
        <v>A</v>
      </c>
      <c r="F18" s="162">
        <f t="shared" si="17"/>
        <v>0.96291666666666664</v>
      </c>
      <c r="G18" s="163">
        <f t="shared" si="18"/>
        <v>2.3109999999999999</v>
      </c>
      <c r="H18" s="164">
        <f t="shared" si="19"/>
        <v>2.4</v>
      </c>
      <c r="I18" s="165">
        <f t="shared" si="24"/>
        <v>5145.3829999999998</v>
      </c>
      <c r="J18" s="166">
        <f t="shared" si="25"/>
        <v>1.2231857667713052E-2</v>
      </c>
      <c r="K18" s="166">
        <f t="shared" si="26"/>
        <v>0.34321375510600005</v>
      </c>
      <c r="L18" s="166">
        <f t="shared" si="27"/>
        <v>0.1873524283809388</v>
      </c>
      <c r="M18" s="167">
        <f t="shared" si="28"/>
        <v>9.5440000000000005</v>
      </c>
      <c r="N18" s="168">
        <f t="shared" si="29"/>
        <v>0</v>
      </c>
      <c r="O18" s="168">
        <f t="shared" si="30"/>
        <v>5.5579999999999998</v>
      </c>
      <c r="P18" s="169">
        <f t="shared" si="31"/>
        <v>0</v>
      </c>
      <c r="Q18" s="170">
        <f t="shared" si="32"/>
        <v>67</v>
      </c>
      <c r="R18" s="171">
        <f t="shared" si="33"/>
        <v>22.758612898874603</v>
      </c>
      <c r="S18" s="143">
        <f t="shared" si="34"/>
        <v>0</v>
      </c>
      <c r="T18" s="143">
        <f t="shared" si="35"/>
        <v>286</v>
      </c>
      <c r="U18" t="s">
        <v>142</v>
      </c>
      <c r="V18" s="5" t="s">
        <v>200</v>
      </c>
      <c r="W18" t="s">
        <v>142</v>
      </c>
      <c r="X18" s="5" t="s">
        <v>200</v>
      </c>
      <c r="Y18" t="s">
        <v>968</v>
      </c>
      <c r="Z18" t="s">
        <v>660</v>
      </c>
      <c r="AA18" t="s">
        <v>49</v>
      </c>
      <c r="AB18">
        <v>507</v>
      </c>
      <c r="AC18" s="1">
        <v>5145.3829999999998</v>
      </c>
      <c r="AD18" s="1">
        <v>2226.6039999999998</v>
      </c>
      <c r="AE18" s="28">
        <v>2.3109999999999999</v>
      </c>
      <c r="AF18">
        <v>2.4</v>
      </c>
      <c r="AG18">
        <v>9.5440000000000005</v>
      </c>
      <c r="AH18">
        <v>350.76184799999999</v>
      </c>
      <c r="AI18">
        <v>4.2904689999999999</v>
      </c>
      <c r="AJ18">
        <v>120.386291</v>
      </c>
      <c r="AK18">
        <v>964</v>
      </c>
      <c r="AL18">
        <v>0</v>
      </c>
      <c r="AM18">
        <v>286</v>
      </c>
      <c r="AN18">
        <v>67</v>
      </c>
      <c r="AO18">
        <v>14.669162999999999</v>
      </c>
      <c r="AP18">
        <v>61.4</v>
      </c>
      <c r="AQ18">
        <v>0</v>
      </c>
      <c r="AR18">
        <v>47</v>
      </c>
      <c r="AS18">
        <v>7605</v>
      </c>
      <c r="AT18">
        <v>0</v>
      </c>
      <c r="AU18">
        <v>5.5579999999999998</v>
      </c>
      <c r="AV18">
        <v>41589</v>
      </c>
      <c r="AW18">
        <v>0</v>
      </c>
      <c r="AX18" s="29">
        <v>0.56000000000000005</v>
      </c>
      <c r="AY18">
        <v>0.96291666666666664</v>
      </c>
      <c r="AZ18" t="s">
        <v>69</v>
      </c>
      <c r="BA18" t="s">
        <v>942</v>
      </c>
      <c r="BB18">
        <v>5</v>
      </c>
      <c r="BC18" t="s">
        <v>969</v>
      </c>
      <c r="BD18">
        <v>6</v>
      </c>
      <c r="BE18">
        <v>72877.010999999999</v>
      </c>
      <c r="BF18">
        <v>7.0603650306130139E-2</v>
      </c>
      <c r="BG18">
        <v>6.798543160727781E-2</v>
      </c>
      <c r="BH18">
        <v>539151.60399999993</v>
      </c>
      <c r="BI18">
        <v>9.5434808351233247E-3</v>
      </c>
      <c r="BJ18">
        <v>9.1895767541541676E-3</v>
      </c>
      <c r="BK18">
        <v>1</v>
      </c>
      <c r="BL18" t="s">
        <v>69</v>
      </c>
      <c r="BM18">
        <v>0</v>
      </c>
      <c r="BN18" t="s">
        <v>929</v>
      </c>
    </row>
    <row r="19" spans="1:66">
      <c r="A19" s="144" t="str">
        <f t="shared" si="20"/>
        <v>동화운수</v>
      </c>
      <c r="B19" s="144" t="str">
        <f t="shared" si="21"/>
        <v>10</v>
      </c>
      <c r="C19" s="145" t="str">
        <f t="shared" si="22"/>
        <v>70바1940</v>
      </c>
      <c r="D19" s="133" t="str">
        <f t="shared" si="23"/>
        <v>대형</v>
      </c>
      <c r="E19" s="129" t="str">
        <f t="shared" si="16"/>
        <v>S</v>
      </c>
      <c r="F19" s="152">
        <f t="shared" si="17"/>
        <v>1.0117391304347827</v>
      </c>
      <c r="G19" s="153">
        <f t="shared" si="18"/>
        <v>2.327</v>
      </c>
      <c r="H19" s="154">
        <f t="shared" si="19"/>
        <v>2.2999999999999998</v>
      </c>
      <c r="I19" s="155">
        <f t="shared" si="24"/>
        <v>5252.6989999999996</v>
      </c>
      <c r="J19" s="156">
        <f t="shared" si="25"/>
        <v>2.4469099292889891E-2</v>
      </c>
      <c r="K19" s="156">
        <f t="shared" si="26"/>
        <v>0.36135420221107001</v>
      </c>
      <c r="L19" s="156">
        <f t="shared" si="27"/>
        <v>0.1450682782318195</v>
      </c>
      <c r="M19" s="157">
        <f t="shared" si="28"/>
        <v>10.082000000000001</v>
      </c>
      <c r="N19" s="158">
        <f t="shared" si="29"/>
        <v>3.7999999999999999E-2</v>
      </c>
      <c r="O19" s="158">
        <f t="shared" si="30"/>
        <v>14.374000000000001</v>
      </c>
      <c r="P19" s="159">
        <f t="shared" si="31"/>
        <v>0.15</v>
      </c>
      <c r="Q19" s="160">
        <f t="shared" si="32"/>
        <v>82</v>
      </c>
      <c r="R19" s="161">
        <f t="shared" si="33"/>
        <v>23.65552750075501</v>
      </c>
      <c r="S19" s="146">
        <f t="shared" si="34"/>
        <v>2</v>
      </c>
      <c r="T19" s="146">
        <f t="shared" si="35"/>
        <v>755</v>
      </c>
      <c r="U19" t="s">
        <v>142</v>
      </c>
      <c r="V19" t="s">
        <v>200</v>
      </c>
      <c r="W19" s="4" t="s">
        <v>142</v>
      </c>
      <c r="X19" s="4" t="s">
        <v>200</v>
      </c>
      <c r="Y19" s="4" t="s">
        <v>970</v>
      </c>
      <c r="Z19" s="4" t="s">
        <v>660</v>
      </c>
      <c r="AA19" s="4" t="s">
        <v>49</v>
      </c>
      <c r="AB19" s="4">
        <v>507</v>
      </c>
      <c r="AC19" s="4">
        <v>5252.6989999999996</v>
      </c>
      <c r="AD19" s="4">
        <v>2257.7179999999998</v>
      </c>
      <c r="AE19" s="4">
        <v>2.327</v>
      </c>
      <c r="AF19" s="4">
        <v>2.2999999999999998</v>
      </c>
      <c r="AG19" s="4">
        <v>10.082000000000001</v>
      </c>
      <c r="AH19" s="4">
        <v>361.54015700000002</v>
      </c>
      <c r="AI19" s="4">
        <v>8.8465620000000005</v>
      </c>
      <c r="AJ19" s="4">
        <v>130.64405500000001</v>
      </c>
      <c r="AK19" s="4">
        <v>762</v>
      </c>
      <c r="AL19" s="4">
        <v>2</v>
      </c>
      <c r="AM19" s="4">
        <v>755</v>
      </c>
      <c r="AN19" s="4">
        <v>82</v>
      </c>
      <c r="AO19" s="4">
        <v>14.528673</v>
      </c>
      <c r="AP19" s="4">
        <v>364.8</v>
      </c>
      <c r="AQ19" s="4">
        <v>9</v>
      </c>
      <c r="AR19" s="4">
        <v>16</v>
      </c>
      <c r="AS19" s="4">
        <v>1651</v>
      </c>
      <c r="AT19" s="4">
        <v>3.7999999999999999E-2</v>
      </c>
      <c r="AU19" s="4">
        <v>14.374000000000001</v>
      </c>
      <c r="AV19" s="4">
        <v>44273</v>
      </c>
      <c r="AW19" s="4">
        <v>0</v>
      </c>
      <c r="AX19" s="30">
        <v>0.56000000000000005</v>
      </c>
      <c r="AY19">
        <v>1.0117391304347827</v>
      </c>
      <c r="AZ19" t="s">
        <v>74</v>
      </c>
      <c r="BA19" t="s">
        <v>942</v>
      </c>
      <c r="BB19">
        <v>4</v>
      </c>
      <c r="BC19" t="s">
        <v>971</v>
      </c>
      <c r="BD19">
        <v>6</v>
      </c>
      <c r="BE19">
        <v>72877.010999999999</v>
      </c>
      <c r="BF19">
        <v>7.2076213444044787E-2</v>
      </c>
      <c r="BG19">
        <v>7.2922325514909667E-2</v>
      </c>
      <c r="BH19">
        <v>539151.60399999993</v>
      </c>
      <c r="BI19">
        <v>9.7425268904513928E-3</v>
      </c>
      <c r="BJ19">
        <v>9.8568956843827788E-3</v>
      </c>
      <c r="BK19">
        <v>1</v>
      </c>
      <c r="BL19" t="s">
        <v>74</v>
      </c>
      <c r="BM19">
        <v>0</v>
      </c>
      <c r="BN19" t="s">
        <v>929</v>
      </c>
    </row>
    <row r="20" spans="1:66">
      <c r="A20" s="141" t="str">
        <f t="shared" si="20"/>
        <v>동화운수</v>
      </c>
      <c r="B20" s="141" t="str">
        <f t="shared" si="21"/>
        <v>2</v>
      </c>
      <c r="C20" s="142" t="str">
        <f t="shared" si="22"/>
        <v>70바1803</v>
      </c>
      <c r="D20" s="116" t="str">
        <f t="shared" si="23"/>
        <v>저상</v>
      </c>
      <c r="E20" s="112" t="str">
        <f t="shared" si="16"/>
        <v>D</v>
      </c>
      <c r="F20" s="162">
        <f t="shared" si="17"/>
        <v>0.8286363636363635</v>
      </c>
      <c r="G20" s="163">
        <f t="shared" si="18"/>
        <v>1.823</v>
      </c>
      <c r="H20" s="164">
        <f t="shared" si="19"/>
        <v>2.2000000000000002</v>
      </c>
      <c r="I20" s="165">
        <f t="shared" si="24"/>
        <v>5302.7849999999999</v>
      </c>
      <c r="J20" s="166">
        <f t="shared" si="25"/>
        <v>1.3491355241036085E-2</v>
      </c>
      <c r="K20" s="166">
        <f t="shared" si="26"/>
        <v>0.36339112172695232</v>
      </c>
      <c r="L20" s="166">
        <f t="shared" si="27"/>
        <v>0.28117300625991815</v>
      </c>
      <c r="M20" s="167">
        <f t="shared" si="28"/>
        <v>14.832000000000001</v>
      </c>
      <c r="N20" s="168">
        <f t="shared" si="29"/>
        <v>0.13200000000000001</v>
      </c>
      <c r="O20" s="168">
        <f t="shared" si="30"/>
        <v>13.974</v>
      </c>
      <c r="P20" s="169">
        <f t="shared" si="31"/>
        <v>0</v>
      </c>
      <c r="Q20" s="170">
        <f t="shared" si="32"/>
        <v>73</v>
      </c>
      <c r="R20" s="171">
        <f t="shared" si="33"/>
        <v>23.684005380573893</v>
      </c>
      <c r="S20" s="143">
        <f t="shared" si="34"/>
        <v>7</v>
      </c>
      <c r="T20" s="143">
        <f t="shared" si="35"/>
        <v>741</v>
      </c>
      <c r="U20" t="s">
        <v>142</v>
      </c>
      <c r="V20" s="5" t="s">
        <v>201</v>
      </c>
      <c r="W20" t="s">
        <v>142</v>
      </c>
      <c r="X20" s="5" t="s">
        <v>201</v>
      </c>
      <c r="Y20" t="s">
        <v>972</v>
      </c>
      <c r="Z20" t="s">
        <v>973</v>
      </c>
      <c r="AA20" t="s">
        <v>49</v>
      </c>
      <c r="AB20">
        <v>507</v>
      </c>
      <c r="AC20" s="1">
        <v>5302.7849999999999</v>
      </c>
      <c r="AD20" s="1">
        <v>2909.4059999999999</v>
      </c>
      <c r="AE20" s="28">
        <v>1.823</v>
      </c>
      <c r="AF20">
        <v>2.2000000000000002</v>
      </c>
      <c r="AG20">
        <v>14.832000000000001</v>
      </c>
      <c r="AH20">
        <v>359.31794200000002</v>
      </c>
      <c r="AI20">
        <v>4.8476860000000004</v>
      </c>
      <c r="AJ20">
        <v>130.57294999999999</v>
      </c>
      <c r="AK20">
        <v>1491</v>
      </c>
      <c r="AL20">
        <v>7</v>
      </c>
      <c r="AM20">
        <v>741</v>
      </c>
      <c r="AN20">
        <v>73</v>
      </c>
      <c r="AO20">
        <v>14.757918</v>
      </c>
      <c r="AP20">
        <v>110.7</v>
      </c>
      <c r="AQ20">
        <v>0</v>
      </c>
      <c r="AR20">
        <v>13</v>
      </c>
      <c r="AS20">
        <v>1911</v>
      </c>
      <c r="AT20">
        <v>0.13200000000000001</v>
      </c>
      <c r="AU20">
        <v>13.974</v>
      </c>
      <c r="AV20">
        <v>37305</v>
      </c>
      <c r="AW20">
        <v>0</v>
      </c>
      <c r="AX20" s="29">
        <v>0.56000000000000005</v>
      </c>
      <c r="AY20">
        <v>0.8286363636363635</v>
      </c>
      <c r="AZ20" t="s">
        <v>70</v>
      </c>
      <c r="BA20" t="s">
        <v>283</v>
      </c>
      <c r="BB20">
        <v>2</v>
      </c>
      <c r="BC20" t="s">
        <v>974</v>
      </c>
      <c r="BD20">
        <v>6</v>
      </c>
      <c r="BE20">
        <v>154807.774</v>
      </c>
      <c r="BF20">
        <v>3.4253996830934344E-2</v>
      </c>
      <c r="BG20">
        <v>2.8384107373996954E-2</v>
      </c>
      <c r="BH20">
        <v>539151.60399999993</v>
      </c>
      <c r="BI20">
        <v>9.8354246943870727E-3</v>
      </c>
      <c r="BJ20">
        <v>8.1499905535761964E-3</v>
      </c>
      <c r="BK20">
        <v>1</v>
      </c>
      <c r="BL20" t="s">
        <v>72</v>
      </c>
      <c r="BM20">
        <v>-1</v>
      </c>
      <c r="BN20" t="s">
        <v>928</v>
      </c>
    </row>
    <row r="21" spans="1:66">
      <c r="A21" s="144" t="str">
        <f t="shared" si="20"/>
        <v>동화운수</v>
      </c>
      <c r="B21" s="144" t="str">
        <f t="shared" si="21"/>
        <v>2</v>
      </c>
      <c r="C21" s="145" t="str">
        <f t="shared" si="22"/>
        <v>70바1809</v>
      </c>
      <c r="D21" s="133" t="str">
        <f t="shared" si="23"/>
        <v>대형</v>
      </c>
      <c r="E21" s="129" t="str">
        <f t="shared" si="16"/>
        <v>B</v>
      </c>
      <c r="F21" s="152">
        <f t="shared" si="17"/>
        <v>0.9413636363636364</v>
      </c>
      <c r="G21" s="153">
        <f t="shared" si="18"/>
        <v>2.0710000000000002</v>
      </c>
      <c r="H21" s="154">
        <f t="shared" si="19"/>
        <v>2.2000000000000002</v>
      </c>
      <c r="I21" s="155">
        <f t="shared" si="24"/>
        <v>4420.085</v>
      </c>
      <c r="J21" s="156">
        <f t="shared" si="25"/>
        <v>1.2130331326105288E-2</v>
      </c>
      <c r="K21" s="156">
        <f t="shared" si="26"/>
        <v>0.36266619789013194</v>
      </c>
      <c r="L21" s="156">
        <f t="shared" si="27"/>
        <v>0.10271295687752612</v>
      </c>
      <c r="M21" s="157">
        <f t="shared" si="28"/>
        <v>14.102</v>
      </c>
      <c r="N21" s="158">
        <f t="shared" si="29"/>
        <v>0.158</v>
      </c>
      <c r="O21" s="158">
        <f t="shared" si="30"/>
        <v>12.85</v>
      </c>
      <c r="P21" s="159">
        <f t="shared" si="31"/>
        <v>0</v>
      </c>
      <c r="Q21" s="160">
        <f t="shared" si="32"/>
        <v>74</v>
      </c>
      <c r="R21" s="161">
        <f t="shared" si="33"/>
        <v>24.283684235437001</v>
      </c>
      <c r="S21" s="146">
        <f t="shared" si="34"/>
        <v>7</v>
      </c>
      <c r="T21" s="146">
        <f t="shared" si="35"/>
        <v>568</v>
      </c>
      <c r="U21" t="s">
        <v>142</v>
      </c>
      <c r="V21" s="5" t="s">
        <v>201</v>
      </c>
      <c r="W21" t="s">
        <v>142</v>
      </c>
      <c r="X21" s="5" t="s">
        <v>201</v>
      </c>
      <c r="Y21" t="s">
        <v>975</v>
      </c>
      <c r="Z21" t="s">
        <v>660</v>
      </c>
      <c r="AA21" t="s">
        <v>49</v>
      </c>
      <c r="AB21">
        <v>507</v>
      </c>
      <c r="AC21" s="1">
        <v>4420.085</v>
      </c>
      <c r="AD21" s="1">
        <v>2133.9520000000002</v>
      </c>
      <c r="AE21" s="28">
        <v>2.0710000000000002</v>
      </c>
      <c r="AF21">
        <v>2.2000000000000002</v>
      </c>
      <c r="AG21">
        <v>14.102</v>
      </c>
      <c r="AH21">
        <v>291.13516399999997</v>
      </c>
      <c r="AI21">
        <v>3.5315660000000002</v>
      </c>
      <c r="AJ21">
        <v>105.584883</v>
      </c>
      <c r="AK21">
        <v>454</v>
      </c>
      <c r="AL21">
        <v>7</v>
      </c>
      <c r="AM21">
        <v>568</v>
      </c>
      <c r="AN21">
        <v>74</v>
      </c>
      <c r="AO21">
        <v>15.182243</v>
      </c>
      <c r="AP21">
        <v>74.099999999999994</v>
      </c>
      <c r="AQ21">
        <v>0</v>
      </c>
      <c r="AR21">
        <v>4</v>
      </c>
      <c r="AS21">
        <v>3347</v>
      </c>
      <c r="AT21">
        <v>0.158</v>
      </c>
      <c r="AU21">
        <v>12.85</v>
      </c>
      <c r="AV21">
        <v>33640</v>
      </c>
      <c r="AW21">
        <v>0</v>
      </c>
      <c r="AX21" s="29">
        <v>0.6</v>
      </c>
      <c r="AY21">
        <v>0.9413636363636364</v>
      </c>
      <c r="AZ21" t="s">
        <v>71</v>
      </c>
      <c r="BA21" t="s">
        <v>283</v>
      </c>
      <c r="BB21">
        <v>2</v>
      </c>
      <c r="BC21" t="s">
        <v>976</v>
      </c>
      <c r="BD21">
        <v>6</v>
      </c>
      <c r="BE21">
        <v>154807.774</v>
      </c>
      <c r="BF21">
        <v>2.8552086796364631E-2</v>
      </c>
      <c r="BG21">
        <v>2.6877896252395977E-2</v>
      </c>
      <c r="BH21">
        <v>539151.60399999993</v>
      </c>
      <c r="BI21">
        <v>8.1982228508773961E-3</v>
      </c>
      <c r="BJ21">
        <v>7.7175088746214036E-3</v>
      </c>
      <c r="BK21">
        <v>1</v>
      </c>
      <c r="BL21" t="s">
        <v>71</v>
      </c>
      <c r="BM21">
        <v>0</v>
      </c>
      <c r="BN21" t="s">
        <v>929</v>
      </c>
    </row>
    <row r="22" spans="1:66">
      <c r="A22" s="141" t="str">
        <f t="shared" si="20"/>
        <v>동화운수</v>
      </c>
      <c r="B22" s="141" t="str">
        <f t="shared" si="21"/>
        <v>2</v>
      </c>
      <c r="C22" s="142" t="str">
        <f t="shared" si="22"/>
        <v>70바1815</v>
      </c>
      <c r="D22" s="116" t="str">
        <f t="shared" si="23"/>
        <v>대형</v>
      </c>
      <c r="E22" s="112" t="str">
        <f t="shared" si="16"/>
        <v>A</v>
      </c>
      <c r="F22" s="162">
        <f t="shared" si="17"/>
        <v>0.97959999999999992</v>
      </c>
      <c r="G22" s="163">
        <f t="shared" si="18"/>
        <v>2.4489999999999998</v>
      </c>
      <c r="H22" s="164">
        <f t="shared" si="19"/>
        <v>2.5</v>
      </c>
      <c r="I22" s="165">
        <f t="shared" si="24"/>
        <v>5826.2510000000002</v>
      </c>
      <c r="J22" s="166">
        <f t="shared" si="25"/>
        <v>1.3690242859564996E-2</v>
      </c>
      <c r="K22" s="166">
        <f t="shared" si="26"/>
        <v>0.34898178791535428</v>
      </c>
      <c r="L22" s="166">
        <f t="shared" si="27"/>
        <v>0.12375024694267377</v>
      </c>
      <c r="M22" s="167">
        <f t="shared" si="28"/>
        <v>8.5920000000000005</v>
      </c>
      <c r="N22" s="168">
        <f t="shared" si="29"/>
        <v>1.7000000000000001E-2</v>
      </c>
      <c r="O22" s="168">
        <f t="shared" si="30"/>
        <v>16.100000000000001</v>
      </c>
      <c r="P22" s="169">
        <f t="shared" si="31"/>
        <v>0</v>
      </c>
      <c r="Q22" s="170">
        <f t="shared" si="32"/>
        <v>71</v>
      </c>
      <c r="R22" s="171">
        <f t="shared" si="33"/>
        <v>22.731184169702136</v>
      </c>
      <c r="S22" s="143">
        <f t="shared" si="34"/>
        <v>1</v>
      </c>
      <c r="T22" s="143">
        <f t="shared" si="35"/>
        <v>938</v>
      </c>
      <c r="U22" t="s">
        <v>142</v>
      </c>
      <c r="V22" t="s">
        <v>201</v>
      </c>
      <c r="W22" s="4" t="s">
        <v>142</v>
      </c>
      <c r="X22" s="4" t="s">
        <v>201</v>
      </c>
      <c r="Y22" s="4" t="s">
        <v>977</v>
      </c>
      <c r="Z22" s="4" t="s">
        <v>660</v>
      </c>
      <c r="AA22" s="4" t="s">
        <v>49</v>
      </c>
      <c r="AB22" s="4">
        <v>507</v>
      </c>
      <c r="AC22" s="4">
        <v>5826.2510000000002</v>
      </c>
      <c r="AD22" s="4">
        <v>2378.8850000000002</v>
      </c>
      <c r="AE22" s="4">
        <v>2.4489999999999998</v>
      </c>
      <c r="AF22" s="4">
        <v>2.5</v>
      </c>
      <c r="AG22" s="4">
        <v>8.5920000000000005</v>
      </c>
      <c r="AH22" s="4">
        <v>402.16488900000002</v>
      </c>
      <c r="AI22" s="4">
        <v>5.5057349999999996</v>
      </c>
      <c r="AJ22" s="4">
        <v>140.34822199999999</v>
      </c>
      <c r="AK22" s="4">
        <v>721</v>
      </c>
      <c r="AL22" s="4">
        <v>1</v>
      </c>
      <c r="AM22" s="4">
        <v>938</v>
      </c>
      <c r="AN22" s="4">
        <v>71</v>
      </c>
      <c r="AO22" s="4">
        <v>14.487219</v>
      </c>
      <c r="AP22" s="4">
        <v>126.5</v>
      </c>
      <c r="AQ22" s="4">
        <v>0</v>
      </c>
      <c r="AR22" s="4">
        <v>13</v>
      </c>
      <c r="AS22" s="4">
        <v>2126</v>
      </c>
      <c r="AT22" s="4">
        <v>1.7000000000000001E-2</v>
      </c>
      <c r="AU22" s="4">
        <v>16.100000000000001</v>
      </c>
      <c r="AV22" s="4">
        <v>47238</v>
      </c>
      <c r="AW22" s="4">
        <v>0</v>
      </c>
      <c r="AX22" s="30">
        <v>0.56000000000000005</v>
      </c>
      <c r="AY22">
        <v>0.97959999999999992</v>
      </c>
      <c r="AZ22" t="s">
        <v>69</v>
      </c>
      <c r="BA22" t="s">
        <v>283</v>
      </c>
      <c r="BB22">
        <v>4</v>
      </c>
      <c r="BC22" t="s">
        <v>978</v>
      </c>
      <c r="BD22">
        <v>7</v>
      </c>
      <c r="BE22">
        <v>154807.774</v>
      </c>
      <c r="BF22">
        <v>3.7635390326069801E-2</v>
      </c>
      <c r="BG22">
        <v>3.6867628363417976E-2</v>
      </c>
      <c r="BH22">
        <v>539151.60399999993</v>
      </c>
      <c r="BI22">
        <v>1.080633157125876E-2</v>
      </c>
      <c r="BJ22">
        <v>1.058588240720508E-2</v>
      </c>
      <c r="BK22">
        <v>1</v>
      </c>
      <c r="BL22" t="s">
        <v>69</v>
      </c>
      <c r="BM22">
        <v>0</v>
      </c>
      <c r="BN22" t="s">
        <v>929</v>
      </c>
    </row>
    <row r="23" spans="1:66">
      <c r="A23" s="144" t="str">
        <f t="shared" si="20"/>
        <v>동화운수</v>
      </c>
      <c r="B23" s="144" t="str">
        <f t="shared" si="21"/>
        <v>2</v>
      </c>
      <c r="C23" s="145" t="str">
        <f t="shared" si="22"/>
        <v>70바1816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0.94416666666666671</v>
      </c>
      <c r="G23" s="153">
        <f t="shared" si="18"/>
        <v>2.266</v>
      </c>
      <c r="H23" s="154">
        <f t="shared" si="19"/>
        <v>2.4</v>
      </c>
      <c r="I23" s="155">
        <f t="shared" si="24"/>
        <v>2118.3240000000001</v>
      </c>
      <c r="J23" s="156">
        <f t="shared" si="25"/>
        <v>1.2497490083542447E-2</v>
      </c>
      <c r="K23" s="156">
        <f t="shared" si="26"/>
        <v>0.36380419437008682</v>
      </c>
      <c r="L23" s="156">
        <f t="shared" si="27"/>
        <v>0.1845798848523644</v>
      </c>
      <c r="M23" s="157">
        <f t="shared" si="28"/>
        <v>10.858000000000001</v>
      </c>
      <c r="N23" s="158">
        <f t="shared" si="29"/>
        <v>9.4E-2</v>
      </c>
      <c r="O23" s="158">
        <f t="shared" si="30"/>
        <v>10.669</v>
      </c>
      <c r="P23" s="159">
        <f t="shared" si="31"/>
        <v>0</v>
      </c>
      <c r="Q23" s="160">
        <f t="shared" si="32"/>
        <v>68</v>
      </c>
      <c r="R23" s="161">
        <f t="shared" si="33"/>
        <v>24.091169423497107</v>
      </c>
      <c r="S23" s="146">
        <f t="shared" si="34"/>
        <v>2</v>
      </c>
      <c r="T23" s="146">
        <f t="shared" si="35"/>
        <v>226</v>
      </c>
      <c r="U23" t="s">
        <v>142</v>
      </c>
      <c r="V23" s="5" t="s">
        <v>201</v>
      </c>
      <c r="W23" t="s">
        <v>142</v>
      </c>
      <c r="X23" s="5" t="s">
        <v>201</v>
      </c>
      <c r="Y23" t="s">
        <v>979</v>
      </c>
      <c r="Z23" t="s">
        <v>660</v>
      </c>
      <c r="AA23" t="s">
        <v>49</v>
      </c>
      <c r="AB23">
        <v>507</v>
      </c>
      <c r="AC23" s="1">
        <v>2118.3240000000001</v>
      </c>
      <c r="AD23" s="1">
        <v>934.71199999999999</v>
      </c>
      <c r="AE23" s="28">
        <v>2.266</v>
      </c>
      <c r="AF23">
        <v>2.4</v>
      </c>
      <c r="AG23">
        <v>10.858000000000001</v>
      </c>
      <c r="AH23">
        <v>140.98078799999999</v>
      </c>
      <c r="AI23">
        <v>1.761906</v>
      </c>
      <c r="AJ23">
        <v>51.289402000000003</v>
      </c>
      <c r="AK23">
        <v>391</v>
      </c>
      <c r="AL23">
        <v>2</v>
      </c>
      <c r="AM23">
        <v>226</v>
      </c>
      <c r="AN23">
        <v>68</v>
      </c>
      <c r="AO23">
        <v>15.025620999999999</v>
      </c>
      <c r="AP23">
        <v>24.8</v>
      </c>
      <c r="AQ23">
        <v>0</v>
      </c>
      <c r="AR23">
        <v>7</v>
      </c>
      <c r="AS23">
        <v>583</v>
      </c>
      <c r="AT23">
        <v>9.4E-2</v>
      </c>
      <c r="AU23">
        <v>10.669</v>
      </c>
      <c r="AV23">
        <v>18464</v>
      </c>
      <c r="AW23">
        <v>0</v>
      </c>
      <c r="AX23" s="29">
        <v>0.56000000000000005</v>
      </c>
      <c r="AY23">
        <v>0.94416666666666671</v>
      </c>
      <c r="AZ23" t="s">
        <v>71</v>
      </c>
      <c r="BA23" t="s">
        <v>283</v>
      </c>
      <c r="BB23">
        <v>1</v>
      </c>
      <c r="BC23" t="s">
        <v>980</v>
      </c>
      <c r="BD23">
        <v>17</v>
      </c>
      <c r="BE23">
        <v>154807.774</v>
      </c>
      <c r="BF23">
        <v>1.3683576381635719E-2</v>
      </c>
      <c r="BG23">
        <v>1.2919576700327725E-2</v>
      </c>
      <c r="BH23">
        <v>539151.60399999993</v>
      </c>
      <c r="BI23">
        <v>3.9289950809457304E-3</v>
      </c>
      <c r="BJ23">
        <v>3.7096261889262606E-3</v>
      </c>
      <c r="BK23">
        <v>1</v>
      </c>
      <c r="BL23" t="s">
        <v>71</v>
      </c>
      <c r="BM23">
        <v>0</v>
      </c>
      <c r="BN23" t="s">
        <v>929</v>
      </c>
    </row>
    <row r="24" spans="1:66">
      <c r="A24" s="141" t="str">
        <f t="shared" si="20"/>
        <v>동화운수</v>
      </c>
      <c r="B24" s="141" t="str">
        <f t="shared" si="21"/>
        <v>2</v>
      </c>
      <c r="C24" s="142" t="str">
        <f t="shared" si="22"/>
        <v>70바1817</v>
      </c>
      <c r="D24" s="116" t="str">
        <f t="shared" si="23"/>
        <v>대형</v>
      </c>
      <c r="E24" s="112" t="str">
        <f t="shared" si="16"/>
        <v>B</v>
      </c>
      <c r="F24" s="162">
        <f t="shared" si="17"/>
        <v>0.9234782608695653</v>
      </c>
      <c r="G24" s="163">
        <f t="shared" si="18"/>
        <v>2.1240000000000001</v>
      </c>
      <c r="H24" s="164">
        <f t="shared" si="19"/>
        <v>2.2999999999999998</v>
      </c>
      <c r="I24" s="165">
        <f t="shared" si="24"/>
        <v>5601.8710000000001</v>
      </c>
      <c r="J24" s="166">
        <f t="shared" si="25"/>
        <v>1.8031204369126714E-2</v>
      </c>
      <c r="K24" s="166">
        <f t="shared" si="26"/>
        <v>0.36261114596555288</v>
      </c>
      <c r="L24" s="166">
        <f t="shared" si="27"/>
        <v>0.18779439940691245</v>
      </c>
      <c r="M24" s="167">
        <f t="shared" si="28"/>
        <v>11.808</v>
      </c>
      <c r="N24" s="168">
        <f t="shared" si="29"/>
        <v>0.107</v>
      </c>
      <c r="O24" s="168">
        <f t="shared" si="30"/>
        <v>17.707999999999998</v>
      </c>
      <c r="P24" s="169">
        <f t="shared" si="31"/>
        <v>0</v>
      </c>
      <c r="Q24" s="170">
        <f t="shared" si="32"/>
        <v>73</v>
      </c>
      <c r="R24" s="171">
        <f t="shared" si="33"/>
        <v>23.781489622757711</v>
      </c>
      <c r="S24" s="143">
        <f t="shared" si="34"/>
        <v>6</v>
      </c>
      <c r="T24" s="143">
        <f t="shared" si="35"/>
        <v>992</v>
      </c>
      <c r="U24" t="s">
        <v>142</v>
      </c>
      <c r="V24" s="5" t="s">
        <v>201</v>
      </c>
      <c r="W24" t="s">
        <v>142</v>
      </c>
      <c r="X24" s="5" t="s">
        <v>201</v>
      </c>
      <c r="Y24" t="s">
        <v>981</v>
      </c>
      <c r="Z24" t="s">
        <v>660</v>
      </c>
      <c r="AA24" t="s">
        <v>49</v>
      </c>
      <c r="AB24">
        <v>507</v>
      </c>
      <c r="AC24" s="1">
        <v>5601.8710000000001</v>
      </c>
      <c r="AD24" s="1">
        <v>2637.0250000000001</v>
      </c>
      <c r="AE24" s="28">
        <v>2.1240000000000001</v>
      </c>
      <c r="AF24">
        <v>2.2999999999999998</v>
      </c>
      <c r="AG24">
        <v>11.808</v>
      </c>
      <c r="AH24">
        <v>380.32295900000003</v>
      </c>
      <c r="AI24">
        <v>6.8576810000000004</v>
      </c>
      <c r="AJ24">
        <v>137.909344</v>
      </c>
      <c r="AK24">
        <v>1052</v>
      </c>
      <c r="AL24">
        <v>6</v>
      </c>
      <c r="AM24">
        <v>992</v>
      </c>
      <c r="AN24">
        <v>73</v>
      </c>
      <c r="AO24">
        <v>14.729247000000001</v>
      </c>
      <c r="AP24">
        <v>476.8</v>
      </c>
      <c r="AQ24">
        <v>0</v>
      </c>
      <c r="AR24">
        <v>15</v>
      </c>
      <c r="AS24">
        <v>7707</v>
      </c>
      <c r="AT24">
        <v>0.107</v>
      </c>
      <c r="AU24">
        <v>17.707999999999998</v>
      </c>
      <c r="AV24">
        <v>48878</v>
      </c>
      <c r="AW24">
        <v>0</v>
      </c>
      <c r="AX24" s="29">
        <v>0.56000000000000005</v>
      </c>
      <c r="AY24">
        <v>0.9234782608695653</v>
      </c>
      <c r="AZ24" t="s">
        <v>71</v>
      </c>
      <c r="BA24" t="s">
        <v>283</v>
      </c>
      <c r="BB24">
        <v>7</v>
      </c>
      <c r="BC24" t="s">
        <v>982</v>
      </c>
      <c r="BD24">
        <v>12</v>
      </c>
      <c r="BE24">
        <v>154807.774</v>
      </c>
      <c r="BF24">
        <v>3.6185979910802156E-2</v>
      </c>
      <c r="BG24">
        <v>3.3416965795888605E-2</v>
      </c>
      <c r="BH24">
        <v>539151.60399999993</v>
      </c>
      <c r="BI24">
        <v>1.0390159202790763E-2</v>
      </c>
      <c r="BJ24">
        <v>9.5950861507511226E-3</v>
      </c>
      <c r="BK24">
        <v>1</v>
      </c>
      <c r="BL24" t="s">
        <v>69</v>
      </c>
      <c r="BM24">
        <v>-1</v>
      </c>
      <c r="BN24" t="s">
        <v>928</v>
      </c>
    </row>
    <row r="25" spans="1:66">
      <c r="A25" s="144" t="str">
        <f t="shared" si="20"/>
        <v>동화운수</v>
      </c>
      <c r="B25" s="144" t="str">
        <f t="shared" si="21"/>
        <v>2</v>
      </c>
      <c r="C25" s="145" t="str">
        <f t="shared" si="22"/>
        <v>70바1845</v>
      </c>
      <c r="D25" s="133" t="str">
        <f t="shared" si="23"/>
        <v>대형</v>
      </c>
      <c r="E25" s="129" t="str">
        <f t="shared" si="16"/>
        <v>A</v>
      </c>
      <c r="F25" s="152">
        <f t="shared" si="17"/>
        <v>0.95799999999999996</v>
      </c>
      <c r="G25" s="153">
        <f t="shared" si="18"/>
        <v>2.395</v>
      </c>
      <c r="H25" s="154">
        <f t="shared" si="19"/>
        <v>2.5</v>
      </c>
      <c r="I25" s="155">
        <f t="shared" si="24"/>
        <v>4876.26</v>
      </c>
      <c r="J25" s="156">
        <f t="shared" si="25"/>
        <v>9.576870192115762E-3</v>
      </c>
      <c r="K25" s="156">
        <f t="shared" si="26"/>
        <v>0.36114598583443219</v>
      </c>
      <c r="L25" s="156">
        <f t="shared" si="27"/>
        <v>0.16447031126314018</v>
      </c>
      <c r="M25" s="157">
        <f t="shared" si="28"/>
        <v>9.1679999999999993</v>
      </c>
      <c r="N25" s="158">
        <f t="shared" si="29"/>
        <v>0.45100000000000001</v>
      </c>
      <c r="O25" s="158">
        <f t="shared" si="30"/>
        <v>6.0289999999999999</v>
      </c>
      <c r="P25" s="159">
        <f t="shared" si="31"/>
        <v>0</v>
      </c>
      <c r="Q25" s="160">
        <f t="shared" si="32"/>
        <v>70</v>
      </c>
      <c r="R25" s="161">
        <f t="shared" si="33"/>
        <v>23.051566142528515</v>
      </c>
      <c r="S25" s="146">
        <f t="shared" si="34"/>
        <v>22</v>
      </c>
      <c r="T25" s="146">
        <f t="shared" si="35"/>
        <v>294</v>
      </c>
      <c r="U25" t="s">
        <v>142</v>
      </c>
      <c r="V25" t="s">
        <v>201</v>
      </c>
      <c r="W25" s="4" t="s">
        <v>142</v>
      </c>
      <c r="X25" s="4" t="s">
        <v>201</v>
      </c>
      <c r="Y25" s="4" t="s">
        <v>983</v>
      </c>
      <c r="Z25" s="4" t="s">
        <v>660</v>
      </c>
      <c r="AA25" s="4" t="s">
        <v>49</v>
      </c>
      <c r="AB25" s="4">
        <v>507</v>
      </c>
      <c r="AC25" s="4">
        <v>4876.26</v>
      </c>
      <c r="AD25" s="4">
        <v>2035.79</v>
      </c>
      <c r="AE25" s="4">
        <v>2.395</v>
      </c>
      <c r="AF25" s="4">
        <v>2.5</v>
      </c>
      <c r="AG25" s="4">
        <v>9.1679999999999993</v>
      </c>
      <c r="AH25" s="4">
        <v>336.15877999999998</v>
      </c>
      <c r="AI25" s="4">
        <v>3.2193489999999998</v>
      </c>
      <c r="AJ25" s="4">
        <v>121.402394</v>
      </c>
      <c r="AK25" s="4">
        <v>802</v>
      </c>
      <c r="AL25" s="4">
        <v>22</v>
      </c>
      <c r="AM25" s="4">
        <v>294</v>
      </c>
      <c r="AN25" s="4">
        <v>70</v>
      </c>
      <c r="AO25" s="4">
        <v>14.505822999999999</v>
      </c>
      <c r="AP25" s="4">
        <v>80.099999999999994</v>
      </c>
      <c r="AQ25" s="4">
        <v>0</v>
      </c>
      <c r="AR25" s="4">
        <v>10</v>
      </c>
      <c r="AS25" s="4">
        <v>1874</v>
      </c>
      <c r="AT25" s="4">
        <v>0.45100000000000001</v>
      </c>
      <c r="AU25" s="4">
        <v>6.0289999999999999</v>
      </c>
      <c r="AV25" s="4">
        <v>25162</v>
      </c>
      <c r="AW25" s="4">
        <v>0</v>
      </c>
      <c r="AX25" s="30">
        <v>0.56000000000000005</v>
      </c>
      <c r="AY25">
        <v>0.95799999999999996</v>
      </c>
      <c r="AZ25" t="s">
        <v>69</v>
      </c>
      <c r="BA25" t="s">
        <v>283</v>
      </c>
      <c r="BB25">
        <v>5</v>
      </c>
      <c r="BC25" t="s">
        <v>984</v>
      </c>
      <c r="BD25">
        <v>7</v>
      </c>
      <c r="BE25">
        <v>154807.774</v>
      </c>
      <c r="BF25">
        <v>3.1498805738269964E-2</v>
      </c>
      <c r="BG25">
        <v>3.0175855897262623E-2</v>
      </c>
      <c r="BH25">
        <v>539151.60399999993</v>
      </c>
      <c r="BI25">
        <v>9.0443206768239543E-3</v>
      </c>
      <c r="BJ25">
        <v>8.6644592083973473E-3</v>
      </c>
      <c r="BK25">
        <v>1</v>
      </c>
      <c r="BL25" t="s">
        <v>74</v>
      </c>
      <c r="BM25">
        <v>-1</v>
      </c>
      <c r="BN25" t="s">
        <v>928</v>
      </c>
    </row>
    <row r="26" spans="1:66">
      <c r="A26" s="141" t="str">
        <f t="shared" si="20"/>
        <v>동화운수</v>
      </c>
      <c r="B26" s="141" t="str">
        <f t="shared" si="21"/>
        <v>2</v>
      </c>
      <c r="C26" s="142" t="str">
        <f t="shared" si="22"/>
        <v>70바1847</v>
      </c>
      <c r="D26" s="116" t="str">
        <f t="shared" si="23"/>
        <v>대형</v>
      </c>
      <c r="E26" s="112" t="str">
        <f t="shared" si="16"/>
        <v>B</v>
      </c>
      <c r="F26" s="162">
        <f t="shared" si="17"/>
        <v>0.93</v>
      </c>
      <c r="G26" s="163">
        <f t="shared" si="18"/>
        <v>2.3250000000000002</v>
      </c>
      <c r="H26" s="164">
        <f t="shared" si="19"/>
        <v>2.5</v>
      </c>
      <c r="I26" s="165">
        <f t="shared" si="24"/>
        <v>5413.2290000000003</v>
      </c>
      <c r="J26" s="166">
        <f t="shared" si="25"/>
        <v>5.7397313441941511E-3</v>
      </c>
      <c r="K26" s="166">
        <f t="shared" si="26"/>
        <v>0.36323372458810749</v>
      </c>
      <c r="L26" s="166">
        <f t="shared" si="27"/>
        <v>0.18898147482768601</v>
      </c>
      <c r="M26" s="167">
        <f t="shared" si="28"/>
        <v>9.1560000000000006</v>
      </c>
      <c r="N26" s="168">
        <f t="shared" si="29"/>
        <v>1.7999999999999999E-2</v>
      </c>
      <c r="O26" s="168">
        <f t="shared" si="30"/>
        <v>6.65</v>
      </c>
      <c r="P26" s="169">
        <f t="shared" si="31"/>
        <v>0</v>
      </c>
      <c r="Q26" s="170">
        <f t="shared" si="32"/>
        <v>73</v>
      </c>
      <c r="R26" s="171">
        <f t="shared" si="33"/>
        <v>23.183977529838629</v>
      </c>
      <c r="S26" s="143">
        <f t="shared" si="34"/>
        <v>1</v>
      </c>
      <c r="T26" s="143">
        <f t="shared" si="35"/>
        <v>360</v>
      </c>
      <c r="U26" t="s">
        <v>142</v>
      </c>
      <c r="V26" s="5" t="s">
        <v>201</v>
      </c>
      <c r="W26" t="s">
        <v>142</v>
      </c>
      <c r="X26" s="5" t="s">
        <v>201</v>
      </c>
      <c r="Y26" t="s">
        <v>985</v>
      </c>
      <c r="Z26" t="s">
        <v>660</v>
      </c>
      <c r="AA26" t="s">
        <v>49</v>
      </c>
      <c r="AB26">
        <v>507</v>
      </c>
      <c r="AC26" s="1">
        <v>5413.2290000000003</v>
      </c>
      <c r="AD26" s="1">
        <v>2328.623</v>
      </c>
      <c r="AE26" s="28">
        <v>2.3250000000000002</v>
      </c>
      <c r="AF26">
        <v>2.5</v>
      </c>
      <c r="AG26">
        <v>9.1560000000000006</v>
      </c>
      <c r="AH26">
        <v>370.01627300000001</v>
      </c>
      <c r="AI26">
        <v>2.1237940000000002</v>
      </c>
      <c r="AJ26">
        <v>134.402389</v>
      </c>
      <c r="AK26">
        <v>1023</v>
      </c>
      <c r="AL26">
        <v>1</v>
      </c>
      <c r="AM26">
        <v>360</v>
      </c>
      <c r="AN26">
        <v>73</v>
      </c>
      <c r="AO26">
        <v>14.629705</v>
      </c>
      <c r="AP26">
        <v>140</v>
      </c>
      <c r="AQ26">
        <v>0</v>
      </c>
      <c r="AR26">
        <v>8</v>
      </c>
      <c r="AS26">
        <v>3638</v>
      </c>
      <c r="AT26">
        <v>1.7999999999999999E-2</v>
      </c>
      <c r="AU26">
        <v>6.65</v>
      </c>
      <c r="AV26">
        <v>44752</v>
      </c>
      <c r="AW26">
        <v>0</v>
      </c>
      <c r="AX26" s="29">
        <v>0.54</v>
      </c>
      <c r="AY26">
        <v>0.93</v>
      </c>
      <c r="AZ26" t="s">
        <v>71</v>
      </c>
      <c r="BA26" t="s">
        <v>283</v>
      </c>
      <c r="BB26">
        <v>4</v>
      </c>
      <c r="BC26" t="s">
        <v>986</v>
      </c>
      <c r="BD26">
        <v>10</v>
      </c>
      <c r="BE26">
        <v>154807.774</v>
      </c>
      <c r="BF26">
        <v>3.4967423535203081E-2</v>
      </c>
      <c r="BG26">
        <v>3.2519703887738866E-2</v>
      </c>
      <c r="BH26">
        <v>539151.60399999993</v>
      </c>
      <c r="BI26">
        <v>1.0040272457392153E-2</v>
      </c>
      <c r="BJ26">
        <v>9.3374533853747034E-3</v>
      </c>
      <c r="BK26">
        <v>1</v>
      </c>
      <c r="BL26" t="s">
        <v>69</v>
      </c>
      <c r="BM26">
        <v>-1</v>
      </c>
      <c r="BN26" t="s">
        <v>928</v>
      </c>
    </row>
    <row r="27" spans="1:66">
      <c r="A27" s="144" t="str">
        <f t="shared" si="20"/>
        <v>동화운수</v>
      </c>
      <c r="B27" s="144" t="str">
        <f t="shared" si="21"/>
        <v>2</v>
      </c>
      <c r="C27" s="145" t="str">
        <f t="shared" si="22"/>
        <v>70바1853</v>
      </c>
      <c r="D27" s="133" t="str">
        <f t="shared" si="23"/>
        <v>대형</v>
      </c>
      <c r="E27" s="129" t="str">
        <f t="shared" si="16"/>
        <v>S</v>
      </c>
      <c r="F27" s="152">
        <f t="shared" si="17"/>
        <v>1.0116000000000001</v>
      </c>
      <c r="G27" s="153">
        <f t="shared" si="18"/>
        <v>2.5289999999999999</v>
      </c>
      <c r="H27" s="154">
        <f t="shared" si="19"/>
        <v>2.5</v>
      </c>
      <c r="I27" s="155">
        <f t="shared" si="24"/>
        <v>5500.3379999999997</v>
      </c>
      <c r="J27" s="156">
        <f t="shared" si="25"/>
        <v>6.4258170838001538E-3</v>
      </c>
      <c r="K27" s="156">
        <f t="shared" si="26"/>
        <v>0.36456531480982907</v>
      </c>
      <c r="L27" s="156">
        <f t="shared" si="27"/>
        <v>0.17798906176311347</v>
      </c>
      <c r="M27" s="157">
        <f t="shared" si="28"/>
        <v>10.617000000000001</v>
      </c>
      <c r="N27" s="158">
        <f t="shared" si="29"/>
        <v>0</v>
      </c>
      <c r="O27" s="158">
        <f t="shared" si="30"/>
        <v>12.398999999999999</v>
      </c>
      <c r="P27" s="159">
        <f t="shared" si="31"/>
        <v>0</v>
      </c>
      <c r="Q27" s="160">
        <f t="shared" si="32"/>
        <v>70</v>
      </c>
      <c r="R27" s="161">
        <f t="shared" si="33"/>
        <v>23.569024146129802</v>
      </c>
      <c r="S27" s="146">
        <f t="shared" si="34"/>
        <v>0</v>
      </c>
      <c r="T27" s="146">
        <f t="shared" si="35"/>
        <v>682</v>
      </c>
      <c r="U27" t="s">
        <v>142</v>
      </c>
      <c r="V27" t="s">
        <v>201</v>
      </c>
      <c r="W27" t="s">
        <v>142</v>
      </c>
      <c r="X27" s="4" t="s">
        <v>201</v>
      </c>
      <c r="Y27" s="4" t="s">
        <v>987</v>
      </c>
      <c r="Z27" s="4" t="s">
        <v>660</v>
      </c>
      <c r="AA27" s="4" t="s">
        <v>49</v>
      </c>
      <c r="AB27" s="4">
        <v>507</v>
      </c>
      <c r="AC27" s="4">
        <v>5500.3379999999997</v>
      </c>
      <c r="AD27" s="4">
        <v>2175.21</v>
      </c>
      <c r="AE27" s="4">
        <v>2.5289999999999999</v>
      </c>
      <c r="AF27" s="4">
        <v>2.5</v>
      </c>
      <c r="AG27" s="4">
        <v>10.617000000000001</v>
      </c>
      <c r="AH27" s="4">
        <v>371.01460700000001</v>
      </c>
      <c r="AI27" s="4">
        <v>2.3840720000000002</v>
      </c>
      <c r="AJ27" s="4">
        <v>135.25905700000001</v>
      </c>
      <c r="AK27" s="4">
        <v>979</v>
      </c>
      <c r="AL27" s="4">
        <v>0</v>
      </c>
      <c r="AM27" s="4">
        <v>682</v>
      </c>
      <c r="AN27" s="4">
        <v>70</v>
      </c>
      <c r="AO27" s="4">
        <v>14.825125</v>
      </c>
      <c r="AP27" s="4">
        <v>172</v>
      </c>
      <c r="AQ27" s="4">
        <v>0</v>
      </c>
      <c r="AR27" s="4">
        <v>6</v>
      </c>
      <c r="AS27" s="4">
        <v>1045</v>
      </c>
      <c r="AT27" s="4">
        <v>0</v>
      </c>
      <c r="AU27" s="4">
        <v>12.398999999999999</v>
      </c>
      <c r="AV27" s="4">
        <v>43371</v>
      </c>
      <c r="AW27" s="4">
        <v>0</v>
      </c>
      <c r="AX27" s="30">
        <v>0.63</v>
      </c>
      <c r="AY27">
        <v>1.0116000000000001</v>
      </c>
      <c r="AZ27" t="s">
        <v>74</v>
      </c>
      <c r="BA27" t="s">
        <v>283</v>
      </c>
      <c r="BB27">
        <v>5</v>
      </c>
      <c r="BC27" t="s">
        <v>988</v>
      </c>
      <c r="BD27">
        <v>7</v>
      </c>
      <c r="BE27">
        <v>154807.774</v>
      </c>
      <c r="BF27">
        <v>3.5530114915288423E-2</v>
      </c>
      <c r="BG27">
        <v>3.5942264248305773E-2</v>
      </c>
      <c r="BH27">
        <v>539151.60399999993</v>
      </c>
      <c r="BI27">
        <v>1.0201839258554817E-2</v>
      </c>
      <c r="BJ27">
        <v>1.0320180593954054E-2</v>
      </c>
      <c r="BK27">
        <v>1</v>
      </c>
      <c r="BL27" t="s">
        <v>74</v>
      </c>
      <c r="BM27">
        <v>0</v>
      </c>
      <c r="BN27" t="s">
        <v>929</v>
      </c>
    </row>
    <row r="28" spans="1:66">
      <c r="A28" s="141" t="str">
        <f t="shared" si="20"/>
        <v>동화운수</v>
      </c>
      <c r="B28" s="141" t="str">
        <f t="shared" si="21"/>
        <v>2</v>
      </c>
      <c r="C28" s="142" t="str">
        <f t="shared" si="22"/>
        <v>70바1854</v>
      </c>
      <c r="D28" s="116" t="str">
        <f t="shared" si="23"/>
        <v>대형</v>
      </c>
      <c r="E28" s="112" t="str">
        <f t="shared" si="16"/>
        <v>B</v>
      </c>
      <c r="F28" s="162">
        <f t="shared" si="17"/>
        <v>0.93833333333333324</v>
      </c>
      <c r="G28" s="163">
        <f t="shared" si="18"/>
        <v>2.2519999999999998</v>
      </c>
      <c r="H28" s="164">
        <f t="shared" si="19"/>
        <v>2.4</v>
      </c>
      <c r="I28" s="165">
        <f t="shared" si="24"/>
        <v>5363.817</v>
      </c>
      <c r="J28" s="166">
        <f t="shared" si="25"/>
        <v>4.6741188644925363E-3</v>
      </c>
      <c r="K28" s="166">
        <f t="shared" si="26"/>
        <v>0.39113027915816245</v>
      </c>
      <c r="L28" s="166">
        <f t="shared" si="27"/>
        <v>0.1841971864439074</v>
      </c>
      <c r="M28" s="167">
        <f t="shared" si="28"/>
        <v>10.95</v>
      </c>
      <c r="N28" s="168">
        <f t="shared" si="29"/>
        <v>0.112</v>
      </c>
      <c r="O28" s="168">
        <f t="shared" si="30"/>
        <v>16.890999999999998</v>
      </c>
      <c r="P28" s="169">
        <f t="shared" si="31"/>
        <v>0</v>
      </c>
      <c r="Q28" s="170">
        <f t="shared" si="32"/>
        <v>68</v>
      </c>
      <c r="R28" s="171">
        <f t="shared" si="33"/>
        <v>24.064133048724429</v>
      </c>
      <c r="S28" s="143">
        <f t="shared" si="34"/>
        <v>6</v>
      </c>
      <c r="T28" s="143">
        <f t="shared" si="35"/>
        <v>906</v>
      </c>
      <c r="U28" t="s">
        <v>142</v>
      </c>
      <c r="V28" t="s">
        <v>201</v>
      </c>
      <c r="W28" s="4" t="s">
        <v>142</v>
      </c>
      <c r="X28" s="4" t="s">
        <v>201</v>
      </c>
      <c r="Y28" s="4" t="s">
        <v>989</v>
      </c>
      <c r="Z28" s="4" t="s">
        <v>660</v>
      </c>
      <c r="AA28" s="4" t="s">
        <v>49</v>
      </c>
      <c r="AB28" s="4">
        <v>507</v>
      </c>
      <c r="AC28" s="4">
        <v>5363.817</v>
      </c>
      <c r="AD28" s="4">
        <v>2381.62</v>
      </c>
      <c r="AE28" s="4">
        <v>2.2519999999999998</v>
      </c>
      <c r="AF28" s="4">
        <v>2.4</v>
      </c>
      <c r="AG28" s="4">
        <v>10.95</v>
      </c>
      <c r="AH28" s="4">
        <v>368.91487999999998</v>
      </c>
      <c r="AI28" s="4">
        <v>1.7243520000000001</v>
      </c>
      <c r="AJ28" s="4">
        <v>144.29378</v>
      </c>
      <c r="AK28" s="4">
        <v>988</v>
      </c>
      <c r="AL28" s="4">
        <v>6</v>
      </c>
      <c r="AM28" s="4">
        <v>906</v>
      </c>
      <c r="AN28" s="4">
        <v>68</v>
      </c>
      <c r="AO28" s="4">
        <v>14.539443</v>
      </c>
      <c r="AP28" s="4">
        <v>148.4</v>
      </c>
      <c r="AQ28" s="4">
        <v>0</v>
      </c>
      <c r="AR28" s="4">
        <v>4</v>
      </c>
      <c r="AS28" s="4">
        <v>123</v>
      </c>
      <c r="AT28" s="4">
        <v>0.112</v>
      </c>
      <c r="AU28" s="4">
        <v>16.890999999999998</v>
      </c>
      <c r="AV28" s="4">
        <v>45699</v>
      </c>
      <c r="AW28" s="4">
        <v>0</v>
      </c>
      <c r="AX28" s="30">
        <v>0.56000000000000005</v>
      </c>
      <c r="AY28">
        <v>0.93833333333333324</v>
      </c>
      <c r="AZ28" t="s">
        <v>71</v>
      </c>
      <c r="BA28" t="s">
        <v>283</v>
      </c>
      <c r="BB28">
        <v>3</v>
      </c>
      <c r="BC28" t="s">
        <v>990</v>
      </c>
      <c r="BD28">
        <v>7</v>
      </c>
      <c r="BE28">
        <v>154807.774</v>
      </c>
      <c r="BF28">
        <v>3.4648240598046449E-2</v>
      </c>
      <c r="BG28">
        <v>3.251159909450025E-2</v>
      </c>
      <c r="BH28">
        <v>539151.60399999993</v>
      </c>
      <c r="BI28">
        <v>9.9486247656605329E-3</v>
      </c>
      <c r="BJ28">
        <v>9.3351262384447995E-3</v>
      </c>
      <c r="BK28">
        <v>1</v>
      </c>
      <c r="BL28" t="s">
        <v>74</v>
      </c>
      <c r="BM28">
        <v>-2</v>
      </c>
      <c r="BN28" t="s">
        <v>928</v>
      </c>
    </row>
    <row r="29" spans="1:66">
      <c r="A29" s="144" t="str">
        <f t="shared" si="20"/>
        <v>동화운수</v>
      </c>
      <c r="B29" s="144" t="str">
        <f t="shared" si="21"/>
        <v>2</v>
      </c>
      <c r="C29" s="145" t="str">
        <f t="shared" si="22"/>
        <v>70바1868</v>
      </c>
      <c r="D29" s="133" t="str">
        <f t="shared" si="23"/>
        <v>저상</v>
      </c>
      <c r="E29" s="129" t="str">
        <f t="shared" si="16"/>
        <v>D</v>
      </c>
      <c r="F29" s="152">
        <f t="shared" si="17"/>
        <v>0.82272727272727264</v>
      </c>
      <c r="G29" s="153">
        <f t="shared" si="18"/>
        <v>1.81</v>
      </c>
      <c r="H29" s="154">
        <f t="shared" si="19"/>
        <v>2.2000000000000002</v>
      </c>
      <c r="I29" s="155">
        <f t="shared" si="24"/>
        <v>5257.5990000000002</v>
      </c>
      <c r="J29" s="156">
        <f t="shared" si="25"/>
        <v>1.3837526443398303E-2</v>
      </c>
      <c r="K29" s="156">
        <f t="shared" si="26"/>
        <v>0.37741693405576099</v>
      </c>
      <c r="L29" s="156">
        <f t="shared" si="27"/>
        <v>0.22862146770797848</v>
      </c>
      <c r="M29" s="157">
        <f t="shared" si="28"/>
        <v>15.77</v>
      </c>
      <c r="N29" s="158">
        <f t="shared" si="29"/>
        <v>2.948</v>
      </c>
      <c r="O29" s="158">
        <f t="shared" si="30"/>
        <v>11.412000000000001</v>
      </c>
      <c r="P29" s="159">
        <f t="shared" si="31"/>
        <v>0</v>
      </c>
      <c r="Q29" s="160">
        <f t="shared" si="32"/>
        <v>69</v>
      </c>
      <c r="R29" s="161">
        <f t="shared" si="33"/>
        <v>24.538045741705719</v>
      </c>
      <c r="S29" s="146">
        <f t="shared" si="34"/>
        <v>155</v>
      </c>
      <c r="T29" s="146">
        <f t="shared" si="35"/>
        <v>600</v>
      </c>
      <c r="U29" t="s">
        <v>142</v>
      </c>
      <c r="V29" s="5" t="s">
        <v>201</v>
      </c>
      <c r="W29" t="s">
        <v>142</v>
      </c>
      <c r="X29" s="5" t="s">
        <v>201</v>
      </c>
      <c r="Y29" t="s">
        <v>991</v>
      </c>
      <c r="Z29" t="s">
        <v>973</v>
      </c>
      <c r="AA29" t="s">
        <v>49</v>
      </c>
      <c r="AB29">
        <v>507</v>
      </c>
      <c r="AC29" s="1">
        <v>5257.5990000000002</v>
      </c>
      <c r="AD29" s="1">
        <v>2904.1889999999999</v>
      </c>
      <c r="AE29" s="28">
        <v>1.81</v>
      </c>
      <c r="AF29">
        <v>2.2000000000000002</v>
      </c>
      <c r="AG29">
        <v>15.77</v>
      </c>
      <c r="AH29">
        <v>351.97490099999999</v>
      </c>
      <c r="AI29">
        <v>4.8704619999999998</v>
      </c>
      <c r="AJ29">
        <v>132.84128799999999</v>
      </c>
      <c r="AK29">
        <v>1202</v>
      </c>
      <c r="AL29">
        <v>155</v>
      </c>
      <c r="AM29">
        <v>600</v>
      </c>
      <c r="AN29">
        <v>69</v>
      </c>
      <c r="AO29">
        <v>14.937424999999999</v>
      </c>
      <c r="AP29">
        <v>39.799999999999997</v>
      </c>
      <c r="AQ29">
        <v>0</v>
      </c>
      <c r="AR29">
        <v>23</v>
      </c>
      <c r="AS29">
        <v>6169</v>
      </c>
      <c r="AT29">
        <v>2.948</v>
      </c>
      <c r="AU29">
        <v>11.412000000000001</v>
      </c>
      <c r="AV29">
        <v>39409</v>
      </c>
      <c r="AW29">
        <v>0</v>
      </c>
      <c r="AX29" s="29">
        <v>0.56000000000000005</v>
      </c>
      <c r="AY29">
        <v>0.82272727272727264</v>
      </c>
      <c r="AZ29" t="s">
        <v>70</v>
      </c>
      <c r="BA29" t="s">
        <v>283</v>
      </c>
      <c r="BB29">
        <v>3</v>
      </c>
      <c r="BC29" t="s">
        <v>992</v>
      </c>
      <c r="BD29">
        <v>4</v>
      </c>
      <c r="BE29">
        <v>154807.774</v>
      </c>
      <c r="BF29">
        <v>3.396211226446548E-2</v>
      </c>
      <c r="BG29">
        <v>2.7941555999401142E-2</v>
      </c>
      <c r="BH29">
        <v>539151.60399999993</v>
      </c>
      <c r="BI29">
        <v>9.7516152432702407E-3</v>
      </c>
      <c r="BJ29">
        <v>8.0229198137814241E-3</v>
      </c>
      <c r="BK29">
        <v>1</v>
      </c>
      <c r="BL29" t="s">
        <v>72</v>
      </c>
      <c r="BM29">
        <v>-1</v>
      </c>
      <c r="BN29" t="s">
        <v>928</v>
      </c>
    </row>
    <row r="30" spans="1:66">
      <c r="A30" s="141" t="str">
        <f t="shared" si="20"/>
        <v>동화운수</v>
      </c>
      <c r="B30" s="141" t="str">
        <f t="shared" si="21"/>
        <v>2</v>
      </c>
      <c r="C30" s="142" t="str">
        <f t="shared" si="22"/>
        <v>70바1869</v>
      </c>
      <c r="D30" s="116" t="str">
        <f t="shared" si="23"/>
        <v>저상</v>
      </c>
      <c r="E30" s="112" t="str">
        <f t="shared" si="16"/>
        <v>C</v>
      </c>
      <c r="F30" s="162">
        <f t="shared" si="17"/>
        <v>0.86954545454545451</v>
      </c>
      <c r="G30" s="163">
        <f t="shared" si="18"/>
        <v>1.913</v>
      </c>
      <c r="H30" s="164">
        <f t="shared" si="19"/>
        <v>2.2000000000000002</v>
      </c>
      <c r="I30" s="165">
        <f t="shared" si="24"/>
        <v>5779.6940000000004</v>
      </c>
      <c r="J30" s="166">
        <f t="shared" si="25"/>
        <v>1.6740613231717345E-2</v>
      </c>
      <c r="K30" s="166">
        <f t="shared" si="26"/>
        <v>0.3603953364742834</v>
      </c>
      <c r="L30" s="166">
        <f t="shared" si="27"/>
        <v>0.29430623835794767</v>
      </c>
      <c r="M30" s="167">
        <f t="shared" si="28"/>
        <v>16.678000000000001</v>
      </c>
      <c r="N30" s="168">
        <f t="shared" si="29"/>
        <v>3.5000000000000003E-2</v>
      </c>
      <c r="O30" s="168">
        <f t="shared" si="30"/>
        <v>6.056</v>
      </c>
      <c r="P30" s="169">
        <f t="shared" si="31"/>
        <v>0</v>
      </c>
      <c r="Q30" s="170">
        <f t="shared" si="32"/>
        <v>68</v>
      </c>
      <c r="R30" s="171">
        <f t="shared" si="33"/>
        <v>23.963393704505574</v>
      </c>
      <c r="S30" s="143">
        <f t="shared" si="34"/>
        <v>2</v>
      </c>
      <c r="T30" s="143">
        <f t="shared" si="35"/>
        <v>350</v>
      </c>
      <c r="U30" t="s">
        <v>142</v>
      </c>
      <c r="V30" t="s">
        <v>201</v>
      </c>
      <c r="W30" t="s">
        <v>142</v>
      </c>
      <c r="X30" s="4" t="s">
        <v>201</v>
      </c>
      <c r="Y30" s="4" t="s">
        <v>993</v>
      </c>
      <c r="Z30" s="4" t="s">
        <v>973</v>
      </c>
      <c r="AA30" s="4" t="s">
        <v>49</v>
      </c>
      <c r="AB30" s="4">
        <v>507</v>
      </c>
      <c r="AC30" s="4">
        <v>5779.6940000000004</v>
      </c>
      <c r="AD30" s="4">
        <v>3021.683</v>
      </c>
      <c r="AE30" s="4">
        <v>1.913</v>
      </c>
      <c r="AF30" s="4">
        <v>2.2000000000000002</v>
      </c>
      <c r="AG30" s="4">
        <v>16.678000000000001</v>
      </c>
      <c r="AH30" s="4">
        <v>387.22488299999998</v>
      </c>
      <c r="AI30" s="4">
        <v>6.4823820000000003</v>
      </c>
      <c r="AJ30" s="4">
        <v>139.55404200000001</v>
      </c>
      <c r="AK30" s="4">
        <v>1701</v>
      </c>
      <c r="AL30" s="4">
        <v>2</v>
      </c>
      <c r="AM30" s="4">
        <v>350</v>
      </c>
      <c r="AN30" s="4">
        <v>68</v>
      </c>
      <c r="AO30" s="4">
        <v>14.925936</v>
      </c>
      <c r="AP30" s="4">
        <v>117.9</v>
      </c>
      <c r="AQ30" s="4">
        <v>0</v>
      </c>
      <c r="AR30" s="4">
        <v>6</v>
      </c>
      <c r="AS30" s="4">
        <v>551</v>
      </c>
      <c r="AT30" s="4">
        <v>3.5000000000000003E-2</v>
      </c>
      <c r="AU30" s="4">
        <v>6.056</v>
      </c>
      <c r="AV30" s="4">
        <v>49264</v>
      </c>
      <c r="AW30" s="4">
        <v>0</v>
      </c>
      <c r="AX30" s="30">
        <v>0.63</v>
      </c>
      <c r="AY30">
        <v>0.86954545454545451</v>
      </c>
      <c r="AZ30" t="s">
        <v>72</v>
      </c>
      <c r="BA30" t="s">
        <v>283</v>
      </c>
      <c r="BB30">
        <v>3</v>
      </c>
      <c r="BC30" t="s">
        <v>994</v>
      </c>
      <c r="BD30">
        <v>4</v>
      </c>
      <c r="BE30">
        <v>154807.774</v>
      </c>
      <c r="BF30">
        <v>3.7334649615206016E-2</v>
      </c>
      <c r="BG30">
        <v>3.246417486994959E-2</v>
      </c>
      <c r="BH30">
        <v>539151.60399999993</v>
      </c>
      <c r="BI30">
        <v>1.0719979236118532E-2</v>
      </c>
      <c r="BJ30">
        <v>9.321509217588524E-3</v>
      </c>
      <c r="BK30">
        <v>1</v>
      </c>
      <c r="BL30" t="s">
        <v>71</v>
      </c>
      <c r="BM30">
        <v>-1</v>
      </c>
      <c r="BN30" t="s">
        <v>928</v>
      </c>
    </row>
    <row r="31" spans="1:66">
      <c r="A31" s="144" t="str">
        <f t="shared" si="20"/>
        <v>동화운수</v>
      </c>
      <c r="B31" s="144" t="str">
        <f t="shared" si="21"/>
        <v>2</v>
      </c>
      <c r="C31" s="145" t="str">
        <f t="shared" si="22"/>
        <v>70바1873</v>
      </c>
      <c r="D31" s="133" t="str">
        <f t="shared" si="23"/>
        <v>대형</v>
      </c>
      <c r="E31" s="129" t="str">
        <f t="shared" si="16"/>
        <v>S</v>
      </c>
      <c r="F31" s="152">
        <f t="shared" si="17"/>
        <v>1.0308695652173914</v>
      </c>
      <c r="G31" s="153">
        <f t="shared" si="18"/>
        <v>2.371</v>
      </c>
      <c r="H31" s="154">
        <f t="shared" si="19"/>
        <v>2.2999999999999998</v>
      </c>
      <c r="I31" s="155">
        <f t="shared" si="24"/>
        <v>5707.5330000000004</v>
      </c>
      <c r="J31" s="156">
        <f t="shared" si="25"/>
        <v>1.8535383142296764E-2</v>
      </c>
      <c r="K31" s="156">
        <f t="shared" si="26"/>
        <v>0.35457246847163881</v>
      </c>
      <c r="L31" s="156">
        <f t="shared" si="27"/>
        <v>0.1892236102708473</v>
      </c>
      <c r="M31" s="157">
        <f t="shared" si="28"/>
        <v>9.3249999999999993</v>
      </c>
      <c r="N31" s="158">
        <f t="shared" si="29"/>
        <v>3.5000000000000003E-2</v>
      </c>
      <c r="O31" s="158">
        <f t="shared" si="30"/>
        <v>3.8719999999999999</v>
      </c>
      <c r="P31" s="159">
        <f t="shared" si="31"/>
        <v>0</v>
      </c>
      <c r="Q31" s="160">
        <f t="shared" si="32"/>
        <v>72</v>
      </c>
      <c r="R31" s="161">
        <f t="shared" si="33"/>
        <v>23.042962051301171</v>
      </c>
      <c r="S31" s="146">
        <f t="shared" si="34"/>
        <v>2</v>
      </c>
      <c r="T31" s="146">
        <f t="shared" si="35"/>
        <v>221</v>
      </c>
      <c r="U31" t="s">
        <v>142</v>
      </c>
      <c r="V31" t="s">
        <v>201</v>
      </c>
      <c r="W31" s="4" t="s">
        <v>142</v>
      </c>
      <c r="X31" s="4" t="s">
        <v>201</v>
      </c>
      <c r="Y31" s="4" t="s">
        <v>995</v>
      </c>
      <c r="Z31" s="4" t="s">
        <v>660</v>
      </c>
      <c r="AA31" s="4" t="s">
        <v>49</v>
      </c>
      <c r="AB31" s="4">
        <v>507</v>
      </c>
      <c r="AC31" s="4">
        <v>5707.5330000000004</v>
      </c>
      <c r="AD31" s="4">
        <v>2406.904</v>
      </c>
      <c r="AE31" s="4">
        <v>2.371</v>
      </c>
      <c r="AF31" s="4">
        <v>2.2999999999999998</v>
      </c>
      <c r="AG31" s="4">
        <v>9.3249999999999993</v>
      </c>
      <c r="AH31" s="4">
        <v>395.10933999999997</v>
      </c>
      <c r="AI31" s="4">
        <v>7.3235029999999997</v>
      </c>
      <c r="AJ31" s="4">
        <v>140.09489400000001</v>
      </c>
      <c r="AK31" s="4">
        <v>1080</v>
      </c>
      <c r="AL31" s="4">
        <v>2</v>
      </c>
      <c r="AM31" s="4">
        <v>221</v>
      </c>
      <c r="AN31" s="4">
        <v>72</v>
      </c>
      <c r="AO31" s="4">
        <v>14.445451</v>
      </c>
      <c r="AP31" s="4">
        <v>98.9</v>
      </c>
      <c r="AQ31" s="4">
        <v>0</v>
      </c>
      <c r="AR31" s="4">
        <v>7</v>
      </c>
      <c r="AS31" s="4">
        <v>2186</v>
      </c>
      <c r="AT31" s="4">
        <v>3.5000000000000003E-2</v>
      </c>
      <c r="AU31" s="4">
        <v>3.8719999999999999</v>
      </c>
      <c r="AV31" s="4">
        <v>50598</v>
      </c>
      <c r="AW31" s="4">
        <v>0</v>
      </c>
      <c r="AX31" s="4">
        <v>0.56000000000000005</v>
      </c>
      <c r="AY31">
        <v>1.0308695652173914</v>
      </c>
      <c r="AZ31" t="s">
        <v>74</v>
      </c>
      <c r="BA31" t="s">
        <v>283</v>
      </c>
      <c r="BB31">
        <v>3</v>
      </c>
      <c r="BC31" t="s">
        <v>996</v>
      </c>
      <c r="BD31">
        <v>4</v>
      </c>
      <c r="BE31">
        <v>154807.774</v>
      </c>
      <c r="BF31">
        <v>3.6868516693483365E-2</v>
      </c>
      <c r="BG31">
        <v>3.8006631774021332E-2</v>
      </c>
      <c r="BH31">
        <v>539151.60399999993</v>
      </c>
      <c r="BI31">
        <v>1.0586137475350999E-2</v>
      </c>
      <c r="BJ31">
        <v>1.0912926936546618E-2</v>
      </c>
      <c r="BK31">
        <v>1</v>
      </c>
      <c r="BL31" t="s">
        <v>74</v>
      </c>
      <c r="BM31">
        <v>0</v>
      </c>
      <c r="BN31" t="s">
        <v>929</v>
      </c>
    </row>
    <row r="32" spans="1:66">
      <c r="A32" s="141" t="str">
        <f t="shared" si="20"/>
        <v>동화운수</v>
      </c>
      <c r="B32" s="141" t="str">
        <f t="shared" si="21"/>
        <v>2</v>
      </c>
      <c r="C32" s="142" t="str">
        <f t="shared" si="22"/>
        <v>70바1876</v>
      </c>
      <c r="D32" s="116" t="str">
        <f t="shared" si="23"/>
        <v>대형</v>
      </c>
      <c r="E32" s="112" t="str">
        <f t="shared" si="16"/>
        <v>B</v>
      </c>
      <c r="F32" s="162">
        <f t="shared" si="17"/>
        <v>0.92479999999999996</v>
      </c>
      <c r="G32" s="163">
        <f t="shared" si="18"/>
        <v>2.3119999999999998</v>
      </c>
      <c r="H32" s="164">
        <f t="shared" si="19"/>
        <v>2.5</v>
      </c>
      <c r="I32" s="165">
        <f t="shared" si="24"/>
        <v>5342.6149999999998</v>
      </c>
      <c r="J32" s="166">
        <f t="shared" si="25"/>
        <v>6.9808664476358325E-3</v>
      </c>
      <c r="K32" s="166">
        <f t="shared" si="26"/>
        <v>0.34858188495742892</v>
      </c>
      <c r="L32" s="166">
        <f t="shared" si="27"/>
        <v>0.15048810367207818</v>
      </c>
      <c r="M32" s="167">
        <f t="shared" si="28"/>
        <v>9.2669999999999995</v>
      </c>
      <c r="N32" s="168">
        <f t="shared" si="29"/>
        <v>1.9E-2</v>
      </c>
      <c r="O32" s="168">
        <f t="shared" si="30"/>
        <v>6.2889999999999997</v>
      </c>
      <c r="P32" s="169">
        <f t="shared" si="31"/>
        <v>0</v>
      </c>
      <c r="Q32" s="170">
        <f t="shared" si="32"/>
        <v>72</v>
      </c>
      <c r="R32" s="171">
        <f t="shared" si="33"/>
        <v>22.795823287475407</v>
      </c>
      <c r="S32" s="143">
        <f t="shared" si="34"/>
        <v>1</v>
      </c>
      <c r="T32" s="143">
        <f t="shared" si="35"/>
        <v>336</v>
      </c>
      <c r="U32" t="s">
        <v>142</v>
      </c>
      <c r="V32" s="5" t="s">
        <v>201</v>
      </c>
      <c r="W32" t="s">
        <v>142</v>
      </c>
      <c r="X32" s="5" t="s">
        <v>201</v>
      </c>
      <c r="Y32" t="s">
        <v>997</v>
      </c>
      <c r="Z32" t="s">
        <v>660</v>
      </c>
      <c r="AA32" t="s">
        <v>49</v>
      </c>
      <c r="AB32">
        <v>507</v>
      </c>
      <c r="AC32" s="1">
        <v>5342.6149999999998</v>
      </c>
      <c r="AD32" s="1">
        <v>2310.3290000000002</v>
      </c>
      <c r="AE32" s="28">
        <v>2.3119999999999998</v>
      </c>
      <c r="AF32">
        <v>2.5</v>
      </c>
      <c r="AG32">
        <v>9.2669999999999995</v>
      </c>
      <c r="AH32">
        <v>363.67878100000001</v>
      </c>
      <c r="AI32">
        <v>2.5387930000000001</v>
      </c>
      <c r="AJ32">
        <v>126.771835</v>
      </c>
      <c r="AK32">
        <v>804</v>
      </c>
      <c r="AL32">
        <v>1</v>
      </c>
      <c r="AM32">
        <v>336</v>
      </c>
      <c r="AN32">
        <v>72</v>
      </c>
      <c r="AO32">
        <v>14.690477</v>
      </c>
      <c r="AP32">
        <v>127.2</v>
      </c>
      <c r="AQ32">
        <v>0</v>
      </c>
      <c r="AR32">
        <v>0</v>
      </c>
      <c r="AS32">
        <v>0</v>
      </c>
      <c r="AT32">
        <v>1.9E-2</v>
      </c>
      <c r="AU32">
        <v>6.2889999999999997</v>
      </c>
      <c r="AV32">
        <v>43347</v>
      </c>
      <c r="AW32">
        <v>0</v>
      </c>
      <c r="AX32">
        <v>0.55000000000000004</v>
      </c>
      <c r="AY32">
        <v>0.92479999999999996</v>
      </c>
      <c r="AZ32" t="s">
        <v>71</v>
      </c>
      <c r="BA32" t="s">
        <v>283</v>
      </c>
      <c r="BB32">
        <v>6</v>
      </c>
      <c r="BC32" t="s">
        <v>998</v>
      </c>
      <c r="BD32">
        <v>6</v>
      </c>
      <c r="BE32">
        <v>154807.774</v>
      </c>
      <c r="BF32">
        <v>3.4511283651685348E-2</v>
      </c>
      <c r="BG32">
        <v>3.1916035121078608E-2</v>
      </c>
      <c r="BH32">
        <v>539151.60399999993</v>
      </c>
      <c r="BI32">
        <v>9.9093000194431409E-3</v>
      </c>
      <c r="BJ32">
        <v>9.1641206579810165E-3</v>
      </c>
      <c r="BK32">
        <v>1</v>
      </c>
      <c r="BL32" t="s">
        <v>71</v>
      </c>
      <c r="BM32">
        <v>0</v>
      </c>
      <c r="BN32" t="s">
        <v>929</v>
      </c>
    </row>
    <row r="33" spans="1:66">
      <c r="A33" s="144" t="str">
        <f t="shared" si="20"/>
        <v>동화운수</v>
      </c>
      <c r="B33" s="144" t="str">
        <f t="shared" si="21"/>
        <v>2</v>
      </c>
      <c r="C33" s="145" t="str">
        <f t="shared" si="22"/>
        <v>70바1877</v>
      </c>
      <c r="D33" s="133" t="str">
        <f t="shared" si="23"/>
        <v>대형</v>
      </c>
      <c r="E33" s="129" t="str">
        <f t="shared" si="16"/>
        <v>C</v>
      </c>
      <c r="F33" s="152">
        <f t="shared" si="17"/>
        <v>0.89416666666666667</v>
      </c>
      <c r="G33" s="153">
        <f t="shared" si="18"/>
        <v>2.1459999999999999</v>
      </c>
      <c r="H33" s="154">
        <f t="shared" si="19"/>
        <v>2.4</v>
      </c>
      <c r="I33" s="155">
        <f t="shared" si="24"/>
        <v>5156.2849999999999</v>
      </c>
      <c r="J33" s="156">
        <f t="shared" si="25"/>
        <v>7.6939954534638744E-3</v>
      </c>
      <c r="K33" s="156">
        <f t="shared" si="26"/>
        <v>0.35715178481851423</v>
      </c>
      <c r="L33" s="156">
        <f t="shared" si="27"/>
        <v>0.10899319956131207</v>
      </c>
      <c r="M33" s="157">
        <f t="shared" si="28"/>
        <v>11.183</v>
      </c>
      <c r="N33" s="158">
        <f t="shared" si="29"/>
        <v>5.8000000000000003E-2</v>
      </c>
      <c r="O33" s="158">
        <f t="shared" si="30"/>
        <v>13.246</v>
      </c>
      <c r="P33" s="159">
        <f t="shared" si="31"/>
        <v>0</v>
      </c>
      <c r="Q33" s="160">
        <f t="shared" si="32"/>
        <v>73</v>
      </c>
      <c r="R33" s="161">
        <f t="shared" si="33"/>
        <v>23.225335815694425</v>
      </c>
      <c r="S33" s="146">
        <f t="shared" si="34"/>
        <v>3</v>
      </c>
      <c r="T33" s="146">
        <f t="shared" si="35"/>
        <v>683</v>
      </c>
      <c r="U33" t="s">
        <v>142</v>
      </c>
      <c r="V33" t="s">
        <v>201</v>
      </c>
      <c r="W33" t="s">
        <v>142</v>
      </c>
      <c r="X33" s="4" t="s">
        <v>201</v>
      </c>
      <c r="Y33" s="4" t="s">
        <v>999</v>
      </c>
      <c r="Z33" s="4" t="s">
        <v>660</v>
      </c>
      <c r="AA33" s="4" t="s">
        <v>49</v>
      </c>
      <c r="AB33" s="4">
        <v>507</v>
      </c>
      <c r="AC33" s="4">
        <v>5156.2849999999999</v>
      </c>
      <c r="AD33" s="4">
        <v>2403.0070000000001</v>
      </c>
      <c r="AE33" s="4">
        <v>2.1459999999999999</v>
      </c>
      <c r="AF33" s="4">
        <v>2.4</v>
      </c>
      <c r="AG33" s="4">
        <v>11.183</v>
      </c>
      <c r="AH33" s="4">
        <v>349.53906799999999</v>
      </c>
      <c r="AI33" s="4">
        <v>2.689352</v>
      </c>
      <c r="AJ33" s="4">
        <v>124.83850200000001</v>
      </c>
      <c r="AK33" s="4">
        <v>562</v>
      </c>
      <c r="AL33" s="4">
        <v>3</v>
      </c>
      <c r="AM33" s="4">
        <v>683</v>
      </c>
      <c r="AN33" s="4">
        <v>73</v>
      </c>
      <c r="AO33" s="4">
        <v>14.751670000000001</v>
      </c>
      <c r="AP33" s="4">
        <v>163.19999999999999</v>
      </c>
      <c r="AQ33" s="4">
        <v>0</v>
      </c>
      <c r="AR33" s="4">
        <v>3</v>
      </c>
      <c r="AS33" s="4">
        <v>306</v>
      </c>
      <c r="AT33" s="4">
        <v>5.8000000000000003E-2</v>
      </c>
      <c r="AU33" s="4">
        <v>13.246</v>
      </c>
      <c r="AV33" s="4">
        <v>42578</v>
      </c>
      <c r="AW33" s="4">
        <v>0</v>
      </c>
      <c r="AX33" s="4">
        <v>0.56000000000000005</v>
      </c>
      <c r="AY33">
        <v>0.89416666666666667</v>
      </c>
      <c r="AZ33" t="s">
        <v>72</v>
      </c>
      <c r="BA33" t="s">
        <v>283</v>
      </c>
      <c r="BB33">
        <v>2</v>
      </c>
      <c r="BC33" t="s">
        <v>1000</v>
      </c>
      <c r="BD33">
        <v>14</v>
      </c>
      <c r="BE33">
        <v>154807.774</v>
      </c>
      <c r="BF33">
        <v>3.3307661926590328E-2</v>
      </c>
      <c r="BG33">
        <v>2.9782601039359518E-2</v>
      </c>
      <c r="BH33">
        <v>539151.60399999993</v>
      </c>
      <c r="BI33">
        <v>9.5637014927623231E-3</v>
      </c>
      <c r="BJ33">
        <v>8.5515430847783111E-3</v>
      </c>
      <c r="BK33">
        <v>1</v>
      </c>
      <c r="BL33" t="s">
        <v>71</v>
      </c>
      <c r="BM33">
        <v>-1</v>
      </c>
      <c r="BN33" t="s">
        <v>928</v>
      </c>
    </row>
    <row r="34" spans="1:66">
      <c r="A34" s="141" t="str">
        <f t="shared" si="20"/>
        <v>동화운수</v>
      </c>
      <c r="B34" s="141" t="str">
        <f t="shared" si="21"/>
        <v>2</v>
      </c>
      <c r="C34" s="142" t="str">
        <f t="shared" si="22"/>
        <v>70바1883</v>
      </c>
      <c r="D34" s="116" t="str">
        <f t="shared" si="23"/>
        <v>저상</v>
      </c>
      <c r="E34" s="112" t="str">
        <f t="shared" si="16"/>
        <v>C</v>
      </c>
      <c r="F34" s="162">
        <f t="shared" si="17"/>
        <v>0.86227272727272719</v>
      </c>
      <c r="G34" s="163">
        <f t="shared" si="18"/>
        <v>1.897</v>
      </c>
      <c r="H34" s="164">
        <f t="shared" si="19"/>
        <v>2.2000000000000002</v>
      </c>
      <c r="I34" s="165">
        <f t="shared" si="24"/>
        <v>5163.7659999999996</v>
      </c>
      <c r="J34" s="166">
        <f t="shared" si="25"/>
        <v>1.0983843808137527E-2</v>
      </c>
      <c r="K34" s="166">
        <f t="shared" si="26"/>
        <v>0.37309226580676641</v>
      </c>
      <c r="L34" s="166">
        <f t="shared" si="27"/>
        <v>0.27460578190413742</v>
      </c>
      <c r="M34" s="167">
        <f t="shared" si="28"/>
        <v>12.579000000000001</v>
      </c>
      <c r="N34" s="168">
        <f t="shared" si="29"/>
        <v>0</v>
      </c>
      <c r="O34" s="168">
        <f t="shared" si="30"/>
        <v>8.0169999999999995</v>
      </c>
      <c r="P34" s="169">
        <f t="shared" si="31"/>
        <v>0</v>
      </c>
      <c r="Q34" s="170">
        <f t="shared" si="32"/>
        <v>68</v>
      </c>
      <c r="R34" s="171">
        <f t="shared" si="33"/>
        <v>23.809069316819159</v>
      </c>
      <c r="S34" s="143">
        <f t="shared" si="34"/>
        <v>0</v>
      </c>
      <c r="T34" s="143">
        <f t="shared" si="35"/>
        <v>414</v>
      </c>
      <c r="U34" t="s">
        <v>142</v>
      </c>
      <c r="V34" t="s">
        <v>201</v>
      </c>
      <c r="W34" s="4" t="s">
        <v>142</v>
      </c>
      <c r="X34" s="4" t="s">
        <v>201</v>
      </c>
      <c r="Y34" s="4" t="s">
        <v>1001</v>
      </c>
      <c r="Z34" s="4" t="s">
        <v>973</v>
      </c>
      <c r="AA34" s="4" t="s">
        <v>49</v>
      </c>
      <c r="AB34" s="4">
        <v>507</v>
      </c>
      <c r="AC34" s="4">
        <v>5163.7659999999996</v>
      </c>
      <c r="AD34" s="4">
        <v>2722.009</v>
      </c>
      <c r="AE34" s="4">
        <v>1.897</v>
      </c>
      <c r="AF34" s="4">
        <v>2.2000000000000002</v>
      </c>
      <c r="AG34" s="4">
        <v>12.579000000000001</v>
      </c>
      <c r="AH34" s="4">
        <v>352.125182</v>
      </c>
      <c r="AI34" s="4">
        <v>3.8676879999999998</v>
      </c>
      <c r="AJ34" s="4">
        <v>131.375182</v>
      </c>
      <c r="AK34" s="4">
        <v>1418</v>
      </c>
      <c r="AL34" s="4">
        <v>0</v>
      </c>
      <c r="AM34" s="4">
        <v>414</v>
      </c>
      <c r="AN34" s="4">
        <v>68</v>
      </c>
      <c r="AO34" s="4">
        <v>14.664574</v>
      </c>
      <c r="AP34" s="4">
        <v>49.4</v>
      </c>
      <c r="AQ34" s="4">
        <v>0</v>
      </c>
      <c r="AR34" s="4">
        <v>7</v>
      </c>
      <c r="AS34" s="4">
        <v>3149</v>
      </c>
      <c r="AT34" s="4">
        <v>0</v>
      </c>
      <c r="AU34" s="4">
        <v>8.0169999999999995</v>
      </c>
      <c r="AV34" s="4">
        <v>40106</v>
      </c>
      <c r="AW34" s="4">
        <v>0</v>
      </c>
      <c r="AX34" s="4">
        <v>0.52</v>
      </c>
      <c r="AY34">
        <v>0.86227272727272719</v>
      </c>
      <c r="AZ34" t="s">
        <v>72</v>
      </c>
      <c r="BA34" t="s">
        <v>283</v>
      </c>
      <c r="BB34">
        <v>4</v>
      </c>
      <c r="BC34" t="s">
        <v>1002</v>
      </c>
      <c r="BD34">
        <v>5</v>
      </c>
      <c r="BE34">
        <v>154807.774</v>
      </c>
      <c r="BF34">
        <v>3.3355986373139114E-2</v>
      </c>
      <c r="BG34">
        <v>2.8761957340838588E-2</v>
      </c>
      <c r="BH34">
        <v>539151.60399999993</v>
      </c>
      <c r="BI34">
        <v>9.5775769963210577E-3</v>
      </c>
      <c r="BJ34">
        <v>8.2584834372822925E-3</v>
      </c>
      <c r="BK34">
        <v>1</v>
      </c>
      <c r="BL34" t="s">
        <v>72</v>
      </c>
      <c r="BM34">
        <v>0</v>
      </c>
      <c r="BN34" t="s">
        <v>929</v>
      </c>
    </row>
    <row r="35" spans="1:66">
      <c r="A35" s="144" t="str">
        <f t="shared" si="20"/>
        <v>동화운수</v>
      </c>
      <c r="B35" s="144" t="str">
        <f t="shared" si="21"/>
        <v>2</v>
      </c>
      <c r="C35" s="145" t="str">
        <f t="shared" si="22"/>
        <v>70바1892</v>
      </c>
      <c r="D35" s="133" t="str">
        <f t="shared" si="23"/>
        <v>저상</v>
      </c>
      <c r="E35" s="129" t="str">
        <f t="shared" si="16"/>
        <v>D</v>
      </c>
      <c r="F35" s="152">
        <f t="shared" si="17"/>
        <v>0.83863636363636351</v>
      </c>
      <c r="G35" s="153">
        <f t="shared" si="18"/>
        <v>1.845</v>
      </c>
      <c r="H35" s="154">
        <f t="shared" si="19"/>
        <v>2.2000000000000002</v>
      </c>
      <c r="I35" s="155">
        <f t="shared" si="24"/>
        <v>5712.4790000000003</v>
      </c>
      <c r="J35" s="156">
        <f t="shared" si="25"/>
        <v>2.0207082003208511E-2</v>
      </c>
      <c r="K35" s="156">
        <f t="shared" si="26"/>
        <v>0.38585719387161188</v>
      </c>
      <c r="L35" s="156">
        <f t="shared" si="27"/>
        <v>0.27711261608138954</v>
      </c>
      <c r="M35" s="157">
        <f t="shared" si="28"/>
        <v>15.284000000000001</v>
      </c>
      <c r="N35" s="158">
        <f t="shared" si="29"/>
        <v>0.158</v>
      </c>
      <c r="O35" s="158">
        <f t="shared" si="30"/>
        <v>9.4350000000000005</v>
      </c>
      <c r="P35" s="159">
        <f t="shared" si="31"/>
        <v>0</v>
      </c>
      <c r="Q35" s="160">
        <f t="shared" si="32"/>
        <v>71</v>
      </c>
      <c r="R35" s="161">
        <f t="shared" si="33"/>
        <v>24.471875598398466</v>
      </c>
      <c r="S35" s="146">
        <f t="shared" si="34"/>
        <v>9</v>
      </c>
      <c r="T35" s="146">
        <f t="shared" si="35"/>
        <v>539</v>
      </c>
      <c r="U35" t="s">
        <v>142</v>
      </c>
      <c r="V35" t="s">
        <v>201</v>
      </c>
      <c r="W35" t="s">
        <v>142</v>
      </c>
      <c r="X35" s="4" t="s">
        <v>201</v>
      </c>
      <c r="Y35" s="4" t="s">
        <v>1003</v>
      </c>
      <c r="Z35" s="4" t="s">
        <v>973</v>
      </c>
      <c r="AA35" s="4" t="s">
        <v>49</v>
      </c>
      <c r="AB35" s="4">
        <v>507</v>
      </c>
      <c r="AC35" s="4">
        <v>5712.4790000000003</v>
      </c>
      <c r="AD35" s="4">
        <v>3096.4389999999999</v>
      </c>
      <c r="AE35" s="4">
        <v>1.845</v>
      </c>
      <c r="AF35" s="4">
        <v>2.2000000000000002</v>
      </c>
      <c r="AG35" s="4">
        <v>15.284000000000001</v>
      </c>
      <c r="AH35" s="4">
        <v>393.02295099999998</v>
      </c>
      <c r="AI35" s="4">
        <v>7.9418470000000001</v>
      </c>
      <c r="AJ35" s="4">
        <v>151.650733</v>
      </c>
      <c r="AK35" s="4">
        <v>1583</v>
      </c>
      <c r="AL35" s="4">
        <v>9</v>
      </c>
      <c r="AM35" s="4">
        <v>539</v>
      </c>
      <c r="AN35" s="4">
        <v>71</v>
      </c>
      <c r="AO35" s="4">
        <v>14.534720999999999</v>
      </c>
      <c r="AP35" s="4">
        <v>153.69999999999999</v>
      </c>
      <c r="AQ35" s="4">
        <v>0</v>
      </c>
      <c r="AR35" s="4">
        <v>50</v>
      </c>
      <c r="AS35" s="4">
        <v>11814</v>
      </c>
      <c r="AT35" s="4">
        <v>0.158</v>
      </c>
      <c r="AU35" s="4">
        <v>9.4350000000000005</v>
      </c>
      <c r="AV35" s="4">
        <v>46329</v>
      </c>
      <c r="AW35" s="4">
        <v>0</v>
      </c>
      <c r="AX35" s="4">
        <v>0.56000000000000005</v>
      </c>
      <c r="AY35">
        <v>0.83863636363636351</v>
      </c>
      <c r="AZ35" t="s">
        <v>70</v>
      </c>
      <c r="BA35" t="s">
        <v>283</v>
      </c>
      <c r="BB35">
        <v>1</v>
      </c>
      <c r="BC35" t="s">
        <v>1004</v>
      </c>
      <c r="BD35">
        <v>4</v>
      </c>
      <c r="BE35">
        <v>154807.774</v>
      </c>
      <c r="BF35">
        <v>3.6900465993393847E-2</v>
      </c>
      <c r="BG35">
        <v>3.0946072617187109E-2</v>
      </c>
      <c r="BH35">
        <v>539151.60399999993</v>
      </c>
      <c r="BI35">
        <v>1.059531114740039E-2</v>
      </c>
      <c r="BJ35">
        <v>8.885613212251689E-3</v>
      </c>
      <c r="BK35">
        <v>1</v>
      </c>
      <c r="BL35" t="s">
        <v>72</v>
      </c>
      <c r="BM35">
        <v>-1</v>
      </c>
      <c r="BN35" t="s">
        <v>928</v>
      </c>
    </row>
    <row r="36" spans="1:66">
      <c r="A36" s="141" t="str">
        <f t="shared" si="20"/>
        <v>동화운수</v>
      </c>
      <c r="B36" s="141" t="str">
        <f t="shared" si="21"/>
        <v>2</v>
      </c>
      <c r="C36" s="142" t="str">
        <f t="shared" si="22"/>
        <v>70바1897</v>
      </c>
      <c r="D36" s="116" t="str">
        <f t="shared" si="23"/>
        <v>대형</v>
      </c>
      <c r="E36" s="112" t="str">
        <f t="shared" si="16"/>
        <v>B</v>
      </c>
      <c r="F36" s="162">
        <f t="shared" si="17"/>
        <v>0.90679999999999994</v>
      </c>
      <c r="G36" s="163">
        <f t="shared" si="18"/>
        <v>2.2669999999999999</v>
      </c>
      <c r="H36" s="164">
        <f t="shared" si="19"/>
        <v>2.5</v>
      </c>
      <c r="I36" s="165">
        <f t="shared" si="24"/>
        <v>5200.7529999999997</v>
      </c>
      <c r="J36" s="166">
        <f t="shared" si="25"/>
        <v>9.4174318691393425E-3</v>
      </c>
      <c r="K36" s="166">
        <f t="shared" si="26"/>
        <v>0.35854525997505876</v>
      </c>
      <c r="L36" s="166">
        <f t="shared" si="27"/>
        <v>0.1676680280720888</v>
      </c>
      <c r="M36" s="167">
        <f t="shared" si="28"/>
        <v>9.7669999999999995</v>
      </c>
      <c r="N36" s="168">
        <f t="shared" si="29"/>
        <v>9.6000000000000002E-2</v>
      </c>
      <c r="O36" s="168">
        <f t="shared" si="30"/>
        <v>8.3260000000000005</v>
      </c>
      <c r="P36" s="169">
        <f t="shared" si="31"/>
        <v>0</v>
      </c>
      <c r="Q36" s="170">
        <f t="shared" si="32"/>
        <v>71</v>
      </c>
      <c r="R36" s="171">
        <f t="shared" si="33"/>
        <v>23.465297345967322</v>
      </c>
      <c r="S36" s="143">
        <f t="shared" si="34"/>
        <v>5</v>
      </c>
      <c r="T36" s="143">
        <f t="shared" si="35"/>
        <v>433</v>
      </c>
      <c r="U36" t="s">
        <v>142</v>
      </c>
      <c r="V36" s="5" t="s">
        <v>201</v>
      </c>
      <c r="W36" t="s">
        <v>142</v>
      </c>
      <c r="X36" s="5" t="s">
        <v>201</v>
      </c>
      <c r="Y36" t="s">
        <v>1005</v>
      </c>
      <c r="Z36" t="s">
        <v>660</v>
      </c>
      <c r="AA36" t="s">
        <v>49</v>
      </c>
      <c r="AB36">
        <v>507</v>
      </c>
      <c r="AC36" s="1">
        <v>5200.7529999999997</v>
      </c>
      <c r="AD36" s="1">
        <v>2293.9810000000002</v>
      </c>
      <c r="AE36" s="28">
        <v>2.2669999999999999</v>
      </c>
      <c r="AF36">
        <v>2.5</v>
      </c>
      <c r="AG36">
        <v>9.7669999999999995</v>
      </c>
      <c r="AH36">
        <v>350.669062</v>
      </c>
      <c r="AI36">
        <v>3.3024019999999998</v>
      </c>
      <c r="AJ36">
        <v>125.73072999999999</v>
      </c>
      <c r="AK36">
        <v>872</v>
      </c>
      <c r="AL36">
        <v>5</v>
      </c>
      <c r="AM36">
        <v>433</v>
      </c>
      <c r="AN36">
        <v>71</v>
      </c>
      <c r="AO36">
        <v>14.830943</v>
      </c>
      <c r="AP36">
        <v>211</v>
      </c>
      <c r="AQ36">
        <v>0</v>
      </c>
      <c r="AR36">
        <v>1</v>
      </c>
      <c r="AS36">
        <v>389</v>
      </c>
      <c r="AT36">
        <v>9.6000000000000002E-2</v>
      </c>
      <c r="AU36">
        <v>8.3260000000000005</v>
      </c>
      <c r="AV36">
        <v>39769</v>
      </c>
      <c r="AW36">
        <v>0</v>
      </c>
      <c r="AX36">
        <v>0.54</v>
      </c>
      <c r="AY36">
        <v>0.90679999999999994</v>
      </c>
      <c r="AZ36" t="s">
        <v>71</v>
      </c>
      <c r="BA36" t="s">
        <v>283</v>
      </c>
      <c r="BB36">
        <v>10</v>
      </c>
      <c r="BC36" t="s">
        <v>1006</v>
      </c>
      <c r="BD36">
        <v>12</v>
      </c>
      <c r="BE36">
        <v>154807.774</v>
      </c>
      <c r="BF36">
        <v>3.3594908483084315E-2</v>
      </c>
      <c r="BG36">
        <v>3.0463863012460856E-2</v>
      </c>
      <c r="BH36">
        <v>539151.60399999993</v>
      </c>
      <c r="BI36">
        <v>9.6461792219763118E-3</v>
      </c>
      <c r="BJ36">
        <v>8.7471553184881191E-3</v>
      </c>
      <c r="BK36">
        <v>1</v>
      </c>
      <c r="BL36" t="s">
        <v>71</v>
      </c>
      <c r="BM36">
        <v>0</v>
      </c>
      <c r="BN36" t="s">
        <v>929</v>
      </c>
    </row>
    <row r="37" spans="1:66">
      <c r="A37" s="144" t="str">
        <f t="shared" si="20"/>
        <v>동화운수</v>
      </c>
      <c r="B37" s="144" t="str">
        <f t="shared" si="21"/>
        <v>2</v>
      </c>
      <c r="C37" s="145" t="str">
        <f t="shared" si="22"/>
        <v>70바1898</v>
      </c>
      <c r="D37" s="133" t="str">
        <f t="shared" si="23"/>
        <v>대형</v>
      </c>
      <c r="E37" s="129" t="str">
        <f t="shared" si="16"/>
        <v>B</v>
      </c>
      <c r="F37" s="152">
        <f t="shared" si="17"/>
        <v>0.91500000000000015</v>
      </c>
      <c r="G37" s="153">
        <f t="shared" si="18"/>
        <v>2.1960000000000002</v>
      </c>
      <c r="H37" s="154">
        <f t="shared" si="19"/>
        <v>2.4</v>
      </c>
      <c r="I37" s="155">
        <f t="shared" si="24"/>
        <v>5812.8249999999998</v>
      </c>
      <c r="J37" s="156">
        <f t="shared" si="25"/>
        <v>8.8532839196212073E-3</v>
      </c>
      <c r="K37" s="156">
        <f t="shared" si="26"/>
        <v>0.34798553710807939</v>
      </c>
      <c r="L37" s="156">
        <f t="shared" si="27"/>
        <v>0.1541419189464675</v>
      </c>
      <c r="M37" s="157">
        <f t="shared" si="28"/>
        <v>10.143000000000001</v>
      </c>
      <c r="N37" s="158">
        <f t="shared" si="29"/>
        <v>0.12</v>
      </c>
      <c r="O37" s="158">
        <f t="shared" si="30"/>
        <v>10.132999999999999</v>
      </c>
      <c r="P37" s="159">
        <f t="shared" si="31"/>
        <v>0</v>
      </c>
      <c r="Q37" s="160">
        <f t="shared" si="32"/>
        <v>72</v>
      </c>
      <c r="R37" s="161">
        <f t="shared" si="33"/>
        <v>22.811460370634403</v>
      </c>
      <c r="S37" s="146">
        <f t="shared" si="34"/>
        <v>7</v>
      </c>
      <c r="T37" s="146">
        <f t="shared" si="35"/>
        <v>589</v>
      </c>
      <c r="U37" t="s">
        <v>142</v>
      </c>
      <c r="V37" t="s">
        <v>201</v>
      </c>
      <c r="W37" s="4" t="s">
        <v>142</v>
      </c>
      <c r="X37" s="4" t="s">
        <v>201</v>
      </c>
      <c r="Y37" s="4" t="s">
        <v>1007</v>
      </c>
      <c r="Z37" s="4" t="s">
        <v>660</v>
      </c>
      <c r="AA37" s="4" t="s">
        <v>49</v>
      </c>
      <c r="AB37" s="4">
        <v>507</v>
      </c>
      <c r="AC37" s="4">
        <v>5812.8249999999998</v>
      </c>
      <c r="AD37" s="4">
        <v>2647.1610000000001</v>
      </c>
      <c r="AE37" s="4">
        <v>2.1960000000000002</v>
      </c>
      <c r="AF37" s="4">
        <v>2.4</v>
      </c>
      <c r="AG37" s="4">
        <v>10.143000000000001</v>
      </c>
      <c r="AH37" s="4">
        <v>396.19987700000001</v>
      </c>
      <c r="AI37" s="4">
        <v>3.5076700000000001</v>
      </c>
      <c r="AJ37" s="4">
        <v>137.871827</v>
      </c>
      <c r="AK37" s="4">
        <v>896</v>
      </c>
      <c r="AL37" s="4">
        <v>7</v>
      </c>
      <c r="AM37" s="4">
        <v>589</v>
      </c>
      <c r="AN37" s="4">
        <v>72</v>
      </c>
      <c r="AO37" s="4">
        <v>14.671445</v>
      </c>
      <c r="AP37" s="4">
        <v>72.099999999999994</v>
      </c>
      <c r="AQ37" s="4">
        <v>0</v>
      </c>
      <c r="AR37" s="4">
        <v>3</v>
      </c>
      <c r="AS37" s="4">
        <v>143</v>
      </c>
      <c r="AT37" s="4">
        <v>0.12</v>
      </c>
      <c r="AU37" s="4">
        <v>10.132999999999999</v>
      </c>
      <c r="AV37" s="4">
        <v>43839</v>
      </c>
      <c r="AW37" s="4">
        <v>0</v>
      </c>
      <c r="AX37" s="4">
        <v>0.55000000000000004</v>
      </c>
      <c r="AY37">
        <v>0.91500000000000015</v>
      </c>
      <c r="AZ37" t="s">
        <v>71</v>
      </c>
      <c r="BA37" t="s">
        <v>283</v>
      </c>
      <c r="BB37">
        <v>9</v>
      </c>
      <c r="BC37" t="s">
        <v>1008</v>
      </c>
      <c r="BD37">
        <v>11</v>
      </c>
      <c r="BE37">
        <v>154807.774</v>
      </c>
      <c r="BF37">
        <v>3.7548663415314008E-2</v>
      </c>
      <c r="BG37">
        <v>3.4357027025012324E-2</v>
      </c>
      <c r="BH37">
        <v>539151.60399999993</v>
      </c>
      <c r="BI37">
        <v>1.0781429484535116E-2</v>
      </c>
      <c r="BJ37">
        <v>9.8650079783496325E-3</v>
      </c>
      <c r="BK37">
        <v>1</v>
      </c>
      <c r="BL37" t="s">
        <v>69</v>
      </c>
      <c r="BM37">
        <v>-1</v>
      </c>
      <c r="BN37" t="s">
        <v>928</v>
      </c>
    </row>
    <row r="38" spans="1:66">
      <c r="A38" s="141" t="str">
        <f t="shared" si="20"/>
        <v>동화운수</v>
      </c>
      <c r="B38" s="141" t="str">
        <f t="shared" si="21"/>
        <v>2</v>
      </c>
      <c r="C38" s="142" t="str">
        <f t="shared" si="22"/>
        <v>70바1910</v>
      </c>
      <c r="D38" s="116" t="str">
        <f t="shared" si="23"/>
        <v>저상</v>
      </c>
      <c r="E38" s="112" t="str">
        <f t="shared" si="16"/>
        <v>B</v>
      </c>
      <c r="F38" s="162">
        <f t="shared" si="17"/>
        <v>0.9154545454545453</v>
      </c>
      <c r="G38" s="163">
        <f t="shared" si="18"/>
        <v>2.0139999999999998</v>
      </c>
      <c r="H38" s="164">
        <f t="shared" si="19"/>
        <v>2.2000000000000002</v>
      </c>
      <c r="I38" s="165">
        <f t="shared" si="24"/>
        <v>5111.223</v>
      </c>
      <c r="J38" s="166">
        <f t="shared" si="25"/>
        <v>3.369041058847859E-3</v>
      </c>
      <c r="K38" s="166">
        <f t="shared" si="26"/>
        <v>0.31998190166605917</v>
      </c>
      <c r="L38" s="166">
        <f t="shared" si="27"/>
        <v>0.30540635773473396</v>
      </c>
      <c r="M38" s="167">
        <f t="shared" si="28"/>
        <v>11.827</v>
      </c>
      <c r="N38" s="168">
        <f t="shared" si="29"/>
        <v>0</v>
      </c>
      <c r="O38" s="168">
        <f t="shared" si="30"/>
        <v>6.3780000000000001</v>
      </c>
      <c r="P38" s="169">
        <f t="shared" si="31"/>
        <v>0</v>
      </c>
      <c r="Q38" s="170">
        <f t="shared" si="32"/>
        <v>71</v>
      </c>
      <c r="R38" s="171">
        <f t="shared" si="33"/>
        <v>21.417275097530357</v>
      </c>
      <c r="S38" s="143">
        <f t="shared" si="34"/>
        <v>0</v>
      </c>
      <c r="T38" s="143">
        <f t="shared" si="35"/>
        <v>326</v>
      </c>
      <c r="U38" t="s">
        <v>142</v>
      </c>
      <c r="V38" t="s">
        <v>201</v>
      </c>
      <c r="W38" t="s">
        <v>142</v>
      </c>
      <c r="X38" s="4" t="s">
        <v>201</v>
      </c>
      <c r="Y38" s="4" t="s">
        <v>1009</v>
      </c>
      <c r="Z38" s="4" t="s">
        <v>973</v>
      </c>
      <c r="AA38" s="4" t="s">
        <v>49</v>
      </c>
      <c r="AB38" s="4">
        <v>507</v>
      </c>
      <c r="AC38" s="4">
        <v>5111.223</v>
      </c>
      <c r="AD38" s="4">
        <v>2538.4209999999998</v>
      </c>
      <c r="AE38" s="4">
        <v>2.0139999999999998</v>
      </c>
      <c r="AF38" s="4">
        <v>2.2000000000000002</v>
      </c>
      <c r="AG38" s="4">
        <v>11.827</v>
      </c>
      <c r="AH38" s="4">
        <v>352.69323800000001</v>
      </c>
      <c r="AI38" s="4">
        <v>1.1882379999999999</v>
      </c>
      <c r="AJ38" s="4">
        <v>112.855453</v>
      </c>
      <c r="AK38" s="4">
        <v>1561</v>
      </c>
      <c r="AL38" s="4">
        <v>0</v>
      </c>
      <c r="AM38" s="4">
        <v>326</v>
      </c>
      <c r="AN38" s="4">
        <v>71</v>
      </c>
      <c r="AO38" s="4">
        <v>14.491979000000001</v>
      </c>
      <c r="AP38" s="4">
        <v>37.9</v>
      </c>
      <c r="AQ38" s="4">
        <v>0</v>
      </c>
      <c r="AR38" s="4">
        <v>4</v>
      </c>
      <c r="AS38" s="4">
        <v>541</v>
      </c>
      <c r="AT38" s="4">
        <v>0</v>
      </c>
      <c r="AU38" s="4">
        <v>6.3780000000000001</v>
      </c>
      <c r="AV38" s="4">
        <v>32727</v>
      </c>
      <c r="AW38" s="4">
        <v>0</v>
      </c>
      <c r="AX38" s="4">
        <v>0.59</v>
      </c>
      <c r="AY38">
        <v>0.9154545454545453</v>
      </c>
      <c r="AZ38" t="s">
        <v>71</v>
      </c>
      <c r="BA38" t="s">
        <v>283</v>
      </c>
      <c r="BB38">
        <v>8</v>
      </c>
      <c r="BC38" t="s">
        <v>1010</v>
      </c>
      <c r="BD38">
        <v>9</v>
      </c>
      <c r="BE38">
        <v>154807.774</v>
      </c>
      <c r="BF38">
        <v>3.3016578353487598E-2</v>
      </c>
      <c r="BG38">
        <v>3.022517672905637E-2</v>
      </c>
      <c r="BH38">
        <v>539151.60399999993</v>
      </c>
      <c r="BI38">
        <v>9.480122032614783E-3</v>
      </c>
      <c r="BJ38">
        <v>8.6786208062209855E-3</v>
      </c>
      <c r="BK38">
        <v>1</v>
      </c>
      <c r="BL38" t="s">
        <v>71</v>
      </c>
      <c r="BM38">
        <v>0</v>
      </c>
      <c r="BN38" t="s">
        <v>929</v>
      </c>
    </row>
    <row r="39" spans="1:66">
      <c r="A39" s="144" t="str">
        <f t="shared" si="20"/>
        <v>동화운수</v>
      </c>
      <c r="B39" s="144" t="str">
        <f t="shared" si="21"/>
        <v>2</v>
      </c>
      <c r="C39" s="145" t="str">
        <f t="shared" si="22"/>
        <v>70바1911</v>
      </c>
      <c r="D39" s="133" t="str">
        <f t="shared" si="23"/>
        <v>대형</v>
      </c>
      <c r="E39" s="129" t="str">
        <f t="shared" si="16"/>
        <v>B</v>
      </c>
      <c r="F39" s="152">
        <f t="shared" si="17"/>
        <v>0.92920000000000003</v>
      </c>
      <c r="G39" s="153">
        <f t="shared" si="18"/>
        <v>2.323</v>
      </c>
      <c r="H39" s="154">
        <f t="shared" si="19"/>
        <v>2.5</v>
      </c>
      <c r="I39" s="155">
        <f t="shared" si="24"/>
        <v>4226.299</v>
      </c>
      <c r="J39" s="156">
        <f t="shared" si="25"/>
        <v>1.1804702138826881E-2</v>
      </c>
      <c r="K39" s="156">
        <f t="shared" si="26"/>
        <v>0.36135275352963286</v>
      </c>
      <c r="L39" s="156">
        <f t="shared" si="27"/>
        <v>0.13818236712546841</v>
      </c>
      <c r="M39" s="157">
        <f t="shared" si="28"/>
        <v>9.07</v>
      </c>
      <c r="N39" s="158">
        <f t="shared" si="29"/>
        <v>4.7E-2</v>
      </c>
      <c r="O39" s="158">
        <f t="shared" si="30"/>
        <v>15.096</v>
      </c>
      <c r="P39" s="159">
        <f t="shared" si="31"/>
        <v>0</v>
      </c>
      <c r="Q39" s="160">
        <f t="shared" si="32"/>
        <v>71</v>
      </c>
      <c r="R39" s="161">
        <f t="shared" si="33"/>
        <v>23.047642208411496</v>
      </c>
      <c r="S39" s="146">
        <f t="shared" si="34"/>
        <v>2</v>
      </c>
      <c r="T39" s="146">
        <f t="shared" si="35"/>
        <v>638</v>
      </c>
      <c r="U39" t="s">
        <v>142</v>
      </c>
      <c r="V39" s="5" t="s">
        <v>201</v>
      </c>
      <c r="W39" t="s">
        <v>142</v>
      </c>
      <c r="X39" s="5" t="s">
        <v>201</v>
      </c>
      <c r="Y39" t="s">
        <v>1011</v>
      </c>
      <c r="Z39" t="s">
        <v>660</v>
      </c>
      <c r="AA39" t="s">
        <v>49</v>
      </c>
      <c r="AB39">
        <v>507</v>
      </c>
      <c r="AC39" s="1">
        <v>4226.299</v>
      </c>
      <c r="AD39" s="1">
        <v>1819.182</v>
      </c>
      <c r="AE39" s="28">
        <v>2.323</v>
      </c>
      <c r="AF39">
        <v>2.5</v>
      </c>
      <c r="AG39">
        <v>9.07</v>
      </c>
      <c r="AH39">
        <v>292.53325999999998</v>
      </c>
      <c r="AI39">
        <v>3.453268</v>
      </c>
      <c r="AJ39">
        <v>105.70769900000001</v>
      </c>
      <c r="AK39">
        <v>584</v>
      </c>
      <c r="AL39">
        <v>2</v>
      </c>
      <c r="AM39">
        <v>638</v>
      </c>
      <c r="AN39">
        <v>71</v>
      </c>
      <c r="AO39">
        <v>14.447241999999999</v>
      </c>
      <c r="AP39">
        <v>156.5</v>
      </c>
      <c r="AQ39">
        <v>0</v>
      </c>
      <c r="AR39">
        <v>3</v>
      </c>
      <c r="AS39">
        <v>290</v>
      </c>
      <c r="AT39">
        <v>4.7E-2</v>
      </c>
      <c r="AU39">
        <v>15.096</v>
      </c>
      <c r="AV39">
        <v>37479</v>
      </c>
      <c r="AW39">
        <v>0</v>
      </c>
      <c r="AX39">
        <v>0.54</v>
      </c>
      <c r="AY39">
        <v>0.92920000000000003</v>
      </c>
      <c r="AZ39" t="s">
        <v>71</v>
      </c>
      <c r="BA39" t="s">
        <v>283</v>
      </c>
      <c r="BB39">
        <v>5</v>
      </c>
      <c r="BC39" t="s">
        <v>1012</v>
      </c>
      <c r="BD39">
        <v>5</v>
      </c>
      <c r="BE39">
        <v>154807.774</v>
      </c>
      <c r="BF39">
        <v>2.7300302115318833E-2</v>
      </c>
      <c r="BG39">
        <v>2.5367440725554261E-2</v>
      </c>
      <c r="BH39">
        <v>539151.60399999993</v>
      </c>
      <c r="BI39">
        <v>7.8387951897848761E-3</v>
      </c>
      <c r="BJ39">
        <v>7.2838084903481069E-3</v>
      </c>
      <c r="BK39">
        <v>1</v>
      </c>
      <c r="BL39" t="s">
        <v>74</v>
      </c>
      <c r="BM39">
        <v>-2</v>
      </c>
      <c r="BN39" t="s">
        <v>928</v>
      </c>
    </row>
    <row r="40" spans="1:66">
      <c r="A40" s="141" t="str">
        <f t="shared" si="20"/>
        <v>동화운수</v>
      </c>
      <c r="B40" s="141" t="str">
        <f t="shared" si="21"/>
        <v>2</v>
      </c>
      <c r="C40" s="142" t="str">
        <f t="shared" si="22"/>
        <v>70바1912</v>
      </c>
      <c r="D40" s="116" t="str">
        <f t="shared" si="23"/>
        <v>대형</v>
      </c>
      <c r="E40" s="112" t="str">
        <f t="shared" si="16"/>
        <v>A</v>
      </c>
      <c r="F40" s="162">
        <f t="shared" si="17"/>
        <v>0.99199999999999999</v>
      </c>
      <c r="G40" s="163">
        <f t="shared" si="18"/>
        <v>2.48</v>
      </c>
      <c r="H40" s="164">
        <f t="shared" si="19"/>
        <v>2.5</v>
      </c>
      <c r="I40" s="165">
        <f t="shared" si="24"/>
        <v>4478.9750000000004</v>
      </c>
      <c r="J40" s="166">
        <f t="shared" si="25"/>
        <v>1.3312079116839659E-2</v>
      </c>
      <c r="K40" s="166">
        <f t="shared" si="26"/>
        <v>0.36755477794936753</v>
      </c>
      <c r="L40" s="166">
        <f t="shared" si="27"/>
        <v>0.16610943351994595</v>
      </c>
      <c r="M40" s="167">
        <f t="shared" si="28"/>
        <v>8.452</v>
      </c>
      <c r="N40" s="168">
        <f t="shared" si="29"/>
        <v>0</v>
      </c>
      <c r="O40" s="168">
        <f t="shared" si="30"/>
        <v>10.583</v>
      </c>
      <c r="P40" s="169">
        <f t="shared" si="31"/>
        <v>0</v>
      </c>
      <c r="Q40" s="170">
        <f t="shared" si="32"/>
        <v>72</v>
      </c>
      <c r="R40" s="171">
        <f t="shared" si="33"/>
        <v>23.654116435738132</v>
      </c>
      <c r="S40" s="143">
        <f t="shared" si="34"/>
        <v>0</v>
      </c>
      <c r="T40" s="143">
        <f t="shared" si="35"/>
        <v>474</v>
      </c>
      <c r="U40" t="s">
        <v>142</v>
      </c>
      <c r="V40" t="s">
        <v>201</v>
      </c>
      <c r="W40" s="4" t="s">
        <v>142</v>
      </c>
      <c r="X40" s="4" t="s">
        <v>201</v>
      </c>
      <c r="Y40" s="4" t="s">
        <v>1013</v>
      </c>
      <c r="Z40" s="4" t="s">
        <v>660</v>
      </c>
      <c r="AA40" s="4" t="s">
        <v>49</v>
      </c>
      <c r="AB40" s="4">
        <v>507</v>
      </c>
      <c r="AC40" s="4">
        <v>4478.9750000000004</v>
      </c>
      <c r="AD40" s="4">
        <v>1806.1469999999999</v>
      </c>
      <c r="AE40" s="4">
        <v>2.48</v>
      </c>
      <c r="AF40" s="4">
        <v>2.5</v>
      </c>
      <c r="AG40" s="4">
        <v>8.452</v>
      </c>
      <c r="AH40" s="4">
        <v>305.83547199999998</v>
      </c>
      <c r="AI40" s="4">
        <v>4.0713059999999999</v>
      </c>
      <c r="AJ40" s="4">
        <v>112.411289</v>
      </c>
      <c r="AK40" s="4">
        <v>744</v>
      </c>
      <c r="AL40" s="4">
        <v>0</v>
      </c>
      <c r="AM40" s="4">
        <v>474</v>
      </c>
      <c r="AN40" s="4">
        <v>72</v>
      </c>
      <c r="AO40" s="4">
        <v>14.645047</v>
      </c>
      <c r="AP40" s="4">
        <v>313.2</v>
      </c>
      <c r="AQ40" s="4">
        <v>0</v>
      </c>
      <c r="AR40" s="4">
        <v>5</v>
      </c>
      <c r="AS40" s="4">
        <v>441</v>
      </c>
      <c r="AT40" s="4">
        <v>0</v>
      </c>
      <c r="AU40" s="4">
        <v>10.583</v>
      </c>
      <c r="AV40" s="4">
        <v>39298</v>
      </c>
      <c r="AW40" s="4">
        <v>0</v>
      </c>
      <c r="AX40" s="4">
        <v>0.54</v>
      </c>
      <c r="AY40">
        <v>0.99199999999999999</v>
      </c>
      <c r="AZ40" t="s">
        <v>69</v>
      </c>
      <c r="BA40" t="s">
        <v>283</v>
      </c>
      <c r="BB40">
        <v>3</v>
      </c>
      <c r="BC40" t="s">
        <v>1014</v>
      </c>
      <c r="BD40">
        <v>9</v>
      </c>
      <c r="BE40">
        <v>154807.774</v>
      </c>
      <c r="BF40">
        <v>2.8932494049039168E-2</v>
      </c>
      <c r="BG40">
        <v>2.8701034096646854E-2</v>
      </c>
      <c r="BH40">
        <v>539151.60399999993</v>
      </c>
      <c r="BI40">
        <v>8.3074500136329013E-3</v>
      </c>
      <c r="BJ40">
        <v>8.2409904135238386E-3</v>
      </c>
      <c r="BK40">
        <v>1</v>
      </c>
      <c r="BL40" t="s">
        <v>74</v>
      </c>
      <c r="BM40">
        <v>-1</v>
      </c>
      <c r="BN40" t="s">
        <v>928</v>
      </c>
    </row>
    <row r="41" spans="1:66">
      <c r="A41" s="144" t="str">
        <f t="shared" si="20"/>
        <v>동화운수</v>
      </c>
      <c r="B41" s="144" t="str">
        <f t="shared" si="21"/>
        <v>2</v>
      </c>
      <c r="C41" s="145" t="str">
        <f t="shared" si="22"/>
        <v>70바1915</v>
      </c>
      <c r="D41" s="133" t="str">
        <f t="shared" si="23"/>
        <v>대형</v>
      </c>
      <c r="E41" s="129" t="str">
        <f t="shared" si="16"/>
        <v>A</v>
      </c>
      <c r="F41" s="152">
        <f t="shared" si="17"/>
        <v>0.99916666666666676</v>
      </c>
      <c r="G41" s="153">
        <f t="shared" si="18"/>
        <v>2.3980000000000001</v>
      </c>
      <c r="H41" s="154">
        <f t="shared" si="19"/>
        <v>2.4</v>
      </c>
      <c r="I41" s="155">
        <f t="shared" si="24"/>
        <v>5661.7330000000002</v>
      </c>
      <c r="J41" s="156">
        <f t="shared" si="25"/>
        <v>1.0458194373026235E-2</v>
      </c>
      <c r="K41" s="156">
        <f t="shared" si="26"/>
        <v>0.37571064146471062</v>
      </c>
      <c r="L41" s="156">
        <f t="shared" si="27"/>
        <v>0.18033347739994096</v>
      </c>
      <c r="M41" s="157">
        <f t="shared" si="28"/>
        <v>9.4949999999999992</v>
      </c>
      <c r="N41" s="158">
        <f t="shared" si="29"/>
        <v>1.7999999999999999E-2</v>
      </c>
      <c r="O41" s="158">
        <f t="shared" si="30"/>
        <v>10.561999999999999</v>
      </c>
      <c r="P41" s="159">
        <f t="shared" si="31"/>
        <v>0</v>
      </c>
      <c r="Q41" s="160">
        <f t="shared" si="32"/>
        <v>72</v>
      </c>
      <c r="R41" s="161">
        <f t="shared" si="33"/>
        <v>23.540657585021606</v>
      </c>
      <c r="S41" s="146">
        <f t="shared" si="34"/>
        <v>1</v>
      </c>
      <c r="T41" s="146">
        <f t="shared" si="35"/>
        <v>598</v>
      </c>
      <c r="U41" t="s">
        <v>142</v>
      </c>
      <c r="V41" t="s">
        <v>201</v>
      </c>
      <c r="W41" t="s">
        <v>142</v>
      </c>
      <c r="X41" s="4" t="s">
        <v>201</v>
      </c>
      <c r="Y41" s="4" t="s">
        <v>1015</v>
      </c>
      <c r="Z41" s="4" t="s">
        <v>660</v>
      </c>
      <c r="AA41" s="4" t="s">
        <v>49</v>
      </c>
      <c r="AB41" s="4">
        <v>507</v>
      </c>
      <c r="AC41" s="4">
        <v>5661.7330000000002</v>
      </c>
      <c r="AD41" s="4">
        <v>2361.3939999999998</v>
      </c>
      <c r="AE41" s="4">
        <v>2.3980000000000001</v>
      </c>
      <c r="AF41" s="4">
        <v>2.4</v>
      </c>
      <c r="AG41" s="4">
        <v>9.4949999999999992</v>
      </c>
      <c r="AH41" s="4">
        <v>391.81572399999999</v>
      </c>
      <c r="AI41" s="4">
        <v>4.0976850000000002</v>
      </c>
      <c r="AJ41" s="4">
        <v>147.209337</v>
      </c>
      <c r="AK41" s="4">
        <v>1021</v>
      </c>
      <c r="AL41" s="4">
        <v>1</v>
      </c>
      <c r="AM41" s="4">
        <v>598</v>
      </c>
      <c r="AN41" s="4">
        <v>72</v>
      </c>
      <c r="AO41" s="4">
        <v>14.449989</v>
      </c>
      <c r="AP41" s="4">
        <v>175.4</v>
      </c>
      <c r="AQ41" s="4">
        <v>0</v>
      </c>
      <c r="AR41" s="4">
        <v>4</v>
      </c>
      <c r="AS41" s="4">
        <v>744</v>
      </c>
      <c r="AT41" s="4">
        <v>1.7999999999999999E-2</v>
      </c>
      <c r="AU41" s="4">
        <v>10.561999999999999</v>
      </c>
      <c r="AV41" s="4">
        <v>51056</v>
      </c>
      <c r="AW41" s="4">
        <v>0</v>
      </c>
      <c r="AX41" s="4">
        <v>0.56000000000000005</v>
      </c>
      <c r="AY41">
        <v>0.99916666666666676</v>
      </c>
      <c r="AZ41" t="s">
        <v>69</v>
      </c>
      <c r="BA41" t="s">
        <v>283</v>
      </c>
      <c r="BB41">
        <v>1</v>
      </c>
      <c r="BC41" t="s">
        <v>1016</v>
      </c>
      <c r="BD41">
        <v>9</v>
      </c>
      <c r="BE41">
        <v>154807.774</v>
      </c>
      <c r="BF41">
        <v>3.6572665917927349E-2</v>
      </c>
      <c r="BG41">
        <v>3.6542188696329081E-2</v>
      </c>
      <c r="BH41">
        <v>539151.60399999993</v>
      </c>
      <c r="BI41">
        <v>1.0501189197982987E-2</v>
      </c>
      <c r="BJ41">
        <v>1.0492438206984669E-2</v>
      </c>
      <c r="BK41">
        <v>1</v>
      </c>
      <c r="BL41" t="s">
        <v>74</v>
      </c>
      <c r="BM41">
        <v>-1</v>
      </c>
      <c r="BN41" t="s">
        <v>928</v>
      </c>
    </row>
    <row r="42" spans="1:66">
      <c r="A42" s="141" t="str">
        <f t="shared" si="20"/>
        <v>동화운수</v>
      </c>
      <c r="B42" s="141" t="str">
        <f t="shared" si="21"/>
        <v>2</v>
      </c>
      <c r="C42" s="142" t="str">
        <f t="shared" si="22"/>
        <v>70바1916</v>
      </c>
      <c r="D42" s="116" t="str">
        <f t="shared" si="23"/>
        <v>대형</v>
      </c>
      <c r="E42" s="112" t="str">
        <f t="shared" si="16"/>
        <v>C</v>
      </c>
      <c r="F42" s="162">
        <f t="shared" si="17"/>
        <v>0.89913043478260879</v>
      </c>
      <c r="G42" s="163">
        <f t="shared" si="18"/>
        <v>2.0680000000000001</v>
      </c>
      <c r="H42" s="164">
        <f t="shared" si="19"/>
        <v>2.2999999999999998</v>
      </c>
      <c r="I42" s="165">
        <f t="shared" si="24"/>
        <v>5605.4380000000001</v>
      </c>
      <c r="J42" s="166">
        <f t="shared" si="25"/>
        <v>1.1831487659348428E-2</v>
      </c>
      <c r="K42" s="166">
        <f t="shared" si="26"/>
        <v>0.36880500373393255</v>
      </c>
      <c r="L42" s="166">
        <f t="shared" si="27"/>
        <v>0.16787269790514139</v>
      </c>
      <c r="M42" s="167">
        <f t="shared" si="28"/>
        <v>12.571999999999999</v>
      </c>
      <c r="N42" s="168">
        <f t="shared" si="29"/>
        <v>0.26800000000000002</v>
      </c>
      <c r="O42" s="168">
        <f t="shared" si="30"/>
        <v>24.762</v>
      </c>
      <c r="P42" s="169">
        <f t="shared" si="31"/>
        <v>0</v>
      </c>
      <c r="Q42" s="170">
        <f t="shared" si="32"/>
        <v>73</v>
      </c>
      <c r="R42" s="171">
        <f t="shared" si="33"/>
        <v>24.088764661025667</v>
      </c>
      <c r="S42" s="143">
        <f t="shared" si="34"/>
        <v>15</v>
      </c>
      <c r="T42" s="143">
        <f t="shared" si="35"/>
        <v>1388</v>
      </c>
      <c r="U42" t="s">
        <v>142</v>
      </c>
      <c r="V42" t="s">
        <v>201</v>
      </c>
      <c r="W42" t="s">
        <v>142</v>
      </c>
      <c r="X42" s="4" t="s">
        <v>201</v>
      </c>
      <c r="Y42" s="4" t="s">
        <v>1017</v>
      </c>
      <c r="Z42" s="4" t="s">
        <v>660</v>
      </c>
      <c r="AA42" s="4" t="s">
        <v>49</v>
      </c>
      <c r="AB42" s="4">
        <v>507</v>
      </c>
      <c r="AC42" s="4">
        <v>5605.4380000000001</v>
      </c>
      <c r="AD42" s="4">
        <v>2710.8530000000001</v>
      </c>
      <c r="AE42" s="4">
        <v>2.0680000000000001</v>
      </c>
      <c r="AF42" s="4">
        <v>2.2999999999999998</v>
      </c>
      <c r="AG42" s="4">
        <v>12.571999999999999</v>
      </c>
      <c r="AH42" s="4">
        <v>375.70710700000001</v>
      </c>
      <c r="AI42" s="4">
        <v>4.4451739999999997</v>
      </c>
      <c r="AJ42" s="4">
        <v>138.56266099999999</v>
      </c>
      <c r="AK42" s="4">
        <v>941</v>
      </c>
      <c r="AL42" s="4">
        <v>15</v>
      </c>
      <c r="AM42" s="4">
        <v>1388</v>
      </c>
      <c r="AN42" s="4">
        <v>73</v>
      </c>
      <c r="AO42" s="4">
        <v>14.919701</v>
      </c>
      <c r="AP42" s="4">
        <v>233.3</v>
      </c>
      <c r="AQ42" s="4">
        <v>0</v>
      </c>
      <c r="AR42" s="4">
        <v>15</v>
      </c>
      <c r="AS42" s="4">
        <v>2540</v>
      </c>
      <c r="AT42" s="4">
        <v>0.26800000000000002</v>
      </c>
      <c r="AU42" s="4">
        <v>24.762</v>
      </c>
      <c r="AV42" s="4">
        <v>45550</v>
      </c>
      <c r="AW42" s="4">
        <v>0</v>
      </c>
      <c r="AX42" s="4">
        <v>0.56000000000000005</v>
      </c>
      <c r="AY42">
        <v>0.89913043478260879</v>
      </c>
      <c r="AZ42" t="s">
        <v>72</v>
      </c>
      <c r="BA42" t="s">
        <v>283</v>
      </c>
      <c r="BB42">
        <v>1</v>
      </c>
      <c r="BC42" t="s">
        <v>1018</v>
      </c>
      <c r="BD42">
        <v>8</v>
      </c>
      <c r="BE42">
        <v>154807.774</v>
      </c>
      <c r="BF42">
        <v>3.620902138932635E-2</v>
      </c>
      <c r="BG42">
        <v>3.2556633144837782E-2</v>
      </c>
      <c r="BH42">
        <v>539151.60399999993</v>
      </c>
      <c r="BI42">
        <v>1.0396775152689707E-2</v>
      </c>
      <c r="BJ42">
        <v>9.3480569633749202E-3</v>
      </c>
      <c r="BK42">
        <v>1</v>
      </c>
      <c r="BL42" t="s">
        <v>71</v>
      </c>
      <c r="BM42">
        <v>-1</v>
      </c>
      <c r="BN42" t="s">
        <v>928</v>
      </c>
    </row>
    <row r="43" spans="1:66">
      <c r="A43" s="144" t="str">
        <f t="shared" si="20"/>
        <v>동화운수</v>
      </c>
      <c r="B43" s="144" t="str">
        <f t="shared" si="21"/>
        <v>2</v>
      </c>
      <c r="C43" s="145" t="str">
        <f t="shared" si="22"/>
        <v>70바1917</v>
      </c>
      <c r="D43" s="133" t="str">
        <f t="shared" si="23"/>
        <v>대형</v>
      </c>
      <c r="E43" s="129" t="str">
        <f t="shared" si="16"/>
        <v>B</v>
      </c>
      <c r="F43" s="152">
        <f t="shared" si="17"/>
        <v>0.9032</v>
      </c>
      <c r="G43" s="153">
        <f t="shared" si="18"/>
        <v>2.258</v>
      </c>
      <c r="H43" s="154">
        <f t="shared" si="19"/>
        <v>2.5</v>
      </c>
      <c r="I43" s="155">
        <f t="shared" si="24"/>
        <v>5746.6180000000004</v>
      </c>
      <c r="J43" s="156">
        <f t="shared" si="25"/>
        <v>1.0473255001973214E-2</v>
      </c>
      <c r="K43" s="156">
        <f t="shared" si="26"/>
        <v>0.35498149882061458</v>
      </c>
      <c r="L43" s="156">
        <f t="shared" si="27"/>
        <v>0.16253037873754614</v>
      </c>
      <c r="M43" s="157">
        <f t="shared" si="28"/>
        <v>10.287000000000001</v>
      </c>
      <c r="N43" s="158">
        <f t="shared" si="29"/>
        <v>3.5000000000000003E-2</v>
      </c>
      <c r="O43" s="158">
        <f t="shared" si="30"/>
        <v>10.789</v>
      </c>
      <c r="P43" s="159">
        <f t="shared" si="31"/>
        <v>0</v>
      </c>
      <c r="Q43" s="160">
        <f t="shared" si="32"/>
        <v>67</v>
      </c>
      <c r="R43" s="161">
        <f t="shared" si="33"/>
        <v>23.23523277026219</v>
      </c>
      <c r="S43" s="146">
        <f t="shared" si="34"/>
        <v>2</v>
      </c>
      <c r="T43" s="146">
        <f t="shared" si="35"/>
        <v>620</v>
      </c>
      <c r="U43" t="s">
        <v>142</v>
      </c>
      <c r="V43" t="s">
        <v>201</v>
      </c>
      <c r="W43" s="4" t="s">
        <v>142</v>
      </c>
      <c r="X43" s="4" t="s">
        <v>201</v>
      </c>
      <c r="Y43" s="4" t="s">
        <v>1019</v>
      </c>
      <c r="Z43" s="4" t="s">
        <v>660</v>
      </c>
      <c r="AA43" s="4" t="s">
        <v>49</v>
      </c>
      <c r="AB43" s="4">
        <v>507</v>
      </c>
      <c r="AC43" s="4">
        <v>5746.6180000000004</v>
      </c>
      <c r="AD43" s="4">
        <v>2544.893</v>
      </c>
      <c r="AE43" s="4">
        <v>2.258</v>
      </c>
      <c r="AF43" s="4">
        <v>2.5</v>
      </c>
      <c r="AG43" s="4">
        <v>10.287000000000001</v>
      </c>
      <c r="AH43" s="4">
        <v>389.764882</v>
      </c>
      <c r="AI43" s="4">
        <v>4.0821069999999997</v>
      </c>
      <c r="AJ43" s="4">
        <v>138.35932199999999</v>
      </c>
      <c r="AK43" s="4">
        <v>934</v>
      </c>
      <c r="AL43" s="4">
        <v>2</v>
      </c>
      <c r="AM43" s="4">
        <v>620</v>
      </c>
      <c r="AN43" s="4">
        <v>67</v>
      </c>
      <c r="AO43" s="4">
        <v>14.743805999999999</v>
      </c>
      <c r="AP43" s="4">
        <v>40.1</v>
      </c>
      <c r="AQ43" s="4">
        <v>0</v>
      </c>
      <c r="AR43" s="4">
        <v>4</v>
      </c>
      <c r="AS43" s="4">
        <v>424</v>
      </c>
      <c r="AT43" s="4">
        <v>3.5000000000000003E-2</v>
      </c>
      <c r="AU43" s="4">
        <v>10.789</v>
      </c>
      <c r="AV43" s="4">
        <v>44929</v>
      </c>
      <c r="AW43" s="4">
        <v>0</v>
      </c>
      <c r="AX43" s="4">
        <v>0.56000000000000005</v>
      </c>
      <c r="AY43">
        <v>0.9032</v>
      </c>
      <c r="AZ43" t="s">
        <v>71</v>
      </c>
      <c r="BA43" t="s">
        <v>283</v>
      </c>
      <c r="BB43">
        <v>11</v>
      </c>
      <c r="BC43" t="s">
        <v>1020</v>
      </c>
      <c r="BD43">
        <v>13</v>
      </c>
      <c r="BE43">
        <v>154807.774</v>
      </c>
      <c r="BF43">
        <v>3.7120991094413643E-2</v>
      </c>
      <c r="BG43">
        <v>3.3527679156474401E-2</v>
      </c>
      <c r="BH43">
        <v>539151.60399999993</v>
      </c>
      <c r="BI43">
        <v>1.0658630999825424E-2</v>
      </c>
      <c r="BJ43">
        <v>9.626875519042323E-3</v>
      </c>
      <c r="BK43">
        <v>1</v>
      </c>
      <c r="BL43" t="s">
        <v>69</v>
      </c>
      <c r="BM43">
        <v>-1</v>
      </c>
      <c r="BN43" t="s">
        <v>928</v>
      </c>
    </row>
    <row r="44" spans="1:66">
      <c r="A44" s="141" t="str">
        <f t="shared" si="20"/>
        <v>동화운수</v>
      </c>
      <c r="B44" s="141" t="str">
        <f t="shared" si="21"/>
        <v>2</v>
      </c>
      <c r="C44" s="142" t="str">
        <f t="shared" si="22"/>
        <v>70바1921</v>
      </c>
      <c r="D44" s="116" t="str">
        <f t="shared" si="23"/>
        <v>대형</v>
      </c>
      <c r="E44" s="112" t="str">
        <f t="shared" si="16"/>
        <v>S</v>
      </c>
      <c r="F44" s="162">
        <f t="shared" si="17"/>
        <v>1.0052173913043478</v>
      </c>
      <c r="G44" s="163">
        <f t="shared" si="18"/>
        <v>2.3119999999999998</v>
      </c>
      <c r="H44" s="164">
        <f t="shared" si="19"/>
        <v>2.2999999999999998</v>
      </c>
      <c r="I44" s="165">
        <f t="shared" si="24"/>
        <v>5165.2690000000002</v>
      </c>
      <c r="J44" s="166">
        <f t="shared" si="25"/>
        <v>8.7141047720860638E-3</v>
      </c>
      <c r="K44" s="166">
        <f t="shared" si="26"/>
        <v>0.35809063113774497</v>
      </c>
      <c r="L44" s="166">
        <f t="shared" si="27"/>
        <v>0.16030142863808253</v>
      </c>
      <c r="M44" s="167">
        <f t="shared" si="28"/>
        <v>9.94</v>
      </c>
      <c r="N44" s="168">
        <f t="shared" si="29"/>
        <v>3.9E-2</v>
      </c>
      <c r="O44" s="168">
        <f t="shared" si="30"/>
        <v>10.493</v>
      </c>
      <c r="P44" s="169">
        <f t="shared" si="31"/>
        <v>0</v>
      </c>
      <c r="Q44" s="170">
        <f t="shared" si="32"/>
        <v>69</v>
      </c>
      <c r="R44" s="171">
        <f t="shared" si="33"/>
        <v>23.313640674434957</v>
      </c>
      <c r="S44" s="143">
        <f t="shared" si="34"/>
        <v>2</v>
      </c>
      <c r="T44" s="143">
        <f t="shared" si="35"/>
        <v>542</v>
      </c>
      <c r="U44" t="s">
        <v>142</v>
      </c>
      <c r="V44" t="s">
        <v>201</v>
      </c>
      <c r="W44" t="s">
        <v>142</v>
      </c>
      <c r="X44" s="4" t="s">
        <v>201</v>
      </c>
      <c r="Y44" s="4" t="s">
        <v>1021</v>
      </c>
      <c r="Z44" s="4" t="s">
        <v>660</v>
      </c>
      <c r="AA44" s="4" t="s">
        <v>49</v>
      </c>
      <c r="AB44" s="4">
        <v>507</v>
      </c>
      <c r="AC44" s="4">
        <v>5165.2690000000002</v>
      </c>
      <c r="AD44" s="4">
        <v>2233.9340000000002</v>
      </c>
      <c r="AE44" s="4">
        <v>2.3119999999999998</v>
      </c>
      <c r="AF44" s="4">
        <v>2.2999999999999998</v>
      </c>
      <c r="AG44" s="4">
        <v>9.94</v>
      </c>
      <c r="AH44" s="4">
        <v>349.901003</v>
      </c>
      <c r="AI44" s="4">
        <v>3.0490740000000001</v>
      </c>
      <c r="AJ44" s="4">
        <v>125.296271</v>
      </c>
      <c r="AK44" s="4">
        <v>828</v>
      </c>
      <c r="AL44" s="4">
        <v>2</v>
      </c>
      <c r="AM44" s="4">
        <v>542</v>
      </c>
      <c r="AN44" s="4">
        <v>69</v>
      </c>
      <c r="AO44" s="4">
        <v>14.762086</v>
      </c>
      <c r="AP44" s="4">
        <v>107</v>
      </c>
      <c r="AQ44" s="4">
        <v>0</v>
      </c>
      <c r="AR44" s="4">
        <v>15</v>
      </c>
      <c r="AS44" s="4">
        <v>1795</v>
      </c>
      <c r="AT44" s="4">
        <v>3.9E-2</v>
      </c>
      <c r="AU44" s="4">
        <v>10.493</v>
      </c>
      <c r="AV44" s="4">
        <v>43728</v>
      </c>
      <c r="AW44" s="4">
        <v>0</v>
      </c>
      <c r="AX44" s="4">
        <v>0.56000000000000005</v>
      </c>
      <c r="AY44">
        <v>1.0052173913043478</v>
      </c>
      <c r="AZ44" t="s">
        <v>74</v>
      </c>
      <c r="BA44" t="s">
        <v>283</v>
      </c>
      <c r="BB44">
        <v>6</v>
      </c>
      <c r="BC44" t="s">
        <v>1022</v>
      </c>
      <c r="BD44">
        <v>13</v>
      </c>
      <c r="BE44">
        <v>154807.774</v>
      </c>
      <c r="BF44">
        <v>3.3365695187891536E-2</v>
      </c>
      <c r="BG44">
        <v>3.3539777075828364E-2</v>
      </c>
      <c r="BH44">
        <v>539151.60399999993</v>
      </c>
      <c r="BI44">
        <v>9.5803647094407987E-3</v>
      </c>
      <c r="BJ44">
        <v>9.6303492209683164E-3</v>
      </c>
      <c r="BK44">
        <v>1</v>
      </c>
      <c r="BL44" t="s">
        <v>74</v>
      </c>
      <c r="BM44">
        <v>0</v>
      </c>
      <c r="BN44" t="s">
        <v>929</v>
      </c>
    </row>
    <row r="45" spans="1:66">
      <c r="A45" s="144" t="str">
        <f t="shared" si="20"/>
        <v>동화운수</v>
      </c>
      <c r="B45" s="144" t="str">
        <f t="shared" si="21"/>
        <v>2</v>
      </c>
      <c r="C45" s="145" t="str">
        <f t="shared" si="22"/>
        <v>70바1922</v>
      </c>
      <c r="D45" s="133" t="str">
        <f t="shared" si="23"/>
        <v>대형</v>
      </c>
      <c r="E45" s="129" t="str">
        <f t="shared" si="16"/>
        <v>S</v>
      </c>
      <c r="F45" s="152">
        <f t="shared" si="17"/>
        <v>1.0471999999999999</v>
      </c>
      <c r="G45" s="153">
        <f t="shared" si="18"/>
        <v>2.6179999999999999</v>
      </c>
      <c r="H45" s="154">
        <f t="shared" si="19"/>
        <v>2.5</v>
      </c>
      <c r="I45" s="155">
        <f t="shared" si="24"/>
        <v>5550.4780000000001</v>
      </c>
      <c r="J45" s="156">
        <f t="shared" si="25"/>
        <v>5.4840247615901491E-3</v>
      </c>
      <c r="K45" s="156">
        <f t="shared" si="26"/>
        <v>0.3573668007456689</v>
      </c>
      <c r="L45" s="156">
        <f t="shared" si="27"/>
        <v>0.17602087603986538</v>
      </c>
      <c r="M45" s="157">
        <f t="shared" si="28"/>
        <v>7.7030000000000003</v>
      </c>
      <c r="N45" s="158">
        <f t="shared" si="29"/>
        <v>5.3999999999999999E-2</v>
      </c>
      <c r="O45" s="158">
        <f t="shared" si="30"/>
        <v>5.0990000000000002</v>
      </c>
      <c r="P45" s="159">
        <f t="shared" si="31"/>
        <v>0</v>
      </c>
      <c r="Q45" s="160">
        <f t="shared" si="32"/>
        <v>69</v>
      </c>
      <c r="R45" s="161">
        <f t="shared" si="33"/>
        <v>22.90813422472392</v>
      </c>
      <c r="S45" s="146">
        <f t="shared" si="34"/>
        <v>3</v>
      </c>
      <c r="T45" s="146">
        <f t="shared" si="35"/>
        <v>283</v>
      </c>
      <c r="U45" t="s">
        <v>142</v>
      </c>
      <c r="V45" t="s">
        <v>201</v>
      </c>
      <c r="W45" t="s">
        <v>142</v>
      </c>
      <c r="X45" s="4" t="s">
        <v>201</v>
      </c>
      <c r="Y45" s="4" t="s">
        <v>1023</v>
      </c>
      <c r="Z45" s="4" t="s">
        <v>660</v>
      </c>
      <c r="AA45" s="4" t="s">
        <v>49</v>
      </c>
      <c r="AB45" s="4">
        <v>507</v>
      </c>
      <c r="AC45" s="4">
        <v>5550.4780000000001</v>
      </c>
      <c r="AD45" s="4">
        <v>2120.4180000000001</v>
      </c>
      <c r="AE45" s="4">
        <v>2.6179999999999999</v>
      </c>
      <c r="AF45" s="4">
        <v>2.5</v>
      </c>
      <c r="AG45" s="4">
        <v>7.7030000000000003</v>
      </c>
      <c r="AH45" s="4">
        <v>380.27654699999999</v>
      </c>
      <c r="AI45" s="4">
        <v>2.0854460000000001</v>
      </c>
      <c r="AJ45" s="4">
        <v>135.898213</v>
      </c>
      <c r="AK45" s="4">
        <v>977</v>
      </c>
      <c r="AL45" s="4">
        <v>3</v>
      </c>
      <c r="AM45" s="4">
        <v>283</v>
      </c>
      <c r="AN45" s="4">
        <v>69</v>
      </c>
      <c r="AO45" s="4">
        <v>14.595898</v>
      </c>
      <c r="AP45" s="4">
        <v>19.899999999999999</v>
      </c>
      <c r="AQ45" s="4">
        <v>0</v>
      </c>
      <c r="AR45" s="4">
        <v>4</v>
      </c>
      <c r="AS45" s="4">
        <v>943</v>
      </c>
      <c r="AT45" s="4">
        <v>5.3999999999999999E-2</v>
      </c>
      <c r="AU45" s="4">
        <v>5.0990000000000002</v>
      </c>
      <c r="AV45" s="4">
        <v>47145</v>
      </c>
      <c r="AW45" s="4">
        <v>0</v>
      </c>
      <c r="AX45" s="4">
        <v>0.56000000000000005</v>
      </c>
      <c r="AY45">
        <v>1.0471999999999999</v>
      </c>
      <c r="AZ45" t="s">
        <v>74</v>
      </c>
      <c r="BA45" t="s">
        <v>283</v>
      </c>
      <c r="BB45">
        <v>2</v>
      </c>
      <c r="BC45" t="s">
        <v>1024</v>
      </c>
      <c r="BD45">
        <v>9</v>
      </c>
      <c r="BE45">
        <v>154807.774</v>
      </c>
      <c r="BF45">
        <v>3.5854000458659135E-2</v>
      </c>
      <c r="BG45">
        <v>3.7546309280307846E-2</v>
      </c>
      <c r="BH45">
        <v>539151.60399999993</v>
      </c>
      <c r="BI45">
        <v>1.0294837219848094E-2</v>
      </c>
      <c r="BJ45">
        <v>1.0780753536624924E-2</v>
      </c>
      <c r="BK45">
        <v>1</v>
      </c>
      <c r="BL45" t="s">
        <v>74</v>
      </c>
      <c r="BM45">
        <v>0</v>
      </c>
      <c r="BN45" t="s">
        <v>929</v>
      </c>
    </row>
    <row r="46" spans="1:66">
      <c r="A46" s="144" t="str">
        <f t="shared" ref="A46:A52" si="36">W46</f>
        <v>동화운수</v>
      </c>
      <c r="B46" s="144" t="str">
        <f t="shared" ref="B46:B52" si="37">V46</f>
        <v>2</v>
      </c>
      <c r="C46" s="145" t="str">
        <f t="shared" ref="C46:C52" si="38">Y46</f>
        <v>70바1923</v>
      </c>
      <c r="D46" s="133" t="str">
        <f t="shared" ref="D46:D52" si="39">Z46</f>
        <v>대형</v>
      </c>
      <c r="E46" s="129" t="str">
        <f t="shared" ref="E46:E52" si="40">AZ46</f>
        <v>A</v>
      </c>
      <c r="F46" s="152">
        <f t="shared" ref="F46:F52" si="41">G46/H46</f>
        <v>0.95440000000000003</v>
      </c>
      <c r="G46" s="153">
        <f t="shared" ref="G46:G52" si="42">AE46</f>
        <v>2.3860000000000001</v>
      </c>
      <c r="H46" s="154">
        <f t="shared" ref="H46:H52" si="43">AF46</f>
        <v>2.5</v>
      </c>
      <c r="I46" s="155">
        <f t="shared" ref="I46:I52" si="44">AC46</f>
        <v>4427.5439999999999</v>
      </c>
      <c r="J46" s="156">
        <f t="shared" ref="J46:J52" si="45">AI46/AH46</f>
        <v>1.2402508340688193E-2</v>
      </c>
      <c r="K46" s="156">
        <f t="shared" ref="K46:K52" si="46">AJ46/AH46</f>
        <v>0.3419053070046284</v>
      </c>
      <c r="L46" s="156">
        <f t="shared" ref="L46:L52" si="47">AK46/AC46</f>
        <v>0.19536790599935314</v>
      </c>
      <c r="M46" s="157">
        <f t="shared" ref="M46:M52" si="48">AG46</f>
        <v>11.215</v>
      </c>
      <c r="N46" s="158">
        <f t="shared" ref="N46:N52" si="49">IF(AW46=0,AT46,"속도계이상")</f>
        <v>0</v>
      </c>
      <c r="O46" s="158">
        <f t="shared" ref="O46:O52" si="50">IF(AW46=0,AU46,"속도계이상")</f>
        <v>11.858000000000001</v>
      </c>
      <c r="P46" s="159">
        <f t="shared" ref="P46:P52" si="51">AQ46/60</f>
        <v>0</v>
      </c>
      <c r="Q46" s="160">
        <f t="shared" ref="Q46:Q52" si="52">AN46</f>
        <v>72</v>
      </c>
      <c r="R46" s="161">
        <f t="shared" ref="R46:R52" si="53">AC46/(AH46-AI46-AJ46)</f>
        <v>22.286071020379225</v>
      </c>
      <c r="S46" s="146">
        <f t="shared" ref="S46:S52" si="54">IF(AW46=0,AL46,"속도계이상")</f>
        <v>0</v>
      </c>
      <c r="T46" s="146">
        <f t="shared" ref="T46:T52" si="55">IF(AW46=0,AM46,"속도계이상")</f>
        <v>525</v>
      </c>
      <c r="U46" t="s">
        <v>142</v>
      </c>
      <c r="V46" t="s">
        <v>201</v>
      </c>
      <c r="W46" t="s">
        <v>142</v>
      </c>
      <c r="X46" s="4" t="s">
        <v>201</v>
      </c>
      <c r="Y46" s="4" t="s">
        <v>1025</v>
      </c>
      <c r="Z46" s="4" t="s">
        <v>660</v>
      </c>
      <c r="AA46" s="4" t="s">
        <v>49</v>
      </c>
      <c r="AB46" s="4">
        <v>507</v>
      </c>
      <c r="AC46" s="4">
        <v>4427.5439999999999</v>
      </c>
      <c r="AD46" s="4">
        <v>1855.405</v>
      </c>
      <c r="AE46" s="4">
        <v>2.3860000000000001</v>
      </c>
      <c r="AF46" s="4">
        <v>2.5</v>
      </c>
      <c r="AG46" s="4">
        <v>11.215</v>
      </c>
      <c r="AH46" s="4">
        <v>307.683244</v>
      </c>
      <c r="AI46" s="4">
        <v>3.8160440000000002</v>
      </c>
      <c r="AJ46" s="4">
        <v>105.198534</v>
      </c>
      <c r="AK46" s="4">
        <v>865</v>
      </c>
      <c r="AL46" s="4">
        <v>0</v>
      </c>
      <c r="AM46" s="4">
        <v>525</v>
      </c>
      <c r="AN46" s="4">
        <v>72</v>
      </c>
      <c r="AO46" s="4">
        <v>14.389941</v>
      </c>
      <c r="AP46" s="4">
        <v>150.9</v>
      </c>
      <c r="AQ46" s="4">
        <v>0</v>
      </c>
      <c r="AR46" s="4">
        <v>8</v>
      </c>
      <c r="AS46" s="4">
        <v>1671</v>
      </c>
      <c r="AT46" s="4">
        <v>0</v>
      </c>
      <c r="AU46" s="4">
        <v>11.858000000000001</v>
      </c>
      <c r="AV46" s="4">
        <v>38582</v>
      </c>
      <c r="AW46" s="4">
        <v>0</v>
      </c>
      <c r="AX46" s="4">
        <v>0.65</v>
      </c>
      <c r="AY46">
        <v>0.95440000000000003</v>
      </c>
      <c r="AZ46" t="s">
        <v>69</v>
      </c>
      <c r="BA46" t="s">
        <v>283</v>
      </c>
      <c r="BB46">
        <v>6</v>
      </c>
      <c r="BC46" t="s">
        <v>1026</v>
      </c>
      <c r="BD46">
        <v>7</v>
      </c>
      <c r="BE46">
        <v>154807.774</v>
      </c>
      <c r="BF46">
        <v>2.860026913118717E-2</v>
      </c>
      <c r="BG46">
        <v>2.7296096858805036E-2</v>
      </c>
      <c r="BH46">
        <v>539151.60399999993</v>
      </c>
      <c r="BI46">
        <v>8.2120575495867407E-3</v>
      </c>
      <c r="BJ46">
        <v>7.8375877253255861E-3</v>
      </c>
      <c r="BK46">
        <v>1</v>
      </c>
      <c r="BL46" t="s">
        <v>74</v>
      </c>
      <c r="BM46">
        <v>-1</v>
      </c>
      <c r="BN46" t="s">
        <v>928</v>
      </c>
    </row>
    <row r="47" spans="1:66">
      <c r="A47" s="144" t="str">
        <f t="shared" si="36"/>
        <v>동화운수</v>
      </c>
      <c r="B47" s="144" t="str">
        <f t="shared" si="37"/>
        <v>2</v>
      </c>
      <c r="C47" s="145" t="str">
        <f t="shared" si="38"/>
        <v>70바1930</v>
      </c>
      <c r="D47" s="133" t="str">
        <f t="shared" si="39"/>
        <v>대형</v>
      </c>
      <c r="E47" s="129" t="str">
        <f t="shared" si="40"/>
        <v>A</v>
      </c>
      <c r="F47" s="152">
        <f t="shared" si="41"/>
        <v>0.99416666666666675</v>
      </c>
      <c r="G47" s="153">
        <f t="shared" si="42"/>
        <v>2.3860000000000001</v>
      </c>
      <c r="H47" s="154">
        <f t="shared" si="43"/>
        <v>2.4</v>
      </c>
      <c r="I47" s="155">
        <f t="shared" si="44"/>
        <v>4727.6610000000001</v>
      </c>
      <c r="J47" s="156">
        <f t="shared" si="45"/>
        <v>1.5240440884024221E-2</v>
      </c>
      <c r="K47" s="156">
        <f t="shared" si="46"/>
        <v>0.35566583175439614</v>
      </c>
      <c r="L47" s="156">
        <f t="shared" si="47"/>
        <v>0.12352831558777162</v>
      </c>
      <c r="M47" s="157">
        <f t="shared" si="48"/>
        <v>9.3070000000000004</v>
      </c>
      <c r="N47" s="158">
        <f t="shared" si="49"/>
        <v>2.1000000000000001E-2</v>
      </c>
      <c r="O47" s="158">
        <f t="shared" si="50"/>
        <v>8.1219999999999999</v>
      </c>
      <c r="P47" s="159">
        <f t="shared" si="51"/>
        <v>0</v>
      </c>
      <c r="Q47" s="160">
        <f t="shared" si="52"/>
        <v>70</v>
      </c>
      <c r="R47" s="161">
        <f t="shared" si="53"/>
        <v>23.160324651672866</v>
      </c>
      <c r="S47" s="146">
        <f t="shared" si="54"/>
        <v>1</v>
      </c>
      <c r="T47" s="146">
        <f t="shared" si="55"/>
        <v>384</v>
      </c>
      <c r="U47" t="s">
        <v>142</v>
      </c>
      <c r="V47" t="s">
        <v>201</v>
      </c>
      <c r="W47" t="s">
        <v>142</v>
      </c>
      <c r="X47" s="4" t="s">
        <v>201</v>
      </c>
      <c r="Y47" s="4" t="s">
        <v>1027</v>
      </c>
      <c r="Z47" s="4" t="s">
        <v>660</v>
      </c>
      <c r="AA47" s="4" t="s">
        <v>49</v>
      </c>
      <c r="AB47" s="4">
        <v>507</v>
      </c>
      <c r="AC47" s="4">
        <v>4727.6610000000001</v>
      </c>
      <c r="AD47" s="4">
        <v>1981.354</v>
      </c>
      <c r="AE47" s="4">
        <v>2.3860000000000001</v>
      </c>
      <c r="AF47" s="4">
        <v>2.4</v>
      </c>
      <c r="AG47" s="4">
        <v>9.3070000000000004</v>
      </c>
      <c r="AH47" s="4">
        <v>324.47880199999997</v>
      </c>
      <c r="AI47" s="4">
        <v>4.9451999999999998</v>
      </c>
      <c r="AJ47" s="4">
        <v>115.406023</v>
      </c>
      <c r="AK47" s="4">
        <v>584</v>
      </c>
      <c r="AL47" s="4">
        <v>1</v>
      </c>
      <c r="AM47" s="4">
        <v>384</v>
      </c>
      <c r="AN47" s="4">
        <v>70</v>
      </c>
      <c r="AO47" s="4">
        <v>14.570014</v>
      </c>
      <c r="AP47" s="4">
        <v>109.8</v>
      </c>
      <c r="AQ47" s="4">
        <v>0</v>
      </c>
      <c r="AR47" s="4">
        <v>29</v>
      </c>
      <c r="AS47" s="4">
        <v>13678</v>
      </c>
      <c r="AT47" s="4">
        <v>2.1000000000000001E-2</v>
      </c>
      <c r="AU47" s="4">
        <v>8.1219999999999999</v>
      </c>
      <c r="AV47" s="4">
        <v>42854</v>
      </c>
      <c r="AW47" s="4">
        <v>0</v>
      </c>
      <c r="AX47" s="4">
        <v>0.56000000000000005</v>
      </c>
      <c r="AY47">
        <v>0.99416666666666675</v>
      </c>
      <c r="AZ47" t="s">
        <v>69</v>
      </c>
      <c r="BA47" t="s">
        <v>283</v>
      </c>
      <c r="BB47">
        <v>2</v>
      </c>
      <c r="BC47" t="s">
        <v>1028</v>
      </c>
      <c r="BD47">
        <v>12</v>
      </c>
      <c r="BE47">
        <v>154807.774</v>
      </c>
      <c r="BF47">
        <v>3.0538912083316952E-2</v>
      </c>
      <c r="BG47">
        <v>3.0360768429497607E-2</v>
      </c>
      <c r="BH47">
        <v>539151.60399999993</v>
      </c>
      <c r="BI47">
        <v>8.7687043216141489E-3</v>
      </c>
      <c r="BJ47">
        <v>8.7175535464047334E-3</v>
      </c>
      <c r="BK47">
        <v>1</v>
      </c>
      <c r="BL47" t="s">
        <v>74</v>
      </c>
      <c r="BM47">
        <v>-1</v>
      </c>
      <c r="BN47" t="s">
        <v>928</v>
      </c>
    </row>
    <row r="48" spans="1:66">
      <c r="A48" s="144" t="str">
        <f t="shared" si="36"/>
        <v>동화운수</v>
      </c>
      <c r="B48" s="144" t="str">
        <f t="shared" si="37"/>
        <v>2</v>
      </c>
      <c r="C48" s="145" t="str">
        <f t="shared" si="38"/>
        <v>70바1937</v>
      </c>
      <c r="D48" s="133" t="str">
        <f t="shared" si="39"/>
        <v>대형</v>
      </c>
      <c r="E48" s="129" t="str">
        <f t="shared" si="40"/>
        <v>S</v>
      </c>
      <c r="F48" s="152">
        <f t="shared" si="41"/>
        <v>1.1091304347826088</v>
      </c>
      <c r="G48" s="153">
        <f t="shared" si="42"/>
        <v>2.5510000000000002</v>
      </c>
      <c r="H48" s="154">
        <f t="shared" si="43"/>
        <v>2.2999999999999998</v>
      </c>
      <c r="I48" s="155">
        <f t="shared" si="44"/>
        <v>5694.04</v>
      </c>
      <c r="J48" s="156">
        <f t="shared" si="45"/>
        <v>1.0638608582905518E-2</v>
      </c>
      <c r="K48" s="156">
        <f t="shared" si="46"/>
        <v>0.33888850288535582</v>
      </c>
      <c r="L48" s="156">
        <f t="shared" si="47"/>
        <v>9.922655970102072E-2</v>
      </c>
      <c r="M48" s="157">
        <f t="shared" si="48"/>
        <v>7.8739999999999997</v>
      </c>
      <c r="N48" s="158">
        <f t="shared" si="49"/>
        <v>3.5000000000000003E-2</v>
      </c>
      <c r="O48" s="158">
        <f t="shared" si="50"/>
        <v>9.9749999999999996</v>
      </c>
      <c r="P48" s="159">
        <f t="shared" si="51"/>
        <v>0</v>
      </c>
      <c r="Q48" s="160">
        <f t="shared" si="52"/>
        <v>71</v>
      </c>
      <c r="R48" s="161">
        <f t="shared" si="53"/>
        <v>22.587446044389196</v>
      </c>
      <c r="S48" s="146">
        <f t="shared" si="54"/>
        <v>2</v>
      </c>
      <c r="T48" s="146">
        <f t="shared" si="55"/>
        <v>568</v>
      </c>
      <c r="U48" t="s">
        <v>142</v>
      </c>
      <c r="V48" t="s">
        <v>201</v>
      </c>
      <c r="W48" t="s">
        <v>142</v>
      </c>
      <c r="X48" s="4" t="s">
        <v>201</v>
      </c>
      <c r="Y48" s="4" t="s">
        <v>1029</v>
      </c>
      <c r="Z48" s="4" t="s">
        <v>660</v>
      </c>
      <c r="AA48" s="4" t="s">
        <v>49</v>
      </c>
      <c r="AB48" s="4">
        <v>507</v>
      </c>
      <c r="AC48" s="4">
        <v>5694.04</v>
      </c>
      <c r="AD48" s="4">
        <v>2231.9929999999999</v>
      </c>
      <c r="AE48" s="4">
        <v>2.5510000000000002</v>
      </c>
      <c r="AF48" s="4">
        <v>2.2999999999999998</v>
      </c>
      <c r="AG48" s="4">
        <v>7.8739999999999997</v>
      </c>
      <c r="AH48" s="4">
        <v>387.54682700000001</v>
      </c>
      <c r="AI48" s="4">
        <v>4.1229589999999998</v>
      </c>
      <c r="AJ48" s="4">
        <v>131.33516399999999</v>
      </c>
      <c r="AK48" s="4">
        <v>565</v>
      </c>
      <c r="AL48" s="4">
        <v>2</v>
      </c>
      <c r="AM48" s="4">
        <v>568</v>
      </c>
      <c r="AN48" s="4">
        <v>71</v>
      </c>
      <c r="AO48" s="4">
        <v>14.692520999999999</v>
      </c>
      <c r="AP48" s="4">
        <v>210.7</v>
      </c>
      <c r="AQ48" s="4">
        <v>0</v>
      </c>
      <c r="AR48" s="4">
        <v>2</v>
      </c>
      <c r="AS48" s="4">
        <v>198</v>
      </c>
      <c r="AT48" s="4">
        <v>3.5000000000000003E-2</v>
      </c>
      <c r="AU48" s="4">
        <v>9.9749999999999996</v>
      </c>
      <c r="AV48" s="4">
        <v>47011</v>
      </c>
      <c r="AW48" s="4">
        <v>0</v>
      </c>
      <c r="AX48" s="4">
        <v>0.56000000000000005</v>
      </c>
      <c r="AY48">
        <v>1.1091304347826088</v>
      </c>
      <c r="AZ48" t="s">
        <v>74</v>
      </c>
      <c r="BA48" t="s">
        <v>283</v>
      </c>
      <c r="BB48">
        <v>1</v>
      </c>
      <c r="BC48" t="s">
        <v>1030</v>
      </c>
      <c r="BD48">
        <v>8</v>
      </c>
      <c r="BE48">
        <v>154807.774</v>
      </c>
      <c r="BF48">
        <v>3.678135698792491E-2</v>
      </c>
      <c r="BG48">
        <v>4.0795322467911503E-2</v>
      </c>
      <c r="BH48">
        <v>539151.60399999993</v>
      </c>
      <c r="BI48">
        <v>1.0561111119313299E-2</v>
      </c>
      <c r="BJ48">
        <v>1.1713649767551402E-2</v>
      </c>
      <c r="BK48">
        <v>1</v>
      </c>
      <c r="BL48" t="s">
        <v>74</v>
      </c>
      <c r="BM48">
        <v>0</v>
      </c>
      <c r="BN48" t="s">
        <v>929</v>
      </c>
    </row>
    <row r="49" spans="1:66">
      <c r="A49" s="144" t="str">
        <f t="shared" si="36"/>
        <v>동화운수</v>
      </c>
      <c r="B49" s="144" t="str">
        <f t="shared" si="37"/>
        <v>2</v>
      </c>
      <c r="C49" s="145" t="str">
        <f t="shared" si="38"/>
        <v>70바1945</v>
      </c>
      <c r="D49" s="133" t="str">
        <f t="shared" si="39"/>
        <v>대형</v>
      </c>
      <c r="E49" s="129" t="str">
        <f t="shared" si="40"/>
        <v>S</v>
      </c>
      <c r="F49" s="152">
        <f t="shared" si="41"/>
        <v>1.0234782608695654</v>
      </c>
      <c r="G49" s="153">
        <f t="shared" si="42"/>
        <v>2.3540000000000001</v>
      </c>
      <c r="H49" s="154">
        <f t="shared" si="43"/>
        <v>2.2999999999999998</v>
      </c>
      <c r="I49" s="155">
        <f t="shared" si="44"/>
        <v>4855.9870000000001</v>
      </c>
      <c r="J49" s="156">
        <f t="shared" si="45"/>
        <v>1.351180963231622E-2</v>
      </c>
      <c r="K49" s="156">
        <f t="shared" si="46"/>
        <v>0.36603904214773947</v>
      </c>
      <c r="L49" s="156">
        <f t="shared" si="47"/>
        <v>0.14950616630563468</v>
      </c>
      <c r="M49" s="157">
        <f t="shared" si="48"/>
        <v>9.7330000000000005</v>
      </c>
      <c r="N49" s="158">
        <f t="shared" si="49"/>
        <v>6.2E-2</v>
      </c>
      <c r="O49" s="158">
        <f t="shared" si="50"/>
        <v>10.007999999999999</v>
      </c>
      <c r="P49" s="159">
        <f t="shared" si="51"/>
        <v>0</v>
      </c>
      <c r="Q49" s="160">
        <f t="shared" si="52"/>
        <v>73</v>
      </c>
      <c r="R49" s="161">
        <f t="shared" si="53"/>
        <v>23.445712063993987</v>
      </c>
      <c r="S49" s="146">
        <f t="shared" si="54"/>
        <v>3</v>
      </c>
      <c r="T49" s="146">
        <f t="shared" si="55"/>
        <v>486</v>
      </c>
      <c r="U49" t="s">
        <v>142</v>
      </c>
      <c r="V49" t="s">
        <v>201</v>
      </c>
      <c r="W49" t="s">
        <v>142</v>
      </c>
      <c r="X49" s="4" t="s">
        <v>201</v>
      </c>
      <c r="Y49" s="4" t="s">
        <v>1031</v>
      </c>
      <c r="Z49" s="4" t="s">
        <v>660</v>
      </c>
      <c r="AA49" s="4" t="s">
        <v>49</v>
      </c>
      <c r="AB49" s="4">
        <v>507</v>
      </c>
      <c r="AC49" s="4">
        <v>4855.9870000000001</v>
      </c>
      <c r="AD49" s="4">
        <v>2062.931</v>
      </c>
      <c r="AE49" s="4">
        <v>2.3540000000000001</v>
      </c>
      <c r="AF49" s="4">
        <v>2.2999999999999998</v>
      </c>
      <c r="AG49" s="4">
        <v>9.7330000000000005</v>
      </c>
      <c r="AH49" s="4">
        <v>333.816574</v>
      </c>
      <c r="AI49" s="4">
        <v>4.5104660000000001</v>
      </c>
      <c r="AJ49" s="4">
        <v>122.189899</v>
      </c>
      <c r="AK49" s="4">
        <v>726</v>
      </c>
      <c r="AL49" s="4">
        <v>3</v>
      </c>
      <c r="AM49" s="4">
        <v>486</v>
      </c>
      <c r="AN49" s="4">
        <v>73</v>
      </c>
      <c r="AO49" s="4">
        <v>14.546872</v>
      </c>
      <c r="AP49" s="4">
        <v>149</v>
      </c>
      <c r="AQ49" s="4">
        <v>0</v>
      </c>
      <c r="AR49" s="4">
        <v>15</v>
      </c>
      <c r="AS49" s="4">
        <v>1613</v>
      </c>
      <c r="AT49" s="4">
        <v>6.2E-2</v>
      </c>
      <c r="AU49" s="4">
        <v>10.007999999999999</v>
      </c>
      <c r="AV49" s="4">
        <v>41365</v>
      </c>
      <c r="AW49" s="4">
        <v>0</v>
      </c>
      <c r="AX49" s="4">
        <v>0.56000000000000005</v>
      </c>
      <c r="AY49">
        <v>1.0234782608695654</v>
      </c>
      <c r="AZ49" t="s">
        <v>74</v>
      </c>
      <c r="BA49" t="s">
        <v>283</v>
      </c>
      <c r="BB49">
        <v>4</v>
      </c>
      <c r="BC49" t="s">
        <v>1032</v>
      </c>
      <c r="BD49">
        <v>6</v>
      </c>
      <c r="BE49">
        <v>154807.774</v>
      </c>
      <c r="BF49">
        <v>3.1367849782530946E-2</v>
      </c>
      <c r="BG49">
        <v>3.2104312342642549E-2</v>
      </c>
      <c r="BH49">
        <v>539151.60399999993</v>
      </c>
      <c r="BI49">
        <v>9.0067190081103803E-3</v>
      </c>
      <c r="BJ49">
        <v>9.2181811065616698E-3</v>
      </c>
      <c r="BK49">
        <v>1</v>
      </c>
      <c r="BL49" t="s">
        <v>74</v>
      </c>
      <c r="BM49">
        <v>0</v>
      </c>
      <c r="BN49" t="s">
        <v>929</v>
      </c>
    </row>
    <row r="50" spans="1:66">
      <c r="A50" s="144" t="str">
        <f t="shared" si="36"/>
        <v>동화운수</v>
      </c>
      <c r="B50" s="144" t="str">
        <f t="shared" si="37"/>
        <v>2-1</v>
      </c>
      <c r="C50" s="145" t="str">
        <f t="shared" si="38"/>
        <v>70바1811</v>
      </c>
      <c r="D50" s="133" t="str">
        <f t="shared" si="39"/>
        <v>대형</v>
      </c>
      <c r="E50" s="129" t="str">
        <f t="shared" si="40"/>
        <v>S</v>
      </c>
      <c r="F50" s="152">
        <f t="shared" si="41"/>
        <v>1.0028571428571429</v>
      </c>
      <c r="G50" s="153">
        <f t="shared" si="42"/>
        <v>2.8079999999999998</v>
      </c>
      <c r="H50" s="154">
        <f t="shared" si="43"/>
        <v>2.8</v>
      </c>
      <c r="I50" s="155">
        <f t="shared" si="44"/>
        <v>5327.7280000000001</v>
      </c>
      <c r="J50" s="156">
        <f t="shared" si="45"/>
        <v>2.2622625181153041E-2</v>
      </c>
      <c r="K50" s="156">
        <f t="shared" si="46"/>
        <v>0.325153449873536</v>
      </c>
      <c r="L50" s="156">
        <f t="shared" si="47"/>
        <v>9.0282386788514732E-2</v>
      </c>
      <c r="M50" s="157">
        <f t="shared" si="48"/>
        <v>8.077</v>
      </c>
      <c r="N50" s="158">
        <f t="shared" si="49"/>
        <v>0.113</v>
      </c>
      <c r="O50" s="158">
        <f t="shared" si="50"/>
        <v>16.516999999999999</v>
      </c>
      <c r="P50" s="159">
        <f t="shared" si="51"/>
        <v>0</v>
      </c>
      <c r="Q50" s="160">
        <f t="shared" si="52"/>
        <v>69</v>
      </c>
      <c r="R50" s="161">
        <f t="shared" si="53"/>
        <v>25.203525905402831</v>
      </c>
      <c r="S50" s="146">
        <f t="shared" si="54"/>
        <v>6</v>
      </c>
      <c r="T50" s="146">
        <f t="shared" si="55"/>
        <v>880</v>
      </c>
      <c r="U50" t="s">
        <v>142</v>
      </c>
      <c r="V50" t="s">
        <v>202</v>
      </c>
      <c r="W50" t="s">
        <v>142</v>
      </c>
      <c r="X50" s="4" t="s">
        <v>202</v>
      </c>
      <c r="Y50" s="4" t="s">
        <v>1033</v>
      </c>
      <c r="Z50" s="4" t="s">
        <v>660</v>
      </c>
      <c r="AA50" s="4" t="s">
        <v>49</v>
      </c>
      <c r="AB50" s="4">
        <v>507</v>
      </c>
      <c r="AC50" s="4">
        <v>5327.7280000000001</v>
      </c>
      <c r="AD50" s="4">
        <v>1897.0260000000001</v>
      </c>
      <c r="AE50" s="4">
        <v>2.8079999999999998</v>
      </c>
      <c r="AF50" s="4">
        <v>2.8</v>
      </c>
      <c r="AG50" s="4">
        <v>8.077</v>
      </c>
      <c r="AH50" s="4">
        <v>324.10372100000001</v>
      </c>
      <c r="AI50" s="4">
        <v>7.332077</v>
      </c>
      <c r="AJ50" s="4">
        <v>105.383443</v>
      </c>
      <c r="AK50" s="4">
        <v>481</v>
      </c>
      <c r="AL50" s="4">
        <v>6</v>
      </c>
      <c r="AM50" s="4">
        <v>880</v>
      </c>
      <c r="AN50" s="4">
        <v>69</v>
      </c>
      <c r="AO50" s="4">
        <v>16.438341999999999</v>
      </c>
      <c r="AP50" s="4">
        <v>137</v>
      </c>
      <c r="AQ50" s="4">
        <v>0</v>
      </c>
      <c r="AR50" s="4">
        <v>7</v>
      </c>
      <c r="AS50" s="4">
        <v>1043</v>
      </c>
      <c r="AT50" s="4">
        <v>0.113</v>
      </c>
      <c r="AU50" s="4">
        <v>16.516999999999999</v>
      </c>
      <c r="AV50" s="4">
        <v>49664</v>
      </c>
      <c r="AW50" s="4">
        <v>0</v>
      </c>
      <c r="AX50" s="4">
        <v>0.56000000000000005</v>
      </c>
      <c r="AY50">
        <v>1.0028571428571429</v>
      </c>
      <c r="AZ50" t="s">
        <v>74</v>
      </c>
      <c r="BA50" t="s">
        <v>1034</v>
      </c>
      <c r="BB50">
        <v>3</v>
      </c>
      <c r="BC50" t="s">
        <v>1035</v>
      </c>
      <c r="BD50">
        <v>8</v>
      </c>
      <c r="BE50">
        <v>56114.055999999997</v>
      </c>
      <c r="BF50">
        <v>9.4944624926061316E-2</v>
      </c>
      <c r="BG50">
        <v>9.5215895282992929E-2</v>
      </c>
      <c r="BH50">
        <v>539151.60399999993</v>
      </c>
      <c r="BI50">
        <v>9.8816881197667742E-3</v>
      </c>
      <c r="BJ50">
        <v>9.90992151439468E-3</v>
      </c>
      <c r="BK50">
        <v>1</v>
      </c>
      <c r="BL50" t="s">
        <v>71</v>
      </c>
      <c r="BM50">
        <v>2</v>
      </c>
      <c r="BN50" t="s">
        <v>930</v>
      </c>
    </row>
    <row r="51" spans="1:66">
      <c r="A51" s="144" t="str">
        <f t="shared" si="36"/>
        <v>동화운수</v>
      </c>
      <c r="B51" s="144" t="str">
        <f t="shared" si="37"/>
        <v>2-1</v>
      </c>
      <c r="C51" s="145" t="str">
        <f t="shared" si="38"/>
        <v>70바1820</v>
      </c>
      <c r="D51" s="133" t="str">
        <f t="shared" si="39"/>
        <v>대형</v>
      </c>
      <c r="E51" s="129" t="str">
        <f t="shared" si="40"/>
        <v>A</v>
      </c>
      <c r="F51" s="152">
        <f t="shared" si="41"/>
        <v>0.95222222222222219</v>
      </c>
      <c r="G51" s="153">
        <f t="shared" si="42"/>
        <v>2.5710000000000002</v>
      </c>
      <c r="H51" s="154">
        <f t="shared" si="43"/>
        <v>2.7</v>
      </c>
      <c r="I51" s="155">
        <f t="shared" si="44"/>
        <v>6457.2259999999997</v>
      </c>
      <c r="J51" s="156">
        <f t="shared" si="45"/>
        <v>1.3534326392560929E-2</v>
      </c>
      <c r="K51" s="156">
        <f t="shared" si="46"/>
        <v>0.33573450422536727</v>
      </c>
      <c r="L51" s="156">
        <f t="shared" si="47"/>
        <v>0.1370557573794072</v>
      </c>
      <c r="M51" s="157">
        <f t="shared" si="48"/>
        <v>10.106</v>
      </c>
      <c r="N51" s="158">
        <f t="shared" si="49"/>
        <v>0.17</v>
      </c>
      <c r="O51" s="158">
        <f t="shared" si="50"/>
        <v>13.875999999999999</v>
      </c>
      <c r="P51" s="159">
        <f t="shared" si="51"/>
        <v>0</v>
      </c>
      <c r="Q51" s="160">
        <f t="shared" si="52"/>
        <v>69</v>
      </c>
      <c r="R51" s="161">
        <f t="shared" si="53"/>
        <v>26.17904729149712</v>
      </c>
      <c r="S51" s="146">
        <f t="shared" si="54"/>
        <v>11</v>
      </c>
      <c r="T51" s="146">
        <f t="shared" si="55"/>
        <v>896</v>
      </c>
      <c r="U51" t="s">
        <v>142</v>
      </c>
      <c r="V51" t="s">
        <v>202</v>
      </c>
      <c r="W51" t="s">
        <v>142</v>
      </c>
      <c r="X51" s="4" t="s">
        <v>202</v>
      </c>
      <c r="Y51" s="4" t="s">
        <v>1036</v>
      </c>
      <c r="Z51" s="4" t="s">
        <v>660</v>
      </c>
      <c r="AA51" s="4" t="s">
        <v>49</v>
      </c>
      <c r="AB51" s="4">
        <v>507</v>
      </c>
      <c r="AC51" s="4">
        <v>6457.2259999999997</v>
      </c>
      <c r="AD51" s="4">
        <v>2511.3539999999998</v>
      </c>
      <c r="AE51" s="4">
        <v>2.5710000000000002</v>
      </c>
      <c r="AF51" s="4">
        <v>2.7</v>
      </c>
      <c r="AG51" s="4">
        <v>10.106</v>
      </c>
      <c r="AH51" s="4">
        <v>379.04479700000002</v>
      </c>
      <c r="AI51" s="4">
        <v>5.1301160000000001</v>
      </c>
      <c r="AJ51" s="4">
        <v>127.25841699999999</v>
      </c>
      <c r="AK51" s="4">
        <v>885</v>
      </c>
      <c r="AL51" s="4">
        <v>11</v>
      </c>
      <c r="AM51" s="4">
        <v>896</v>
      </c>
      <c r="AN51" s="4">
        <v>69</v>
      </c>
      <c r="AO51" s="4">
        <v>17.035522</v>
      </c>
      <c r="AP51" s="4">
        <v>71.5</v>
      </c>
      <c r="AQ51" s="4">
        <v>0</v>
      </c>
      <c r="AR51" s="4">
        <v>5</v>
      </c>
      <c r="AS51" s="4">
        <v>1795</v>
      </c>
      <c r="AT51" s="4">
        <v>0.17</v>
      </c>
      <c r="AU51" s="4">
        <v>13.875999999999999</v>
      </c>
      <c r="AV51" s="4">
        <v>58823</v>
      </c>
      <c r="AW51" s="4">
        <v>0</v>
      </c>
      <c r="AX51" s="4">
        <v>0.56000000000000005</v>
      </c>
      <c r="AY51">
        <v>0.95222222222222219</v>
      </c>
      <c r="AZ51" t="s">
        <v>69</v>
      </c>
      <c r="BA51" t="s">
        <v>1034</v>
      </c>
      <c r="BB51">
        <v>5</v>
      </c>
      <c r="BC51" t="s">
        <v>1037</v>
      </c>
      <c r="BD51">
        <v>8</v>
      </c>
      <c r="BE51">
        <v>56114.055999999997</v>
      </c>
      <c r="BF51">
        <v>0.11507323583951942</v>
      </c>
      <c r="BG51">
        <v>0.10957529234940905</v>
      </c>
      <c r="BH51">
        <v>539151.60399999993</v>
      </c>
      <c r="BI51">
        <v>1.1976642473273623E-2</v>
      </c>
      <c r="BJ51">
        <v>1.140442511066166E-2</v>
      </c>
      <c r="BK51">
        <v>1</v>
      </c>
      <c r="BL51" t="s">
        <v>69</v>
      </c>
      <c r="BM51">
        <v>0</v>
      </c>
      <c r="BN51" t="s">
        <v>929</v>
      </c>
    </row>
    <row r="52" spans="1:66">
      <c r="A52" s="144" t="str">
        <f t="shared" si="36"/>
        <v>동화운수</v>
      </c>
      <c r="B52" s="144" t="str">
        <f t="shared" si="37"/>
        <v>2-1</v>
      </c>
      <c r="C52" s="145" t="str">
        <f t="shared" si="38"/>
        <v>70바1865</v>
      </c>
      <c r="D52" s="133" t="str">
        <f t="shared" si="39"/>
        <v>대형</v>
      </c>
      <c r="E52" s="129" t="str">
        <f t="shared" si="40"/>
        <v>S</v>
      </c>
      <c r="F52" s="152">
        <f t="shared" si="41"/>
        <v>1.0239285714285715</v>
      </c>
      <c r="G52" s="153">
        <f t="shared" si="42"/>
        <v>2.867</v>
      </c>
      <c r="H52" s="154">
        <f t="shared" si="43"/>
        <v>2.8</v>
      </c>
      <c r="I52" s="155">
        <f t="shared" si="44"/>
        <v>6493.4740000000002</v>
      </c>
      <c r="J52" s="156">
        <f t="shared" si="45"/>
        <v>6.468561847805426E-3</v>
      </c>
      <c r="K52" s="156">
        <f t="shared" si="46"/>
        <v>0.29881061153893967</v>
      </c>
      <c r="L52" s="156">
        <f t="shared" si="47"/>
        <v>0.18264491395514942</v>
      </c>
      <c r="M52" s="157">
        <f t="shared" si="48"/>
        <v>7.8239999999999998</v>
      </c>
      <c r="N52" s="158">
        <f t="shared" si="49"/>
        <v>0.308</v>
      </c>
      <c r="O52" s="158">
        <f t="shared" si="50"/>
        <v>7.0069999999999997</v>
      </c>
      <c r="P52" s="159">
        <f t="shared" si="51"/>
        <v>0</v>
      </c>
      <c r="Q52" s="160">
        <f t="shared" si="52"/>
        <v>64</v>
      </c>
      <c r="R52" s="161">
        <f t="shared" si="53"/>
        <v>25.293590484632741</v>
      </c>
      <c r="S52" s="146">
        <f t="shared" si="54"/>
        <v>20</v>
      </c>
      <c r="T52" s="146">
        <f t="shared" si="55"/>
        <v>455</v>
      </c>
      <c r="U52" t="s">
        <v>142</v>
      </c>
      <c r="V52" t="s">
        <v>202</v>
      </c>
      <c r="W52" t="s">
        <v>142</v>
      </c>
      <c r="X52" s="4" t="s">
        <v>202</v>
      </c>
      <c r="Y52" s="4" t="s">
        <v>1038</v>
      </c>
      <c r="Z52" s="4" t="s">
        <v>660</v>
      </c>
      <c r="AA52" s="4" t="s">
        <v>49</v>
      </c>
      <c r="AB52" s="4">
        <v>507</v>
      </c>
      <c r="AC52" s="4">
        <v>6493.4740000000002</v>
      </c>
      <c r="AD52" s="4">
        <v>2265.2820000000002</v>
      </c>
      <c r="AE52" s="4">
        <v>2.867</v>
      </c>
      <c r="AF52" s="4">
        <v>2.8</v>
      </c>
      <c r="AG52" s="4">
        <v>7.8239999999999998</v>
      </c>
      <c r="AH52" s="4">
        <v>369.535618</v>
      </c>
      <c r="AI52" s="4">
        <v>2.3903639999999999</v>
      </c>
      <c r="AJ52" s="4">
        <v>110.421164</v>
      </c>
      <c r="AK52" s="4">
        <v>1186</v>
      </c>
      <c r="AL52" s="4">
        <v>20</v>
      </c>
      <c r="AM52" s="4">
        <v>455</v>
      </c>
      <c r="AN52" s="4">
        <v>64</v>
      </c>
      <c r="AO52" s="4">
        <v>17.571984</v>
      </c>
      <c r="AP52" s="4">
        <v>26.4</v>
      </c>
      <c r="AQ52" s="4">
        <v>0</v>
      </c>
      <c r="AR52" s="4">
        <v>1</v>
      </c>
      <c r="AS52" s="4">
        <v>290</v>
      </c>
      <c r="AT52" s="4">
        <v>0.308</v>
      </c>
      <c r="AU52" s="4">
        <v>7.0069999999999997</v>
      </c>
      <c r="AV52" s="4">
        <v>60408</v>
      </c>
      <c r="AW52" s="4">
        <v>0</v>
      </c>
      <c r="AX52" s="4">
        <v>0.56000000000000005</v>
      </c>
      <c r="AY52">
        <v>1.0239285714285715</v>
      </c>
      <c r="AZ52" t="s">
        <v>74</v>
      </c>
      <c r="BA52" t="s">
        <v>1034</v>
      </c>
      <c r="BB52">
        <v>2</v>
      </c>
      <c r="BC52" t="s">
        <v>1039</v>
      </c>
      <c r="BD52">
        <v>9</v>
      </c>
      <c r="BE52">
        <v>56114.055999999997</v>
      </c>
      <c r="BF52">
        <v>0.11571920589736021</v>
      </c>
      <c r="BG52">
        <v>0.11848820118133277</v>
      </c>
      <c r="BH52">
        <v>539151.60399999993</v>
      </c>
      <c r="BI52">
        <v>1.2043874026942524E-2</v>
      </c>
      <c r="BJ52">
        <v>1.2332066726872936E-2</v>
      </c>
      <c r="BK52">
        <v>1</v>
      </c>
      <c r="BL52" t="s">
        <v>74</v>
      </c>
      <c r="BM52">
        <v>0</v>
      </c>
      <c r="BN52" t="s">
        <v>929</v>
      </c>
    </row>
    <row r="53" spans="1:66">
      <c r="A53" s="144" t="str">
        <f t="shared" ref="A53:A59" si="56">W53</f>
        <v>동화운수</v>
      </c>
      <c r="B53" s="144" t="str">
        <f t="shared" ref="B53:B59" si="57">V53</f>
        <v>2-1</v>
      </c>
      <c r="C53" s="145" t="str">
        <f t="shared" ref="C53:C59" si="58">Y53</f>
        <v>70바1866</v>
      </c>
      <c r="D53" s="133" t="str">
        <f t="shared" ref="D53:D59" si="59">Z53</f>
        <v>대형</v>
      </c>
      <c r="E53" s="129" t="str">
        <f t="shared" ref="E53:E59" si="60">AZ53</f>
        <v>S</v>
      </c>
      <c r="F53" s="152">
        <f t="shared" ref="F53:F59" si="61">G53/H53</f>
        <v>1.0392592592592591</v>
      </c>
      <c r="G53" s="153">
        <f t="shared" ref="G53:G59" si="62">AE53</f>
        <v>2.806</v>
      </c>
      <c r="H53" s="154">
        <f t="shared" ref="H53:H59" si="63">AF53</f>
        <v>2.7</v>
      </c>
      <c r="I53" s="155">
        <f t="shared" ref="I53:I59" si="64">AC53</f>
        <v>6830.0469999999996</v>
      </c>
      <c r="J53" s="156">
        <f t="shared" ref="J53:J59" si="65">AI53/AH53</f>
        <v>1.0886542385264545E-2</v>
      </c>
      <c r="K53" s="156">
        <f t="shared" ref="K53:K59" si="66">AJ53/AH53</f>
        <v>0.31213200911782646</v>
      </c>
      <c r="L53" s="156">
        <f t="shared" ref="L53:L59" si="67">AK53/AC53</f>
        <v>0.12532856655305594</v>
      </c>
      <c r="M53" s="157">
        <f t="shared" ref="M53:M59" si="68">AG53</f>
        <v>8.1020000000000003</v>
      </c>
      <c r="N53" s="158">
        <f t="shared" ref="N53:N59" si="69">IF(AW53=0,AT53,"속도계이상")</f>
        <v>7.2999999999999995E-2</v>
      </c>
      <c r="O53" s="158">
        <f t="shared" ref="O53:O59" si="70">IF(AW53=0,AU53,"속도계이상")</f>
        <v>7.5259999999999998</v>
      </c>
      <c r="P53" s="159">
        <f t="shared" ref="P53:P59" si="71">AQ53/60</f>
        <v>0</v>
      </c>
      <c r="Q53" s="160">
        <f t="shared" ref="Q53:Q59" si="72">AN53</f>
        <v>67</v>
      </c>
      <c r="R53" s="161">
        <f t="shared" ref="R53:R59" si="73">AC53/(AH53-AI53-AJ53)</f>
        <v>25.224440206308056</v>
      </c>
      <c r="S53" s="146">
        <f t="shared" ref="S53:S59" si="74">IF(AW53=0,AL53,"속도계이상")</f>
        <v>5</v>
      </c>
      <c r="T53" s="146">
        <f t="shared" ref="T53:T59" si="75">IF(AW53=0,AM53,"속도계이상")</f>
        <v>514</v>
      </c>
      <c r="U53" t="s">
        <v>142</v>
      </c>
      <c r="V53" t="s">
        <v>202</v>
      </c>
      <c r="W53" t="s">
        <v>142</v>
      </c>
      <c r="X53" s="4" t="s">
        <v>202</v>
      </c>
      <c r="Y53" s="4" t="s">
        <v>1040</v>
      </c>
      <c r="Z53" s="4" t="s">
        <v>660</v>
      </c>
      <c r="AA53" s="4" t="s">
        <v>49</v>
      </c>
      <c r="AB53" s="4">
        <v>507</v>
      </c>
      <c r="AC53" s="4">
        <v>6830.0469999999996</v>
      </c>
      <c r="AD53" s="4">
        <v>2434.1329999999998</v>
      </c>
      <c r="AE53" s="4">
        <v>2.806</v>
      </c>
      <c r="AF53" s="4">
        <v>2.7</v>
      </c>
      <c r="AG53" s="4">
        <v>8.1020000000000003</v>
      </c>
      <c r="AH53" s="4">
        <v>399.96812999999997</v>
      </c>
      <c r="AI53" s="4">
        <v>4.3542699999999996</v>
      </c>
      <c r="AJ53" s="4">
        <v>124.842856</v>
      </c>
      <c r="AK53" s="4">
        <v>856</v>
      </c>
      <c r="AL53" s="4">
        <v>5</v>
      </c>
      <c r="AM53" s="4">
        <v>514</v>
      </c>
      <c r="AN53" s="4">
        <v>67</v>
      </c>
      <c r="AO53" s="4">
        <v>17.076478000000002</v>
      </c>
      <c r="AP53" s="4">
        <v>35.1</v>
      </c>
      <c r="AQ53" s="4">
        <v>0</v>
      </c>
      <c r="AR53" s="4">
        <v>2</v>
      </c>
      <c r="AS53" s="4">
        <v>1181</v>
      </c>
      <c r="AT53" s="4">
        <v>7.2999999999999995E-2</v>
      </c>
      <c r="AU53" s="4">
        <v>7.5259999999999998</v>
      </c>
      <c r="AV53" s="4">
        <v>55946</v>
      </c>
      <c r="AW53" s="4">
        <v>0</v>
      </c>
      <c r="AX53" s="4">
        <v>0.56000000000000005</v>
      </c>
      <c r="AY53">
        <v>1.0392592592592591</v>
      </c>
      <c r="AZ53" t="s">
        <v>74</v>
      </c>
      <c r="BA53" t="s">
        <v>1034</v>
      </c>
      <c r="BB53">
        <v>1</v>
      </c>
      <c r="BC53" t="s">
        <v>1041</v>
      </c>
      <c r="BD53">
        <v>14</v>
      </c>
      <c r="BE53">
        <v>56114.055999999997</v>
      </c>
      <c r="BF53">
        <v>0.12171722179555154</v>
      </c>
      <c r="BG53">
        <v>0.12649574976233985</v>
      </c>
      <c r="BH53">
        <v>539151.60399999993</v>
      </c>
      <c r="BI53">
        <v>1.2668138143942164E-2</v>
      </c>
      <c r="BJ53">
        <v>1.31654798636673E-2</v>
      </c>
      <c r="BK53">
        <v>1</v>
      </c>
      <c r="BL53" t="s">
        <v>74</v>
      </c>
      <c r="BM53">
        <v>0</v>
      </c>
      <c r="BN53" t="s">
        <v>929</v>
      </c>
    </row>
    <row r="54" spans="1:66">
      <c r="A54" s="144" t="str">
        <f t="shared" si="56"/>
        <v>동화운수</v>
      </c>
      <c r="B54" s="144" t="str">
        <f t="shared" si="57"/>
        <v>2-1</v>
      </c>
      <c r="C54" s="145" t="str">
        <f t="shared" si="58"/>
        <v>70바1879</v>
      </c>
      <c r="D54" s="133" t="str">
        <f t="shared" si="59"/>
        <v>대형</v>
      </c>
      <c r="E54" s="129" t="str">
        <f t="shared" si="60"/>
        <v>A</v>
      </c>
      <c r="F54" s="152">
        <f t="shared" si="61"/>
        <v>0.96571428571428586</v>
      </c>
      <c r="G54" s="153">
        <f t="shared" si="62"/>
        <v>2.7040000000000002</v>
      </c>
      <c r="H54" s="154">
        <f t="shared" si="63"/>
        <v>2.8</v>
      </c>
      <c r="I54" s="155">
        <f t="shared" si="64"/>
        <v>6519.2389999999996</v>
      </c>
      <c r="J54" s="156">
        <f t="shared" si="65"/>
        <v>1.19431312832033E-2</v>
      </c>
      <c r="K54" s="156">
        <f t="shared" si="66"/>
        <v>0.30657734504632078</v>
      </c>
      <c r="L54" s="156">
        <f t="shared" si="67"/>
        <v>0.13774613877478645</v>
      </c>
      <c r="M54" s="157">
        <f t="shared" si="68"/>
        <v>8.3460000000000001</v>
      </c>
      <c r="N54" s="158">
        <f t="shared" si="69"/>
        <v>7.6999999999999999E-2</v>
      </c>
      <c r="O54" s="158">
        <f t="shared" si="70"/>
        <v>6.9029999999999996</v>
      </c>
      <c r="P54" s="159">
        <f t="shared" si="71"/>
        <v>0</v>
      </c>
      <c r="Q54" s="160">
        <f t="shared" si="72"/>
        <v>69</v>
      </c>
      <c r="R54" s="161">
        <f t="shared" si="73"/>
        <v>24.703871632308669</v>
      </c>
      <c r="S54" s="146">
        <f t="shared" si="74"/>
        <v>5</v>
      </c>
      <c r="T54" s="146">
        <f t="shared" si="75"/>
        <v>450</v>
      </c>
      <c r="U54" t="s">
        <v>142</v>
      </c>
      <c r="V54" t="s">
        <v>202</v>
      </c>
      <c r="W54" t="s">
        <v>142</v>
      </c>
      <c r="X54" s="4" t="s">
        <v>202</v>
      </c>
      <c r="Y54" s="4" t="s">
        <v>1042</v>
      </c>
      <c r="Z54" s="4" t="s">
        <v>660</v>
      </c>
      <c r="AA54" s="4" t="s">
        <v>49</v>
      </c>
      <c r="AB54" s="4">
        <v>507</v>
      </c>
      <c r="AC54" s="4">
        <v>6519.2389999999996</v>
      </c>
      <c r="AD54" s="4">
        <v>2410.59</v>
      </c>
      <c r="AE54" s="4">
        <v>2.7040000000000002</v>
      </c>
      <c r="AF54" s="4">
        <v>2.8</v>
      </c>
      <c r="AG54" s="4">
        <v>8.3460000000000001</v>
      </c>
      <c r="AH54" s="4">
        <v>387.23898200000002</v>
      </c>
      <c r="AI54" s="4">
        <v>4.6248459999999998</v>
      </c>
      <c r="AJ54" s="4">
        <v>118.718699</v>
      </c>
      <c r="AK54" s="4">
        <v>898</v>
      </c>
      <c r="AL54" s="4">
        <v>5</v>
      </c>
      <c r="AM54" s="4">
        <v>450</v>
      </c>
      <c r="AN54" s="4">
        <v>69</v>
      </c>
      <c r="AO54" s="4">
        <v>16.835182</v>
      </c>
      <c r="AP54" s="4">
        <v>35.5</v>
      </c>
      <c r="AQ54" s="4">
        <v>0</v>
      </c>
      <c r="AR54" s="4">
        <v>2</v>
      </c>
      <c r="AS54" s="4">
        <v>84</v>
      </c>
      <c r="AT54" s="4">
        <v>7.6999999999999999E-2</v>
      </c>
      <c r="AU54" s="4">
        <v>6.9029999999999996</v>
      </c>
      <c r="AV54" s="4">
        <v>57458</v>
      </c>
      <c r="AW54" s="4">
        <v>0</v>
      </c>
      <c r="AX54" s="4">
        <v>0.56000000000000005</v>
      </c>
      <c r="AY54">
        <v>0.96571428571428586</v>
      </c>
      <c r="AZ54" t="s">
        <v>69</v>
      </c>
      <c r="BA54" t="s">
        <v>1034</v>
      </c>
      <c r="BB54">
        <v>3</v>
      </c>
      <c r="BC54" t="s">
        <v>1043</v>
      </c>
      <c r="BD54">
        <v>10</v>
      </c>
      <c r="BE54">
        <v>56114.055999999997</v>
      </c>
      <c r="BF54">
        <v>0.11617836001731902</v>
      </c>
      <c r="BG54">
        <v>0.11219510195958238</v>
      </c>
      <c r="BH54">
        <v>539151.60399999993</v>
      </c>
      <c r="BI54">
        <v>1.2091662069876732E-2</v>
      </c>
      <c r="BJ54">
        <v>1.1677090798909532E-2</v>
      </c>
      <c r="BK54">
        <v>1</v>
      </c>
      <c r="BL54" t="s">
        <v>69</v>
      </c>
      <c r="BM54">
        <v>0</v>
      </c>
      <c r="BN54" t="s">
        <v>929</v>
      </c>
    </row>
    <row r="55" spans="1:66">
      <c r="A55" s="144" t="str">
        <f t="shared" si="56"/>
        <v>동화운수</v>
      </c>
      <c r="B55" s="144" t="str">
        <f t="shared" si="57"/>
        <v>2-1</v>
      </c>
      <c r="C55" s="145" t="str">
        <f t="shared" si="58"/>
        <v>70바1913</v>
      </c>
      <c r="D55" s="133" t="str">
        <f t="shared" si="59"/>
        <v>대형</v>
      </c>
      <c r="E55" s="129" t="str">
        <f t="shared" si="60"/>
        <v>A</v>
      </c>
      <c r="F55" s="152">
        <f t="shared" si="61"/>
        <v>0.99148148148148141</v>
      </c>
      <c r="G55" s="153">
        <f t="shared" si="62"/>
        <v>2.677</v>
      </c>
      <c r="H55" s="154">
        <f t="shared" si="63"/>
        <v>2.7</v>
      </c>
      <c r="I55" s="155">
        <f t="shared" si="64"/>
        <v>6374.0959999999995</v>
      </c>
      <c r="J55" s="156">
        <f t="shared" si="65"/>
        <v>1.7169226360305143E-2</v>
      </c>
      <c r="K55" s="156">
        <f t="shared" si="66"/>
        <v>0.32591547198981163</v>
      </c>
      <c r="L55" s="156">
        <f t="shared" si="67"/>
        <v>0.17712315597380399</v>
      </c>
      <c r="M55" s="157">
        <f t="shared" si="68"/>
        <v>8.9420000000000002</v>
      </c>
      <c r="N55" s="158">
        <f t="shared" si="69"/>
        <v>0.126</v>
      </c>
      <c r="O55" s="158">
        <f t="shared" si="70"/>
        <v>4.048</v>
      </c>
      <c r="P55" s="159">
        <f t="shared" si="71"/>
        <v>0</v>
      </c>
      <c r="Q55" s="160">
        <f t="shared" si="72"/>
        <v>67</v>
      </c>
      <c r="R55" s="161">
        <f t="shared" si="73"/>
        <v>25.40572833309735</v>
      </c>
      <c r="S55" s="146">
        <f t="shared" si="74"/>
        <v>8</v>
      </c>
      <c r="T55" s="146">
        <f t="shared" si="75"/>
        <v>258</v>
      </c>
      <c r="U55" t="s">
        <v>142</v>
      </c>
      <c r="V55" t="s">
        <v>202</v>
      </c>
      <c r="W55" t="s">
        <v>142</v>
      </c>
      <c r="X55" s="4" t="s">
        <v>202</v>
      </c>
      <c r="Y55" s="4" t="s">
        <v>1044</v>
      </c>
      <c r="Z55" s="4" t="s">
        <v>660</v>
      </c>
      <c r="AA55" s="4" t="s">
        <v>49</v>
      </c>
      <c r="AB55" s="4">
        <v>507</v>
      </c>
      <c r="AC55" s="4">
        <v>6374.0959999999995</v>
      </c>
      <c r="AD55" s="4">
        <v>2380.768</v>
      </c>
      <c r="AE55" s="4">
        <v>2.677</v>
      </c>
      <c r="AF55" s="4">
        <v>2.7</v>
      </c>
      <c r="AG55" s="4">
        <v>8.9420000000000002</v>
      </c>
      <c r="AH55" s="4">
        <v>381.92454700000002</v>
      </c>
      <c r="AI55" s="4">
        <v>6.5573490000000003</v>
      </c>
      <c r="AJ55" s="4">
        <v>124.47511900000001</v>
      </c>
      <c r="AK55" s="4">
        <v>1129</v>
      </c>
      <c r="AL55" s="4">
        <v>8</v>
      </c>
      <c r="AM55" s="4">
        <v>258</v>
      </c>
      <c r="AN55" s="4">
        <v>67</v>
      </c>
      <c r="AO55" s="4">
        <v>16.689411</v>
      </c>
      <c r="AP55" s="4">
        <v>36.1</v>
      </c>
      <c r="AQ55" s="4">
        <v>0</v>
      </c>
      <c r="AR55" s="4">
        <v>10</v>
      </c>
      <c r="AS55" s="4">
        <v>1213</v>
      </c>
      <c r="AT55" s="4">
        <v>0.126</v>
      </c>
      <c r="AU55" s="4">
        <v>4.048</v>
      </c>
      <c r="AV55" s="4">
        <v>58728</v>
      </c>
      <c r="AW55" s="4">
        <v>0</v>
      </c>
      <c r="AX55" s="4">
        <v>0.56000000000000005</v>
      </c>
      <c r="AY55">
        <v>0.99148148148148141</v>
      </c>
      <c r="AZ55" t="s">
        <v>69</v>
      </c>
      <c r="BA55" t="s">
        <v>1034</v>
      </c>
      <c r="BB55">
        <v>2</v>
      </c>
      <c r="BC55" t="s">
        <v>1045</v>
      </c>
      <c r="BD55">
        <v>6</v>
      </c>
      <c r="BE55">
        <v>56114.055999999997</v>
      </c>
      <c r="BF55">
        <v>0.11359178883807651</v>
      </c>
      <c r="BG55">
        <v>0.1126241550813077</v>
      </c>
      <c r="BH55">
        <v>539151.60399999993</v>
      </c>
      <c r="BI55">
        <v>1.1822455785553038E-2</v>
      </c>
      <c r="BJ55">
        <v>1.1721745977009437E-2</v>
      </c>
      <c r="BK55">
        <v>1</v>
      </c>
      <c r="BL55" t="s">
        <v>69</v>
      </c>
      <c r="BM55">
        <v>0</v>
      </c>
      <c r="BN55" t="s">
        <v>929</v>
      </c>
    </row>
    <row r="56" spans="1:66">
      <c r="A56" s="144" t="str">
        <f t="shared" si="56"/>
        <v>동화운수</v>
      </c>
      <c r="B56" s="144" t="str">
        <f t="shared" si="57"/>
        <v>2-1</v>
      </c>
      <c r="C56" s="145" t="str">
        <f t="shared" si="58"/>
        <v>70바1938</v>
      </c>
      <c r="D56" s="133" t="str">
        <f t="shared" si="59"/>
        <v>대형</v>
      </c>
      <c r="E56" s="129" t="str">
        <f t="shared" si="60"/>
        <v>A</v>
      </c>
      <c r="F56" s="152">
        <f t="shared" si="61"/>
        <v>0.99370370370370353</v>
      </c>
      <c r="G56" s="153">
        <f t="shared" si="62"/>
        <v>2.6829999999999998</v>
      </c>
      <c r="H56" s="154">
        <f t="shared" si="63"/>
        <v>2.7</v>
      </c>
      <c r="I56" s="155">
        <f t="shared" si="64"/>
        <v>6071.3119999999999</v>
      </c>
      <c r="J56" s="156">
        <f t="shared" si="65"/>
        <v>1.1265639630605248E-2</v>
      </c>
      <c r="K56" s="156">
        <f t="shared" si="66"/>
        <v>0.33384483057096465</v>
      </c>
      <c r="L56" s="156">
        <f t="shared" si="67"/>
        <v>0.13670850715627858</v>
      </c>
      <c r="M56" s="157">
        <f t="shared" si="68"/>
        <v>10.64</v>
      </c>
      <c r="N56" s="158">
        <f t="shared" si="69"/>
        <v>0.29599999999999999</v>
      </c>
      <c r="O56" s="158">
        <f t="shared" si="70"/>
        <v>12.781000000000001</v>
      </c>
      <c r="P56" s="159">
        <f t="shared" si="71"/>
        <v>0</v>
      </c>
      <c r="Q56" s="160">
        <f t="shared" si="72"/>
        <v>68</v>
      </c>
      <c r="R56" s="161">
        <f t="shared" si="73"/>
        <v>25.44492711790231</v>
      </c>
      <c r="S56" s="146">
        <f t="shared" si="74"/>
        <v>18</v>
      </c>
      <c r="T56" s="146">
        <f t="shared" si="75"/>
        <v>776</v>
      </c>
      <c r="U56" t="s">
        <v>142</v>
      </c>
      <c r="V56" t="s">
        <v>202</v>
      </c>
      <c r="W56" t="s">
        <v>142</v>
      </c>
      <c r="X56" s="4" t="s">
        <v>202</v>
      </c>
      <c r="Y56" s="4" t="s">
        <v>1046</v>
      </c>
      <c r="Z56" s="4" t="s">
        <v>660</v>
      </c>
      <c r="AA56" s="4" t="s">
        <v>49</v>
      </c>
      <c r="AB56" s="4">
        <v>507</v>
      </c>
      <c r="AC56" s="4">
        <v>6071.3119999999999</v>
      </c>
      <c r="AD56" s="4">
        <v>2262.8710000000001</v>
      </c>
      <c r="AE56" s="4">
        <v>2.6829999999999998</v>
      </c>
      <c r="AF56" s="4">
        <v>2.7</v>
      </c>
      <c r="AG56" s="4">
        <v>10.64</v>
      </c>
      <c r="AH56" s="4">
        <v>364.34540199999998</v>
      </c>
      <c r="AI56" s="4">
        <v>4.104584</v>
      </c>
      <c r="AJ56" s="4">
        <v>121.634829</v>
      </c>
      <c r="AK56" s="4">
        <v>830</v>
      </c>
      <c r="AL56" s="4">
        <v>18</v>
      </c>
      <c r="AM56" s="4">
        <v>776</v>
      </c>
      <c r="AN56" s="4">
        <v>68</v>
      </c>
      <c r="AO56" s="4">
        <v>16.663616000000001</v>
      </c>
      <c r="AP56" s="4">
        <v>103.5</v>
      </c>
      <c r="AQ56" s="4">
        <v>0</v>
      </c>
      <c r="AR56" s="4">
        <v>7</v>
      </c>
      <c r="AS56" s="4">
        <v>1935</v>
      </c>
      <c r="AT56" s="4">
        <v>0.29599999999999999</v>
      </c>
      <c r="AU56" s="4">
        <v>12.781000000000001</v>
      </c>
      <c r="AV56" s="4">
        <v>52880</v>
      </c>
      <c r="AW56" s="4">
        <v>0</v>
      </c>
      <c r="AX56" s="4">
        <v>0.62</v>
      </c>
      <c r="AY56">
        <v>0.99370370370370353</v>
      </c>
      <c r="AZ56" t="s">
        <v>69</v>
      </c>
      <c r="BA56" t="s">
        <v>1034</v>
      </c>
      <c r="BB56">
        <v>1</v>
      </c>
      <c r="BC56" t="s">
        <v>1047</v>
      </c>
      <c r="BD56">
        <v>10</v>
      </c>
      <c r="BE56">
        <v>56114.055999999997</v>
      </c>
      <c r="BF56">
        <v>0.10819592153523888</v>
      </c>
      <c r="BG56">
        <v>0.10751468795520218</v>
      </c>
      <c r="BH56">
        <v>539151.60399999993</v>
      </c>
      <c r="BI56">
        <v>1.1260862352919941E-2</v>
      </c>
      <c r="BJ56">
        <v>1.1189960626994148E-2</v>
      </c>
      <c r="BK56">
        <v>1</v>
      </c>
      <c r="BL56" t="s">
        <v>74</v>
      </c>
      <c r="BM56">
        <v>-1</v>
      </c>
      <c r="BN56" t="s">
        <v>928</v>
      </c>
    </row>
    <row r="57" spans="1:66">
      <c r="A57" s="144" t="str">
        <f t="shared" si="56"/>
        <v>동화운수</v>
      </c>
      <c r="B57" s="144" t="str">
        <f t="shared" si="57"/>
        <v>2-1</v>
      </c>
      <c r="C57" s="145" t="str">
        <f t="shared" si="58"/>
        <v>70바1941</v>
      </c>
      <c r="D57" s="133" t="str">
        <f t="shared" si="59"/>
        <v>대형</v>
      </c>
      <c r="E57" s="129" t="str">
        <f t="shared" si="60"/>
        <v>F</v>
      </c>
      <c r="F57" s="152">
        <f t="shared" si="61"/>
        <v>0.78999999999999992</v>
      </c>
      <c r="G57" s="153">
        <f t="shared" si="62"/>
        <v>2.0539999999999998</v>
      </c>
      <c r="H57" s="154">
        <f t="shared" si="63"/>
        <v>2.6</v>
      </c>
      <c r="I57" s="155">
        <f t="shared" si="64"/>
        <v>5805.9780000000001</v>
      </c>
      <c r="J57" s="156">
        <f t="shared" si="65"/>
        <v>1.8470518703581351E-2</v>
      </c>
      <c r="K57" s="156">
        <f t="shared" si="66"/>
        <v>0.33101317837030469</v>
      </c>
      <c r="L57" s="156">
        <f t="shared" si="67"/>
        <v>0.12228775238211374</v>
      </c>
      <c r="M57" s="157">
        <f t="shared" si="68"/>
        <v>16.010999999999999</v>
      </c>
      <c r="N57" s="158">
        <f t="shared" si="69"/>
        <v>0.29299999999999998</v>
      </c>
      <c r="O57" s="158">
        <f t="shared" si="70"/>
        <v>9.7140000000000004</v>
      </c>
      <c r="P57" s="159">
        <f t="shared" si="71"/>
        <v>0</v>
      </c>
      <c r="Q57" s="160">
        <f t="shared" si="72"/>
        <v>64</v>
      </c>
      <c r="R57" s="161">
        <f t="shared" si="73"/>
        <v>25.827255097574817</v>
      </c>
      <c r="S57" s="146">
        <f t="shared" si="74"/>
        <v>17</v>
      </c>
      <c r="T57" s="146">
        <f t="shared" si="75"/>
        <v>564</v>
      </c>
      <c r="U57" t="s">
        <v>142</v>
      </c>
      <c r="V57" t="s">
        <v>202</v>
      </c>
      <c r="W57" t="s">
        <v>142</v>
      </c>
      <c r="X57" s="4" t="s">
        <v>202</v>
      </c>
      <c r="Y57" s="4" t="s">
        <v>1048</v>
      </c>
      <c r="Z57" s="4" t="s">
        <v>660</v>
      </c>
      <c r="AA57" s="4" t="s">
        <v>49</v>
      </c>
      <c r="AB57" s="4">
        <v>507</v>
      </c>
      <c r="AC57" s="4">
        <v>5805.9780000000001</v>
      </c>
      <c r="AD57" s="4">
        <v>2826.7170000000001</v>
      </c>
      <c r="AE57" s="4">
        <v>2.0539999999999998</v>
      </c>
      <c r="AF57" s="4">
        <v>2.6</v>
      </c>
      <c r="AG57" s="4">
        <v>16.010999999999999</v>
      </c>
      <c r="AH57" s="4">
        <v>345.57231999999999</v>
      </c>
      <c r="AI57" s="4">
        <v>6.3829000000000002</v>
      </c>
      <c r="AJ57" s="4">
        <v>114.388992</v>
      </c>
      <c r="AK57" s="4">
        <v>710</v>
      </c>
      <c r="AL57" s="4">
        <v>17</v>
      </c>
      <c r="AM57" s="4">
        <v>564</v>
      </c>
      <c r="AN57" s="4">
        <v>64</v>
      </c>
      <c r="AO57" s="4">
        <v>16.80105</v>
      </c>
      <c r="AP57" s="4">
        <v>0</v>
      </c>
      <c r="AQ57" s="4">
        <v>0</v>
      </c>
      <c r="AR57" s="4">
        <v>28</v>
      </c>
      <c r="AS57" s="4">
        <v>7071</v>
      </c>
      <c r="AT57" s="4">
        <v>0.29299999999999998</v>
      </c>
      <c r="AU57" s="4">
        <v>9.7140000000000004</v>
      </c>
      <c r="AV57" s="4">
        <v>49641</v>
      </c>
      <c r="AW57" s="4">
        <v>0</v>
      </c>
      <c r="AX57" s="4">
        <v>0.61</v>
      </c>
      <c r="AY57">
        <v>0.78999999999999992</v>
      </c>
      <c r="AZ57" t="s">
        <v>73</v>
      </c>
      <c r="BA57" t="s">
        <v>1034</v>
      </c>
      <c r="BB57">
        <v>1</v>
      </c>
      <c r="BC57" t="s">
        <v>1049</v>
      </c>
      <c r="BD57">
        <v>7</v>
      </c>
      <c r="BE57">
        <v>56114.055999999997</v>
      </c>
      <c r="BF57">
        <v>0.10346744494819624</v>
      </c>
      <c r="BG57">
        <v>8.1739281509075015E-2</v>
      </c>
      <c r="BH57">
        <v>539151.60399999993</v>
      </c>
      <c r="BI57">
        <v>1.0768729902545186E-2</v>
      </c>
      <c r="BJ57">
        <v>8.5072966230106961E-3</v>
      </c>
      <c r="BK57">
        <v>1</v>
      </c>
      <c r="BL57" t="s">
        <v>72</v>
      </c>
      <c r="BM57">
        <v>-2</v>
      </c>
      <c r="BN57" t="s">
        <v>928</v>
      </c>
    </row>
    <row r="58" spans="1:66">
      <c r="A58" s="144" t="str">
        <f t="shared" si="56"/>
        <v>동화운수</v>
      </c>
      <c r="B58" s="144" t="str">
        <f t="shared" si="57"/>
        <v>2-1</v>
      </c>
      <c r="C58" s="145" t="str">
        <f t="shared" si="58"/>
        <v>70바1942</v>
      </c>
      <c r="D58" s="133" t="str">
        <f t="shared" si="59"/>
        <v>대형</v>
      </c>
      <c r="E58" s="129" t="str">
        <f t="shared" si="60"/>
        <v>A</v>
      </c>
      <c r="F58" s="152">
        <f t="shared" si="61"/>
        <v>0.95884615384615379</v>
      </c>
      <c r="G58" s="153">
        <f t="shared" si="62"/>
        <v>2.4929999999999999</v>
      </c>
      <c r="H58" s="154">
        <f t="shared" si="63"/>
        <v>2.6</v>
      </c>
      <c r="I58" s="155">
        <f t="shared" si="64"/>
        <v>6234.9560000000001</v>
      </c>
      <c r="J58" s="156">
        <f t="shared" si="65"/>
        <v>1.2580575192879624E-2</v>
      </c>
      <c r="K58" s="156">
        <f t="shared" si="66"/>
        <v>0.34810535122356134</v>
      </c>
      <c r="L58" s="156">
        <f t="shared" si="67"/>
        <v>0.21732310540764041</v>
      </c>
      <c r="M58" s="157">
        <f t="shared" si="68"/>
        <v>13.374000000000001</v>
      </c>
      <c r="N58" s="158">
        <f t="shared" si="69"/>
        <v>1.476</v>
      </c>
      <c r="O58" s="158">
        <f t="shared" si="70"/>
        <v>21.7</v>
      </c>
      <c r="P58" s="159">
        <f t="shared" si="71"/>
        <v>0</v>
      </c>
      <c r="Q58" s="160">
        <f t="shared" si="72"/>
        <v>69</v>
      </c>
      <c r="R58" s="161">
        <f t="shared" si="73"/>
        <v>26.451169216747779</v>
      </c>
      <c r="S58" s="146">
        <f t="shared" si="74"/>
        <v>92</v>
      </c>
      <c r="T58" s="146">
        <f t="shared" si="75"/>
        <v>1353</v>
      </c>
      <c r="U58" t="s">
        <v>142</v>
      </c>
      <c r="V58" t="s">
        <v>202</v>
      </c>
      <c r="W58" t="s">
        <v>142</v>
      </c>
      <c r="X58" s="4" t="s">
        <v>202</v>
      </c>
      <c r="Y58" s="4" t="s">
        <v>1050</v>
      </c>
      <c r="Z58" s="4" t="s">
        <v>660</v>
      </c>
      <c r="AA58" s="4" t="s">
        <v>49</v>
      </c>
      <c r="AB58" s="4">
        <v>507</v>
      </c>
      <c r="AC58" s="4">
        <v>6234.9560000000001</v>
      </c>
      <c r="AD58" s="4">
        <v>2501.1759999999999</v>
      </c>
      <c r="AE58" s="4">
        <v>2.4929999999999999</v>
      </c>
      <c r="AF58" s="4">
        <v>2.6</v>
      </c>
      <c r="AG58" s="4">
        <v>13.374000000000001</v>
      </c>
      <c r="AH58" s="4">
        <v>368.70094799999998</v>
      </c>
      <c r="AI58" s="4">
        <v>4.6384699999999999</v>
      </c>
      <c r="AJ58" s="4">
        <v>128.34677300000001</v>
      </c>
      <c r="AK58" s="4">
        <v>1355</v>
      </c>
      <c r="AL58" s="4">
        <v>92</v>
      </c>
      <c r="AM58" s="4">
        <v>1353</v>
      </c>
      <c r="AN58" s="4">
        <v>69</v>
      </c>
      <c r="AO58" s="4">
        <v>16.910603999999999</v>
      </c>
      <c r="AP58" s="4">
        <v>213.2</v>
      </c>
      <c r="AQ58" s="4">
        <v>0</v>
      </c>
      <c r="AR58" s="4">
        <v>13</v>
      </c>
      <c r="AS58" s="4">
        <v>5160</v>
      </c>
      <c r="AT58" s="4">
        <v>1.476</v>
      </c>
      <c r="AU58" s="4">
        <v>21.7</v>
      </c>
      <c r="AV58" s="4">
        <v>10371</v>
      </c>
      <c r="AW58" s="4">
        <v>0</v>
      </c>
      <c r="AX58" s="4">
        <v>0.64</v>
      </c>
      <c r="AY58">
        <v>0.95884615384615379</v>
      </c>
      <c r="AZ58" t="s">
        <v>69</v>
      </c>
      <c r="BA58" t="s">
        <v>1034</v>
      </c>
      <c r="BB58">
        <v>4</v>
      </c>
      <c r="BC58" t="s">
        <v>1051</v>
      </c>
      <c r="BD58">
        <v>2</v>
      </c>
      <c r="BE58">
        <v>56114.055999999997</v>
      </c>
      <c r="BF58">
        <v>0.11111219620267693</v>
      </c>
      <c r="BG58">
        <v>0.10653950197433598</v>
      </c>
      <c r="BH58">
        <v>539151.60399999993</v>
      </c>
      <c r="BI58">
        <v>1.1564383660815374E-2</v>
      </c>
      <c r="BJ58">
        <v>1.1088464794774126E-2</v>
      </c>
      <c r="BK58">
        <v>1</v>
      </c>
      <c r="BL58" t="s">
        <v>74</v>
      </c>
      <c r="BM58">
        <v>-1</v>
      </c>
      <c r="BN58" t="s">
        <v>928</v>
      </c>
    </row>
    <row r="59" spans="1:66">
      <c r="A59" s="144" t="str">
        <f t="shared" si="56"/>
        <v>동화운수</v>
      </c>
      <c r="B59" s="144" t="str">
        <f t="shared" si="57"/>
        <v>45</v>
      </c>
      <c r="C59" s="145" t="str">
        <f t="shared" si="58"/>
        <v>70바1802</v>
      </c>
      <c r="D59" s="133" t="str">
        <f t="shared" si="59"/>
        <v>대형</v>
      </c>
      <c r="E59" s="129" t="str">
        <f t="shared" si="60"/>
        <v>A</v>
      </c>
      <c r="F59" s="152">
        <f t="shared" si="61"/>
        <v>0.98</v>
      </c>
      <c r="G59" s="153">
        <f t="shared" si="62"/>
        <v>2.3519999999999999</v>
      </c>
      <c r="H59" s="154">
        <f t="shared" si="63"/>
        <v>2.4</v>
      </c>
      <c r="I59" s="155">
        <f t="shared" si="64"/>
        <v>5919.915</v>
      </c>
      <c r="J59" s="156">
        <f t="shared" si="65"/>
        <v>8.9015465082208766E-3</v>
      </c>
      <c r="K59" s="156">
        <f t="shared" si="66"/>
        <v>0.33286622992310316</v>
      </c>
      <c r="L59" s="156">
        <f t="shared" si="67"/>
        <v>7.4832155529260133E-2</v>
      </c>
      <c r="M59" s="157">
        <f t="shared" si="68"/>
        <v>10.449</v>
      </c>
      <c r="N59" s="158">
        <f t="shared" si="69"/>
        <v>0.152</v>
      </c>
      <c r="O59" s="158">
        <f t="shared" si="70"/>
        <v>12.01</v>
      </c>
      <c r="P59" s="159">
        <f t="shared" si="71"/>
        <v>0</v>
      </c>
      <c r="Q59" s="160">
        <f t="shared" si="72"/>
        <v>70</v>
      </c>
      <c r="R59" s="161">
        <f t="shared" si="73"/>
        <v>23.583587163634107</v>
      </c>
      <c r="S59" s="146">
        <f t="shared" si="74"/>
        <v>9</v>
      </c>
      <c r="T59" s="146">
        <f t="shared" si="75"/>
        <v>711</v>
      </c>
      <c r="U59" t="s">
        <v>142</v>
      </c>
      <c r="V59" t="s">
        <v>203</v>
      </c>
      <c r="W59" t="s">
        <v>142</v>
      </c>
      <c r="X59" s="4" t="s">
        <v>203</v>
      </c>
      <c r="Y59" s="4" t="s">
        <v>1052</v>
      </c>
      <c r="Z59" s="4" t="s">
        <v>660</v>
      </c>
      <c r="AA59" s="4" t="s">
        <v>49</v>
      </c>
      <c r="AB59" s="4">
        <v>507</v>
      </c>
      <c r="AC59" s="4">
        <v>5919.915</v>
      </c>
      <c r="AD59" s="4">
        <v>2516.8809999999999</v>
      </c>
      <c r="AE59" s="4">
        <v>2.3519999999999999</v>
      </c>
      <c r="AF59" s="4">
        <v>2.4</v>
      </c>
      <c r="AG59" s="4">
        <v>10.449</v>
      </c>
      <c r="AH59" s="4">
        <v>381.35238600000002</v>
      </c>
      <c r="AI59" s="4">
        <v>3.3946260000000001</v>
      </c>
      <c r="AJ59" s="4">
        <v>126.939331</v>
      </c>
      <c r="AK59" s="4">
        <v>443</v>
      </c>
      <c r="AL59" s="4">
        <v>9</v>
      </c>
      <c r="AM59" s="4">
        <v>711</v>
      </c>
      <c r="AN59" s="4">
        <v>70</v>
      </c>
      <c r="AO59" s="4">
        <v>15.523477</v>
      </c>
      <c r="AP59" s="4">
        <v>38.299999999999997</v>
      </c>
      <c r="AQ59" s="4">
        <v>0</v>
      </c>
      <c r="AR59" s="4">
        <v>0</v>
      </c>
      <c r="AS59" s="4">
        <v>0</v>
      </c>
      <c r="AT59" s="4">
        <v>0.152</v>
      </c>
      <c r="AU59" s="4">
        <v>12.01</v>
      </c>
      <c r="AV59" s="4">
        <v>53061</v>
      </c>
      <c r="AW59" s="4">
        <v>0</v>
      </c>
      <c r="AX59" s="4">
        <v>0.57999999999999996</v>
      </c>
      <c r="AY59">
        <v>0.98</v>
      </c>
      <c r="AZ59" t="s">
        <v>69</v>
      </c>
      <c r="BA59" t="s">
        <v>1053</v>
      </c>
      <c r="BB59">
        <v>3</v>
      </c>
      <c r="BC59" t="s">
        <v>1054</v>
      </c>
      <c r="BD59">
        <v>10</v>
      </c>
      <c r="BE59">
        <v>195927.70200000005</v>
      </c>
      <c r="BF59">
        <v>3.0214793209793266E-2</v>
      </c>
      <c r="BG59">
        <v>2.9610497345597401E-2</v>
      </c>
      <c r="BH59">
        <v>539151.60399999993</v>
      </c>
      <c r="BI59">
        <v>1.0980056362773986E-2</v>
      </c>
      <c r="BJ59">
        <v>1.0760455235518506E-2</v>
      </c>
      <c r="BK59">
        <v>2</v>
      </c>
      <c r="BL59" t="s">
        <v>74</v>
      </c>
      <c r="BM59">
        <v>-1</v>
      </c>
      <c r="BN59" t="s">
        <v>928</v>
      </c>
    </row>
    <row r="60" spans="1:66">
      <c r="A60" s="144" t="str">
        <f t="shared" ref="A60:A106" si="76">W60</f>
        <v>동화운수</v>
      </c>
      <c r="B60" s="144" t="str">
        <f t="shared" ref="B60:B106" si="77">V60</f>
        <v>45</v>
      </c>
      <c r="C60" s="145" t="str">
        <f t="shared" ref="C60:C106" si="78">Y60</f>
        <v>70바1808</v>
      </c>
      <c r="D60" s="133" t="str">
        <f t="shared" ref="D60:D106" si="79">Z60</f>
        <v>대형</v>
      </c>
      <c r="E60" s="129" t="str">
        <f t="shared" ref="E60:E106" si="80">AZ60</f>
        <v>B</v>
      </c>
      <c r="F60" s="152">
        <f t="shared" ref="F60:F106" si="81">G60/H60</f>
        <v>0.90639999999999998</v>
      </c>
      <c r="G60" s="153">
        <f t="shared" ref="G60:G106" si="82">AE60</f>
        <v>2.266</v>
      </c>
      <c r="H60" s="154">
        <f t="shared" ref="H60:H106" si="83">AF60</f>
        <v>2.5</v>
      </c>
      <c r="I60" s="155">
        <f t="shared" ref="I60:I106" si="84">AC60</f>
        <v>5732.317</v>
      </c>
      <c r="J60" s="156">
        <f t="shared" ref="J60:J106" si="85">AI60/AH60</f>
        <v>3.4318647845578698E-3</v>
      </c>
      <c r="K60" s="156">
        <f t="shared" ref="K60:K106" si="86">AJ60/AH60</f>
        <v>0.34550656670110347</v>
      </c>
      <c r="L60" s="156">
        <f t="shared" ref="L60:L106" si="87">AK60/AC60</f>
        <v>0.18072971191230353</v>
      </c>
      <c r="M60" s="157">
        <f t="shared" ref="M60:M106" si="88">AG60</f>
        <v>10.711</v>
      </c>
      <c r="N60" s="158">
        <f t="shared" ref="N60:N106" si="89">IF(AW60=0,AT60,"속도계이상")</f>
        <v>0.34899999999999998</v>
      </c>
      <c r="O60" s="158">
        <f t="shared" ref="O60:O106" si="90">IF(AW60=0,AU60,"속도계이상")</f>
        <v>6.5940000000000003</v>
      </c>
      <c r="P60" s="159">
        <f t="shared" ref="P60:P106" si="91">AQ60/60</f>
        <v>0</v>
      </c>
      <c r="Q60" s="160">
        <f t="shared" ref="Q60:Q106" si="92">AN60</f>
        <v>71</v>
      </c>
      <c r="R60" s="161">
        <f t="shared" ref="R60:R106" si="93">AC60/(AH60-AI60-AJ60)</f>
        <v>23.883067634386276</v>
      </c>
      <c r="S60" s="146">
        <f t="shared" ref="S60:S106" si="94">IF(AW60=0,AL60,"속도계이상")</f>
        <v>20</v>
      </c>
      <c r="T60" s="146">
        <f t="shared" ref="T60:T106" si="95">IF(AW60=0,AM60,"속도계이상")</f>
        <v>378</v>
      </c>
      <c r="U60" t="s">
        <v>142</v>
      </c>
      <c r="V60" t="s">
        <v>203</v>
      </c>
      <c r="W60" t="s">
        <v>142</v>
      </c>
      <c r="X60" s="4" t="s">
        <v>203</v>
      </c>
      <c r="Y60" s="4" t="s">
        <v>1055</v>
      </c>
      <c r="Z60" s="4" t="s">
        <v>660</v>
      </c>
      <c r="AA60" s="4" t="s">
        <v>49</v>
      </c>
      <c r="AB60" s="4">
        <v>507</v>
      </c>
      <c r="AC60" s="4">
        <v>5732.317</v>
      </c>
      <c r="AD60" s="4">
        <v>2530.0720000000001</v>
      </c>
      <c r="AE60" s="4">
        <v>2.266</v>
      </c>
      <c r="AF60" s="4">
        <v>2.5</v>
      </c>
      <c r="AG60" s="4">
        <v>10.711</v>
      </c>
      <c r="AH60" s="4">
        <v>368.65321899999998</v>
      </c>
      <c r="AI60" s="4">
        <v>1.2651680000000001</v>
      </c>
      <c r="AJ60" s="4">
        <v>127.372108</v>
      </c>
      <c r="AK60" s="4">
        <v>1036</v>
      </c>
      <c r="AL60" s="4">
        <v>20</v>
      </c>
      <c r="AM60" s="4">
        <v>378</v>
      </c>
      <c r="AN60" s="4">
        <v>71</v>
      </c>
      <c r="AO60" s="4">
        <v>15.549346999999999</v>
      </c>
      <c r="AP60" s="4">
        <v>38.799999999999997</v>
      </c>
      <c r="AQ60" s="4">
        <v>0</v>
      </c>
      <c r="AR60" s="4">
        <v>0</v>
      </c>
      <c r="AS60" s="4">
        <v>0</v>
      </c>
      <c r="AT60" s="4">
        <v>0.34899999999999998</v>
      </c>
      <c r="AU60" s="4">
        <v>6.5940000000000003</v>
      </c>
      <c r="AV60" s="4">
        <v>48793</v>
      </c>
      <c r="AW60" s="4">
        <v>0</v>
      </c>
      <c r="AX60" s="4">
        <v>0.56000000000000005</v>
      </c>
      <c r="AY60">
        <v>0.90639999999999998</v>
      </c>
      <c r="AZ60" t="s">
        <v>71</v>
      </c>
      <c r="BA60" t="s">
        <v>1053</v>
      </c>
      <c r="BB60">
        <v>14</v>
      </c>
      <c r="BC60" t="s">
        <v>1056</v>
      </c>
      <c r="BD60">
        <v>8</v>
      </c>
      <c r="BE60">
        <v>195927.70200000005</v>
      </c>
      <c r="BF60">
        <v>2.9257307371471128E-2</v>
      </c>
      <c r="BG60">
        <v>2.651882340150143E-2</v>
      </c>
      <c r="BH60">
        <v>539151.60399999993</v>
      </c>
      <c r="BI60">
        <v>1.0632105992955556E-2</v>
      </c>
      <c r="BJ60">
        <v>9.6369408720149152E-3</v>
      </c>
      <c r="BK60">
        <v>1</v>
      </c>
      <c r="BL60" t="s">
        <v>71</v>
      </c>
      <c r="BM60">
        <v>0</v>
      </c>
      <c r="BN60" t="s">
        <v>929</v>
      </c>
    </row>
    <row r="61" spans="1:66">
      <c r="A61" s="144" t="str">
        <f t="shared" si="76"/>
        <v>동화운수</v>
      </c>
      <c r="B61" s="144" t="str">
        <f t="shared" si="77"/>
        <v>45</v>
      </c>
      <c r="C61" s="145" t="str">
        <f t="shared" si="78"/>
        <v>70바1810</v>
      </c>
      <c r="D61" s="133" t="str">
        <f t="shared" si="79"/>
        <v>대형</v>
      </c>
      <c r="E61" s="129" t="str">
        <f t="shared" si="80"/>
        <v>S</v>
      </c>
      <c r="F61" s="152">
        <f t="shared" si="81"/>
        <v>1.0038461538461538</v>
      </c>
      <c r="G61" s="153">
        <f t="shared" si="82"/>
        <v>2.61</v>
      </c>
      <c r="H61" s="154">
        <f t="shared" si="83"/>
        <v>2.6</v>
      </c>
      <c r="I61" s="155">
        <f t="shared" si="84"/>
        <v>5944.4380000000001</v>
      </c>
      <c r="J61" s="156">
        <f t="shared" si="85"/>
        <v>5.6982588182270715E-3</v>
      </c>
      <c r="K61" s="156">
        <f t="shared" si="86"/>
        <v>0.35004261376968765</v>
      </c>
      <c r="L61" s="156">
        <f t="shared" si="87"/>
        <v>0.13626182996609604</v>
      </c>
      <c r="M61" s="157">
        <f t="shared" si="88"/>
        <v>8.8030000000000008</v>
      </c>
      <c r="N61" s="158">
        <f t="shared" si="89"/>
        <v>0.10100000000000001</v>
      </c>
      <c r="O61" s="158">
        <f t="shared" si="90"/>
        <v>18.891999999999999</v>
      </c>
      <c r="P61" s="159">
        <f t="shared" si="91"/>
        <v>0</v>
      </c>
      <c r="Q61" s="160">
        <f t="shared" si="92"/>
        <v>72</v>
      </c>
      <c r="R61" s="161">
        <f t="shared" si="93"/>
        <v>24.547243575949913</v>
      </c>
      <c r="S61" s="146">
        <f t="shared" si="94"/>
        <v>6</v>
      </c>
      <c r="T61" s="146">
        <f t="shared" si="95"/>
        <v>1123</v>
      </c>
      <c r="U61" t="s">
        <v>142</v>
      </c>
      <c r="V61" t="s">
        <v>203</v>
      </c>
      <c r="W61" t="s">
        <v>142</v>
      </c>
      <c r="X61" s="4" t="s">
        <v>203</v>
      </c>
      <c r="Y61" s="4" t="s">
        <v>1057</v>
      </c>
      <c r="Z61" s="4" t="s">
        <v>660</v>
      </c>
      <c r="AA61" s="4" t="s">
        <v>49</v>
      </c>
      <c r="AB61" s="4">
        <v>507</v>
      </c>
      <c r="AC61" s="4">
        <v>5944.4380000000001</v>
      </c>
      <c r="AD61" s="4">
        <v>2277.8879999999999</v>
      </c>
      <c r="AE61" s="4">
        <v>2.61</v>
      </c>
      <c r="AF61" s="4">
        <v>2.6</v>
      </c>
      <c r="AG61" s="4">
        <v>8.8030000000000008</v>
      </c>
      <c r="AH61" s="4">
        <v>375.87850400000002</v>
      </c>
      <c r="AI61" s="4">
        <v>2.1418529999999998</v>
      </c>
      <c r="AJ61" s="4">
        <v>131.57349400000001</v>
      </c>
      <c r="AK61" s="4">
        <v>810</v>
      </c>
      <c r="AL61" s="4">
        <v>6</v>
      </c>
      <c r="AM61" s="4">
        <v>1123</v>
      </c>
      <c r="AN61" s="4">
        <v>72</v>
      </c>
      <c r="AO61" s="4">
        <v>15.814785000000001</v>
      </c>
      <c r="AP61" s="4">
        <v>148</v>
      </c>
      <c r="AQ61" s="4">
        <v>0</v>
      </c>
      <c r="AR61" s="4">
        <v>2</v>
      </c>
      <c r="AS61" s="4">
        <v>877</v>
      </c>
      <c r="AT61" s="4">
        <v>0.10100000000000001</v>
      </c>
      <c r="AU61" s="4">
        <v>18.891999999999999</v>
      </c>
      <c r="AV61" s="4">
        <v>51689</v>
      </c>
      <c r="AW61" s="4">
        <v>0</v>
      </c>
      <c r="AX61" s="4">
        <v>0.56000000000000005</v>
      </c>
      <c r="AY61">
        <v>1.0038461538461538</v>
      </c>
      <c r="AZ61" t="s">
        <v>74</v>
      </c>
      <c r="BA61" t="s">
        <v>1053</v>
      </c>
      <c r="BB61">
        <v>6</v>
      </c>
      <c r="BC61" t="s">
        <v>1058</v>
      </c>
      <c r="BD61">
        <v>12</v>
      </c>
      <c r="BE61">
        <v>195927.70200000005</v>
      </c>
      <c r="BF61">
        <v>3.0339956725466001E-2</v>
      </c>
      <c r="BG61">
        <v>3.0456648866717794E-2</v>
      </c>
      <c r="BH61">
        <v>539151.60399999993</v>
      </c>
      <c r="BI61">
        <v>1.10255407864835E-2</v>
      </c>
      <c r="BJ61">
        <v>1.1067946712585359E-2</v>
      </c>
      <c r="BK61">
        <v>1</v>
      </c>
      <c r="BL61" t="s">
        <v>74</v>
      </c>
      <c r="BM61">
        <v>0</v>
      </c>
      <c r="BN61" t="s">
        <v>929</v>
      </c>
    </row>
    <row r="62" spans="1:66">
      <c r="A62" s="144" t="str">
        <f t="shared" si="76"/>
        <v>동화운수</v>
      </c>
      <c r="B62" s="144" t="str">
        <f t="shared" si="77"/>
        <v>45</v>
      </c>
      <c r="C62" s="145" t="str">
        <f t="shared" si="78"/>
        <v>70바1813</v>
      </c>
      <c r="D62" s="133" t="str">
        <f t="shared" si="79"/>
        <v>대형</v>
      </c>
      <c r="E62" s="129" t="str">
        <f t="shared" si="80"/>
        <v>A</v>
      </c>
      <c r="F62" s="152">
        <f t="shared" si="81"/>
        <v>0.97541666666666682</v>
      </c>
      <c r="G62" s="153">
        <f t="shared" si="82"/>
        <v>2.3410000000000002</v>
      </c>
      <c r="H62" s="154">
        <f t="shared" si="83"/>
        <v>2.4</v>
      </c>
      <c r="I62" s="155">
        <f t="shared" si="84"/>
        <v>5425.8670000000002</v>
      </c>
      <c r="J62" s="156">
        <f t="shared" si="85"/>
        <v>1.0466608800029892E-2</v>
      </c>
      <c r="K62" s="156">
        <f t="shared" si="86"/>
        <v>0.34368443167724749</v>
      </c>
      <c r="L62" s="156">
        <f t="shared" si="87"/>
        <v>0.12458838375507546</v>
      </c>
      <c r="M62" s="157">
        <f t="shared" si="88"/>
        <v>9.8360000000000003</v>
      </c>
      <c r="N62" s="158">
        <f t="shared" si="89"/>
        <v>0.14699999999999999</v>
      </c>
      <c r="O62" s="158">
        <f t="shared" si="90"/>
        <v>26.908000000000001</v>
      </c>
      <c r="P62" s="159">
        <f t="shared" si="91"/>
        <v>0</v>
      </c>
      <c r="Q62" s="160">
        <f t="shared" si="92"/>
        <v>71</v>
      </c>
      <c r="R62" s="161">
        <f t="shared" si="93"/>
        <v>23.457647487099742</v>
      </c>
      <c r="S62" s="146">
        <f t="shared" si="94"/>
        <v>8</v>
      </c>
      <c r="T62" s="146">
        <f t="shared" si="95"/>
        <v>1460</v>
      </c>
      <c r="U62" t="s">
        <v>142</v>
      </c>
      <c r="V62" t="s">
        <v>203</v>
      </c>
      <c r="W62" t="s">
        <v>142</v>
      </c>
      <c r="X62" s="4" t="s">
        <v>203</v>
      </c>
      <c r="Y62" s="4" t="s">
        <v>1059</v>
      </c>
      <c r="Z62" s="4" t="s">
        <v>660</v>
      </c>
      <c r="AA62" s="4" t="s">
        <v>49</v>
      </c>
      <c r="AB62" s="4">
        <v>507</v>
      </c>
      <c r="AC62" s="4">
        <v>5425.8670000000002</v>
      </c>
      <c r="AD62" s="4">
        <v>2317.9940000000001</v>
      </c>
      <c r="AE62" s="4">
        <v>2.3410000000000002</v>
      </c>
      <c r="AF62" s="4">
        <v>2.4</v>
      </c>
      <c r="AG62" s="4">
        <v>9.8360000000000003</v>
      </c>
      <c r="AH62" s="4">
        <v>358.140738</v>
      </c>
      <c r="AI62" s="4">
        <v>3.7485189999999999</v>
      </c>
      <c r="AJ62" s="4">
        <v>123.087396</v>
      </c>
      <c r="AK62" s="4">
        <v>676</v>
      </c>
      <c r="AL62" s="4">
        <v>8</v>
      </c>
      <c r="AM62" s="4">
        <v>1460</v>
      </c>
      <c r="AN62" s="4">
        <v>71</v>
      </c>
      <c r="AO62" s="4">
        <v>15.150097000000001</v>
      </c>
      <c r="AP62" s="4">
        <v>88.5</v>
      </c>
      <c r="AQ62" s="4">
        <v>0</v>
      </c>
      <c r="AR62" s="4">
        <v>3</v>
      </c>
      <c r="AS62" s="4">
        <v>175</v>
      </c>
      <c r="AT62" s="4">
        <v>0.14699999999999999</v>
      </c>
      <c r="AU62" s="4">
        <v>26.908000000000001</v>
      </c>
      <c r="AV62" s="4">
        <v>43142</v>
      </c>
      <c r="AW62" s="4">
        <v>0</v>
      </c>
      <c r="AX62" s="4">
        <v>0.56000000000000005</v>
      </c>
      <c r="AY62">
        <v>0.97541666666666682</v>
      </c>
      <c r="AZ62" t="s">
        <v>69</v>
      </c>
      <c r="BA62" t="s">
        <v>1053</v>
      </c>
      <c r="BB62">
        <v>6</v>
      </c>
      <c r="BC62" t="s">
        <v>1060</v>
      </c>
      <c r="BD62">
        <v>6</v>
      </c>
      <c r="BE62">
        <v>195927.70200000005</v>
      </c>
      <c r="BF62">
        <v>2.7693210018867057E-2</v>
      </c>
      <c r="BG62">
        <v>2.7012418605903244E-2</v>
      </c>
      <c r="BH62">
        <v>539151.60399999993</v>
      </c>
      <c r="BI62">
        <v>1.0063712988601255E-2</v>
      </c>
      <c r="BJ62">
        <v>9.8163133776314766E-3</v>
      </c>
      <c r="BK62">
        <v>1</v>
      </c>
      <c r="BL62" t="s">
        <v>69</v>
      </c>
      <c r="BM62">
        <v>0</v>
      </c>
      <c r="BN62" t="s">
        <v>929</v>
      </c>
    </row>
    <row r="63" spans="1:66">
      <c r="A63" s="144" t="str">
        <f t="shared" si="76"/>
        <v>동화운수</v>
      </c>
      <c r="B63" s="144" t="str">
        <f t="shared" si="77"/>
        <v>45</v>
      </c>
      <c r="C63" s="145" t="str">
        <f t="shared" si="78"/>
        <v>70바1818</v>
      </c>
      <c r="D63" s="133" t="str">
        <f t="shared" si="79"/>
        <v>대형</v>
      </c>
      <c r="E63" s="129" t="str">
        <f t="shared" si="80"/>
        <v>A</v>
      </c>
      <c r="F63" s="152">
        <f t="shared" si="81"/>
        <v>0.99083333333333345</v>
      </c>
      <c r="G63" s="153">
        <f t="shared" si="82"/>
        <v>2.3780000000000001</v>
      </c>
      <c r="H63" s="154">
        <f t="shared" si="83"/>
        <v>2.4</v>
      </c>
      <c r="I63" s="155">
        <f t="shared" si="84"/>
        <v>6131.8180000000002</v>
      </c>
      <c r="J63" s="156">
        <f t="shared" si="85"/>
        <v>8.1811358047742377E-3</v>
      </c>
      <c r="K63" s="156">
        <f t="shared" si="86"/>
        <v>0.34401870010735047</v>
      </c>
      <c r="L63" s="156">
        <f t="shared" si="87"/>
        <v>0.13405485942342057</v>
      </c>
      <c r="M63" s="157">
        <f t="shared" si="88"/>
        <v>9.9719999999999995</v>
      </c>
      <c r="N63" s="158">
        <f t="shared" si="89"/>
        <v>0.245</v>
      </c>
      <c r="O63" s="158">
        <f t="shared" si="90"/>
        <v>8.6920000000000002</v>
      </c>
      <c r="P63" s="159">
        <f t="shared" si="91"/>
        <v>0</v>
      </c>
      <c r="Q63" s="160">
        <f t="shared" si="92"/>
        <v>71</v>
      </c>
      <c r="R63" s="161">
        <f t="shared" si="93"/>
        <v>24.023410842697508</v>
      </c>
      <c r="S63" s="146">
        <f t="shared" si="94"/>
        <v>15</v>
      </c>
      <c r="T63" s="146">
        <f t="shared" si="95"/>
        <v>533</v>
      </c>
      <c r="U63" t="s">
        <v>142</v>
      </c>
      <c r="V63" t="s">
        <v>203</v>
      </c>
      <c r="W63" t="s">
        <v>142</v>
      </c>
      <c r="X63" s="4" t="s">
        <v>203</v>
      </c>
      <c r="Y63" s="4" t="s">
        <v>1061</v>
      </c>
      <c r="Z63" s="4" t="s">
        <v>660</v>
      </c>
      <c r="AA63" s="4" t="s">
        <v>49</v>
      </c>
      <c r="AB63" s="4">
        <v>507</v>
      </c>
      <c r="AC63" s="4">
        <v>6131.8180000000002</v>
      </c>
      <c r="AD63" s="4">
        <v>2578.4319999999998</v>
      </c>
      <c r="AE63" s="4">
        <v>2.3780000000000001</v>
      </c>
      <c r="AF63" s="4">
        <v>2.4</v>
      </c>
      <c r="AG63" s="4">
        <v>9.9719999999999995</v>
      </c>
      <c r="AH63" s="4">
        <v>394.01570600000002</v>
      </c>
      <c r="AI63" s="4">
        <v>3.2234959999999999</v>
      </c>
      <c r="AJ63" s="4">
        <v>135.54877099999999</v>
      </c>
      <c r="AK63" s="4">
        <v>822</v>
      </c>
      <c r="AL63" s="4">
        <v>15</v>
      </c>
      <c r="AM63" s="4">
        <v>533</v>
      </c>
      <c r="AN63" s="4">
        <v>71</v>
      </c>
      <c r="AO63" s="4">
        <v>15.562369</v>
      </c>
      <c r="AP63" s="4">
        <v>154.69999999999999</v>
      </c>
      <c r="AQ63" s="4">
        <v>0</v>
      </c>
      <c r="AR63" s="4">
        <v>5</v>
      </c>
      <c r="AS63" s="4">
        <v>581</v>
      </c>
      <c r="AT63" s="4">
        <v>0.245</v>
      </c>
      <c r="AU63" s="4">
        <v>8.6920000000000002</v>
      </c>
      <c r="AV63" s="4">
        <v>47634</v>
      </c>
      <c r="AW63" s="4">
        <v>0</v>
      </c>
      <c r="AX63" s="4">
        <v>0.56000000000000005</v>
      </c>
      <c r="AY63">
        <v>0.99083333333333345</v>
      </c>
      <c r="AZ63" t="s">
        <v>69</v>
      </c>
      <c r="BA63" t="s">
        <v>1053</v>
      </c>
      <c r="BB63">
        <v>1</v>
      </c>
      <c r="BC63" t="s">
        <v>1062</v>
      </c>
      <c r="BD63">
        <v>13</v>
      </c>
      <c r="BE63">
        <v>195927.70200000005</v>
      </c>
      <c r="BF63">
        <v>3.1296329908467965E-2</v>
      </c>
      <c r="BG63">
        <v>3.1009446884307013E-2</v>
      </c>
      <c r="BH63">
        <v>539151.60399999993</v>
      </c>
      <c r="BI63">
        <v>1.1373086817339787E-2</v>
      </c>
      <c r="BJ63">
        <v>1.1268833521514175E-2</v>
      </c>
      <c r="BK63">
        <v>1</v>
      </c>
      <c r="BL63" t="s">
        <v>71</v>
      </c>
      <c r="BM63">
        <v>1</v>
      </c>
      <c r="BN63" t="s">
        <v>930</v>
      </c>
    </row>
    <row r="64" spans="1:66">
      <c r="A64" s="144" t="str">
        <f t="shared" si="76"/>
        <v>동화운수</v>
      </c>
      <c r="B64" s="144" t="str">
        <f t="shared" si="77"/>
        <v>45</v>
      </c>
      <c r="C64" s="145" t="str">
        <f t="shared" si="78"/>
        <v>70바1822</v>
      </c>
      <c r="D64" s="133" t="str">
        <f t="shared" si="79"/>
        <v>대형</v>
      </c>
      <c r="E64" s="129" t="str">
        <f t="shared" si="80"/>
        <v>B</v>
      </c>
      <c r="F64" s="152">
        <f t="shared" si="81"/>
        <v>0.94520000000000004</v>
      </c>
      <c r="G64" s="153">
        <f t="shared" si="82"/>
        <v>2.363</v>
      </c>
      <c r="H64" s="154">
        <f t="shared" si="83"/>
        <v>2.5</v>
      </c>
      <c r="I64" s="155">
        <f t="shared" si="84"/>
        <v>5742.7259999999997</v>
      </c>
      <c r="J64" s="156">
        <f t="shared" si="85"/>
        <v>6.0151828920978184E-3</v>
      </c>
      <c r="K64" s="156">
        <f t="shared" si="86"/>
        <v>0.34263811851937898</v>
      </c>
      <c r="L64" s="156">
        <f t="shared" si="87"/>
        <v>0.1199778641711271</v>
      </c>
      <c r="M64" s="157">
        <f t="shared" si="88"/>
        <v>8.9429999999999996</v>
      </c>
      <c r="N64" s="158">
        <f t="shared" si="89"/>
        <v>7.0000000000000007E-2</v>
      </c>
      <c r="O64" s="158">
        <f t="shared" si="90"/>
        <v>10.760999999999999</v>
      </c>
      <c r="P64" s="159">
        <f t="shared" si="91"/>
        <v>0</v>
      </c>
      <c r="Q64" s="160">
        <f t="shared" si="92"/>
        <v>69</v>
      </c>
      <c r="R64" s="161">
        <f t="shared" si="93"/>
        <v>22.42013324862754</v>
      </c>
      <c r="S64" s="146">
        <f t="shared" si="94"/>
        <v>4</v>
      </c>
      <c r="T64" s="146">
        <f t="shared" si="95"/>
        <v>618</v>
      </c>
      <c r="U64" t="s">
        <v>142</v>
      </c>
      <c r="V64" t="s">
        <v>203</v>
      </c>
      <c r="W64" t="s">
        <v>142</v>
      </c>
      <c r="X64" s="4" t="s">
        <v>203</v>
      </c>
      <c r="Y64" s="4" t="s">
        <v>1063</v>
      </c>
      <c r="Z64" s="4" t="s">
        <v>660</v>
      </c>
      <c r="AA64" s="4" t="s">
        <v>49</v>
      </c>
      <c r="AB64" s="4">
        <v>507</v>
      </c>
      <c r="AC64" s="4">
        <v>5742.7259999999997</v>
      </c>
      <c r="AD64" s="4">
        <v>2430.5909999999999</v>
      </c>
      <c r="AE64" s="4">
        <v>2.363</v>
      </c>
      <c r="AF64" s="4">
        <v>2.5</v>
      </c>
      <c r="AG64" s="4">
        <v>8.9429999999999996</v>
      </c>
      <c r="AH64" s="4">
        <v>393.24905699999999</v>
      </c>
      <c r="AI64" s="4">
        <v>2.3654649999999999</v>
      </c>
      <c r="AJ64" s="4">
        <v>134.74211700000001</v>
      </c>
      <c r="AK64" s="4">
        <v>689</v>
      </c>
      <c r="AL64" s="4">
        <v>4</v>
      </c>
      <c r="AM64" s="4">
        <v>618</v>
      </c>
      <c r="AN64" s="4">
        <v>69</v>
      </c>
      <c r="AO64" s="4">
        <v>14.603279000000001</v>
      </c>
      <c r="AP64" s="4">
        <v>53.3</v>
      </c>
      <c r="AQ64" s="4">
        <v>0</v>
      </c>
      <c r="AR64" s="4">
        <v>9</v>
      </c>
      <c r="AS64" s="4">
        <v>3502</v>
      </c>
      <c r="AT64" s="4">
        <v>7.0000000000000007E-2</v>
      </c>
      <c r="AU64" s="4">
        <v>10.760999999999999</v>
      </c>
      <c r="AV64" s="4">
        <v>39844</v>
      </c>
      <c r="AW64" s="4">
        <v>0</v>
      </c>
      <c r="AX64" s="4">
        <v>0.56000000000000005</v>
      </c>
      <c r="AY64">
        <v>0.94520000000000004</v>
      </c>
      <c r="AZ64" t="s">
        <v>71</v>
      </c>
      <c r="BA64" t="s">
        <v>1053</v>
      </c>
      <c r="BB64">
        <v>2</v>
      </c>
      <c r="BC64" t="s">
        <v>1064</v>
      </c>
      <c r="BD64">
        <v>7</v>
      </c>
      <c r="BE64">
        <v>195927.70200000005</v>
      </c>
      <c r="BF64">
        <v>2.9310434111047747E-2</v>
      </c>
      <c r="BG64">
        <v>2.7704222321762333E-2</v>
      </c>
      <c r="BH64">
        <v>539151.60399999993</v>
      </c>
      <c r="BI64">
        <v>1.0651412251015024E-2</v>
      </c>
      <c r="BJ64">
        <v>1.0067714859659401E-2</v>
      </c>
      <c r="BK64">
        <v>1</v>
      </c>
      <c r="BL64" t="s">
        <v>71</v>
      </c>
      <c r="BM64">
        <v>0</v>
      </c>
      <c r="BN64" t="s">
        <v>929</v>
      </c>
    </row>
    <row r="65" spans="1:66">
      <c r="A65" s="144" t="str">
        <f t="shared" si="76"/>
        <v>동화운수</v>
      </c>
      <c r="B65" s="144" t="str">
        <f t="shared" si="77"/>
        <v>45</v>
      </c>
      <c r="C65" s="145" t="str">
        <f t="shared" si="78"/>
        <v>70바1827</v>
      </c>
      <c r="D65" s="133" t="str">
        <f t="shared" si="79"/>
        <v>대형</v>
      </c>
      <c r="E65" s="129" t="str">
        <f t="shared" si="80"/>
        <v>B</v>
      </c>
      <c r="F65" s="152">
        <f t="shared" si="81"/>
        <v>0.94440000000000013</v>
      </c>
      <c r="G65" s="153">
        <f t="shared" si="82"/>
        <v>2.3610000000000002</v>
      </c>
      <c r="H65" s="154">
        <f t="shared" si="83"/>
        <v>2.5</v>
      </c>
      <c r="I65" s="155">
        <f t="shared" si="84"/>
        <v>5817.0630000000001</v>
      </c>
      <c r="J65" s="156">
        <f t="shared" si="85"/>
        <v>6.4949710391338867E-3</v>
      </c>
      <c r="K65" s="156">
        <f t="shared" si="86"/>
        <v>0.34743830368050244</v>
      </c>
      <c r="L65" s="156">
        <f t="shared" si="87"/>
        <v>0.16124975782452416</v>
      </c>
      <c r="M65" s="157">
        <f t="shared" si="88"/>
        <v>10.368</v>
      </c>
      <c r="N65" s="158">
        <f t="shared" si="89"/>
        <v>0.46400000000000002</v>
      </c>
      <c r="O65" s="158">
        <f t="shared" si="90"/>
        <v>8.0280000000000005</v>
      </c>
      <c r="P65" s="159">
        <f t="shared" si="91"/>
        <v>0</v>
      </c>
      <c r="Q65" s="160">
        <f t="shared" si="92"/>
        <v>74</v>
      </c>
      <c r="R65" s="161">
        <f t="shared" si="93"/>
        <v>24.407104175277716</v>
      </c>
      <c r="S65" s="146">
        <f t="shared" si="94"/>
        <v>27</v>
      </c>
      <c r="T65" s="146">
        <f t="shared" si="95"/>
        <v>467</v>
      </c>
      <c r="U65" t="s">
        <v>142</v>
      </c>
      <c r="V65" t="s">
        <v>203</v>
      </c>
      <c r="W65" t="s">
        <v>142</v>
      </c>
      <c r="X65" s="4" t="s">
        <v>203</v>
      </c>
      <c r="Y65" s="4" t="s">
        <v>1065</v>
      </c>
      <c r="Z65" s="4" t="s">
        <v>660</v>
      </c>
      <c r="AA65" s="4" t="s">
        <v>49</v>
      </c>
      <c r="AB65" s="4">
        <v>507</v>
      </c>
      <c r="AC65" s="4">
        <v>5817.0630000000001</v>
      </c>
      <c r="AD65" s="4">
        <v>2463.9520000000002</v>
      </c>
      <c r="AE65" s="4">
        <v>2.3610000000000002</v>
      </c>
      <c r="AF65" s="4">
        <v>2.5</v>
      </c>
      <c r="AG65" s="4">
        <v>10.368</v>
      </c>
      <c r="AH65" s="4">
        <v>368.90125999999998</v>
      </c>
      <c r="AI65" s="4">
        <v>2.3960029999999999</v>
      </c>
      <c r="AJ65" s="4">
        <v>128.17042799999999</v>
      </c>
      <c r="AK65" s="4">
        <v>938</v>
      </c>
      <c r="AL65" s="4">
        <v>27</v>
      </c>
      <c r="AM65" s="4">
        <v>467</v>
      </c>
      <c r="AN65" s="4">
        <v>74</v>
      </c>
      <c r="AO65" s="4">
        <v>15.768617000000001</v>
      </c>
      <c r="AP65" s="4">
        <v>193.8</v>
      </c>
      <c r="AQ65" s="4">
        <v>0</v>
      </c>
      <c r="AR65" s="4">
        <v>2</v>
      </c>
      <c r="AS65" s="4">
        <v>125</v>
      </c>
      <c r="AT65" s="4">
        <v>0.46400000000000002</v>
      </c>
      <c r="AU65" s="4">
        <v>8.0280000000000005</v>
      </c>
      <c r="AV65" s="4">
        <v>46583</v>
      </c>
      <c r="AW65" s="4">
        <v>0</v>
      </c>
      <c r="AX65" s="4">
        <v>0.56000000000000005</v>
      </c>
      <c r="AY65">
        <v>0.94440000000000013</v>
      </c>
      <c r="AZ65" t="s">
        <v>71</v>
      </c>
      <c r="BA65" t="s">
        <v>1053</v>
      </c>
      <c r="BB65">
        <v>3</v>
      </c>
      <c r="BC65" t="s">
        <v>1066</v>
      </c>
      <c r="BD65">
        <v>10</v>
      </c>
      <c r="BE65">
        <v>195927.70200000005</v>
      </c>
      <c r="BF65">
        <v>2.9689844471304006E-2</v>
      </c>
      <c r="BG65">
        <v>2.8039089118699508E-2</v>
      </c>
      <c r="BH65">
        <v>539151.60399999993</v>
      </c>
      <c r="BI65">
        <v>1.0789289982340479E-2</v>
      </c>
      <c r="BJ65">
        <v>1.018940545932235E-2</v>
      </c>
      <c r="BK65">
        <v>1</v>
      </c>
      <c r="BL65" t="s">
        <v>74</v>
      </c>
      <c r="BM65">
        <v>-2</v>
      </c>
      <c r="BN65" t="s">
        <v>928</v>
      </c>
    </row>
    <row r="66" spans="1:66">
      <c r="A66" s="144" t="str">
        <f t="shared" si="76"/>
        <v>동화운수</v>
      </c>
      <c r="B66" s="144" t="str">
        <f t="shared" si="77"/>
        <v>45</v>
      </c>
      <c r="C66" s="145" t="str">
        <f t="shared" si="78"/>
        <v>70바1830</v>
      </c>
      <c r="D66" s="133" t="str">
        <f t="shared" si="79"/>
        <v>대형</v>
      </c>
      <c r="E66" s="129" t="str">
        <f t="shared" si="80"/>
        <v>B</v>
      </c>
      <c r="F66" s="152">
        <f t="shared" si="81"/>
        <v>0.93615384615384623</v>
      </c>
      <c r="G66" s="153">
        <f t="shared" si="82"/>
        <v>2.4340000000000002</v>
      </c>
      <c r="H66" s="154">
        <f t="shared" si="83"/>
        <v>2.6</v>
      </c>
      <c r="I66" s="155">
        <f t="shared" si="84"/>
        <v>5331.1710000000003</v>
      </c>
      <c r="J66" s="156">
        <f t="shared" si="85"/>
        <v>6.6604854230815115E-3</v>
      </c>
      <c r="K66" s="156">
        <f t="shared" si="86"/>
        <v>0.34864039715385975</v>
      </c>
      <c r="L66" s="156">
        <f t="shared" si="87"/>
        <v>0.20764668775396625</v>
      </c>
      <c r="M66" s="157">
        <f t="shared" si="88"/>
        <v>9.4860000000000007</v>
      </c>
      <c r="N66" s="158">
        <f t="shared" si="89"/>
        <v>9.4E-2</v>
      </c>
      <c r="O66" s="158">
        <f t="shared" si="90"/>
        <v>13.693</v>
      </c>
      <c r="P66" s="159">
        <f t="shared" si="91"/>
        <v>0</v>
      </c>
      <c r="Q66" s="160">
        <f t="shared" si="92"/>
        <v>73</v>
      </c>
      <c r="R66" s="161">
        <f t="shared" si="93"/>
        <v>24.317543597993456</v>
      </c>
      <c r="S66" s="146">
        <f t="shared" si="94"/>
        <v>5</v>
      </c>
      <c r="T66" s="146">
        <f t="shared" si="95"/>
        <v>730</v>
      </c>
      <c r="U66" t="s">
        <v>142</v>
      </c>
      <c r="V66" t="s">
        <v>203</v>
      </c>
      <c r="W66" t="s">
        <v>142</v>
      </c>
      <c r="X66" s="4" t="s">
        <v>203</v>
      </c>
      <c r="Y66" s="4" t="s">
        <v>1067</v>
      </c>
      <c r="Z66" s="4" t="s">
        <v>660</v>
      </c>
      <c r="AA66" s="4" t="s">
        <v>49</v>
      </c>
      <c r="AB66" s="4">
        <v>507</v>
      </c>
      <c r="AC66" s="4">
        <v>5331.1710000000003</v>
      </c>
      <c r="AD66" s="4">
        <v>2190.1170000000002</v>
      </c>
      <c r="AE66" s="4">
        <v>2.4340000000000002</v>
      </c>
      <c r="AF66" s="4">
        <v>2.6</v>
      </c>
      <c r="AG66" s="4">
        <v>9.4860000000000007</v>
      </c>
      <c r="AH66" s="4">
        <v>340.052392</v>
      </c>
      <c r="AI66" s="4">
        <v>2.2649140000000001</v>
      </c>
      <c r="AJ66" s="4">
        <v>118.55600099999999</v>
      </c>
      <c r="AK66" s="4">
        <v>1107</v>
      </c>
      <c r="AL66" s="4">
        <v>5</v>
      </c>
      <c r="AM66" s="4">
        <v>730</v>
      </c>
      <c r="AN66" s="4">
        <v>73</v>
      </c>
      <c r="AO66" s="4">
        <v>15.677498</v>
      </c>
      <c r="AP66" s="4">
        <v>84.5</v>
      </c>
      <c r="AQ66" s="4">
        <v>0</v>
      </c>
      <c r="AR66" s="4">
        <v>3</v>
      </c>
      <c r="AS66" s="4">
        <v>256</v>
      </c>
      <c r="AT66" s="4">
        <v>9.4E-2</v>
      </c>
      <c r="AU66" s="4">
        <v>13.693</v>
      </c>
      <c r="AV66" s="4">
        <v>47249</v>
      </c>
      <c r="AW66" s="4">
        <v>0</v>
      </c>
      <c r="AX66" s="4">
        <v>0.55000000000000004</v>
      </c>
      <c r="AY66">
        <v>0.93615384615384623</v>
      </c>
      <c r="AZ66" t="s">
        <v>71</v>
      </c>
      <c r="BA66" t="s">
        <v>1053</v>
      </c>
      <c r="BB66">
        <v>5</v>
      </c>
      <c r="BC66" t="s">
        <v>1068</v>
      </c>
      <c r="BD66">
        <v>10</v>
      </c>
      <c r="BE66">
        <v>195927.70200000005</v>
      </c>
      <c r="BF66">
        <v>2.7209888880338109E-2</v>
      </c>
      <c r="BG66">
        <v>2.5472642128747294E-2</v>
      </c>
      <c r="BH66">
        <v>539151.60399999993</v>
      </c>
      <c r="BI66">
        <v>9.888074078696428E-3</v>
      </c>
      <c r="BJ66">
        <v>9.256758579825811E-3</v>
      </c>
      <c r="BK66">
        <v>1</v>
      </c>
      <c r="BL66" t="s">
        <v>71</v>
      </c>
      <c r="BM66">
        <v>0</v>
      </c>
      <c r="BN66" t="s">
        <v>929</v>
      </c>
    </row>
    <row r="67" spans="1:66">
      <c r="A67" s="144" t="str">
        <f t="shared" si="76"/>
        <v>동화운수</v>
      </c>
      <c r="B67" s="144" t="str">
        <f t="shared" si="77"/>
        <v>45</v>
      </c>
      <c r="C67" s="145" t="str">
        <f t="shared" si="78"/>
        <v>70바1831</v>
      </c>
      <c r="D67" s="133" t="str">
        <f t="shared" si="79"/>
        <v>대형</v>
      </c>
      <c r="E67" s="129" t="str">
        <f t="shared" si="80"/>
        <v>B</v>
      </c>
      <c r="F67" s="152">
        <f t="shared" si="81"/>
        <v>0.92159999999999997</v>
      </c>
      <c r="G67" s="153">
        <f t="shared" si="82"/>
        <v>2.3039999999999998</v>
      </c>
      <c r="H67" s="154">
        <f t="shared" si="83"/>
        <v>2.5</v>
      </c>
      <c r="I67" s="155">
        <f t="shared" si="84"/>
        <v>4999.1369999999997</v>
      </c>
      <c r="J67" s="156">
        <f t="shared" si="85"/>
        <v>2.1126037686868389E-2</v>
      </c>
      <c r="K67" s="156">
        <f t="shared" si="86"/>
        <v>0.34472556459892079</v>
      </c>
      <c r="L67" s="156">
        <f t="shared" si="87"/>
        <v>0.19523369733616022</v>
      </c>
      <c r="M67" s="157">
        <f t="shared" si="88"/>
        <v>10.385</v>
      </c>
      <c r="N67" s="158">
        <f t="shared" si="89"/>
        <v>0.06</v>
      </c>
      <c r="O67" s="158">
        <f t="shared" si="90"/>
        <v>18.082999999999998</v>
      </c>
      <c r="P67" s="159">
        <f t="shared" si="91"/>
        <v>0</v>
      </c>
      <c r="Q67" s="160">
        <f t="shared" si="92"/>
        <v>73</v>
      </c>
      <c r="R67" s="161">
        <f t="shared" si="93"/>
        <v>23.84492418962391</v>
      </c>
      <c r="S67" s="146">
        <f t="shared" si="94"/>
        <v>3</v>
      </c>
      <c r="T67" s="146">
        <f t="shared" si="95"/>
        <v>904</v>
      </c>
      <c r="U67" t="s">
        <v>142</v>
      </c>
      <c r="V67" t="s">
        <v>203</v>
      </c>
      <c r="W67" t="s">
        <v>142</v>
      </c>
      <c r="X67" s="4" t="s">
        <v>203</v>
      </c>
      <c r="Y67" s="4" t="s">
        <v>1069</v>
      </c>
      <c r="Z67" s="4" t="s">
        <v>660</v>
      </c>
      <c r="AA67" s="4" t="s">
        <v>49</v>
      </c>
      <c r="AB67" s="4">
        <v>507</v>
      </c>
      <c r="AC67" s="4">
        <v>4999.1369999999997</v>
      </c>
      <c r="AD67" s="4">
        <v>2169.4389999999999</v>
      </c>
      <c r="AE67" s="4">
        <v>2.3039999999999998</v>
      </c>
      <c r="AF67" s="4">
        <v>2.5</v>
      </c>
      <c r="AG67" s="4">
        <v>10.385</v>
      </c>
      <c r="AH67" s="4">
        <v>330.60406799999998</v>
      </c>
      <c r="AI67" s="4">
        <v>6.9843539999999997</v>
      </c>
      <c r="AJ67" s="4">
        <v>113.967674</v>
      </c>
      <c r="AK67" s="4">
        <v>976</v>
      </c>
      <c r="AL67" s="4">
        <v>3</v>
      </c>
      <c r="AM67" s="4">
        <v>904</v>
      </c>
      <c r="AN67" s="4">
        <v>73</v>
      </c>
      <c r="AO67" s="4">
        <v>15.121219999999999</v>
      </c>
      <c r="AP67" s="4">
        <v>113.4</v>
      </c>
      <c r="AQ67" s="4">
        <v>0</v>
      </c>
      <c r="AR67" s="4">
        <v>6</v>
      </c>
      <c r="AS67" s="4">
        <v>1333</v>
      </c>
      <c r="AT67" s="4">
        <v>0.06</v>
      </c>
      <c r="AU67" s="4">
        <v>18.082999999999998</v>
      </c>
      <c r="AV67" s="4">
        <v>43118</v>
      </c>
      <c r="AW67" s="4">
        <v>0</v>
      </c>
      <c r="AX67" s="4">
        <v>0.56000000000000005</v>
      </c>
      <c r="AY67">
        <v>0.92159999999999997</v>
      </c>
      <c r="AZ67" t="s">
        <v>71</v>
      </c>
      <c r="BA67" t="s">
        <v>1053</v>
      </c>
      <c r="BB67">
        <v>11</v>
      </c>
      <c r="BC67" t="s">
        <v>1070</v>
      </c>
      <c r="BD67">
        <v>8</v>
      </c>
      <c r="BE67">
        <v>195927.70200000005</v>
      </c>
      <c r="BF67">
        <v>2.5515212749241546E-2</v>
      </c>
      <c r="BG67">
        <v>2.3514820069701008E-2</v>
      </c>
      <c r="BH67">
        <v>539151.60399999993</v>
      </c>
      <c r="BI67">
        <v>9.2722287440324489E-3</v>
      </c>
      <c r="BJ67">
        <v>8.5452860105003046E-3</v>
      </c>
      <c r="BK67">
        <v>1</v>
      </c>
      <c r="BL67" t="s">
        <v>69</v>
      </c>
      <c r="BM67">
        <v>-1</v>
      </c>
      <c r="BN67" t="s">
        <v>928</v>
      </c>
    </row>
    <row r="68" spans="1:66">
      <c r="A68" s="144" t="str">
        <f t="shared" si="76"/>
        <v>동화운수</v>
      </c>
      <c r="B68" s="144" t="str">
        <f t="shared" si="77"/>
        <v>45</v>
      </c>
      <c r="C68" s="145" t="str">
        <f t="shared" si="78"/>
        <v>70바1835</v>
      </c>
      <c r="D68" s="133" t="str">
        <f t="shared" si="79"/>
        <v>대형</v>
      </c>
      <c r="E68" s="129" t="str">
        <f t="shared" si="80"/>
        <v>A</v>
      </c>
      <c r="F68" s="152">
        <f t="shared" si="81"/>
        <v>0.9542307692307691</v>
      </c>
      <c r="G68" s="153">
        <f t="shared" si="82"/>
        <v>2.4809999999999999</v>
      </c>
      <c r="H68" s="154">
        <f t="shared" si="83"/>
        <v>2.6</v>
      </c>
      <c r="I68" s="155">
        <f t="shared" si="84"/>
        <v>6044.6909999999998</v>
      </c>
      <c r="J68" s="156">
        <f t="shared" si="85"/>
        <v>1.4253731804682604E-2</v>
      </c>
      <c r="K68" s="156">
        <f t="shared" si="86"/>
        <v>0.3174084215932394</v>
      </c>
      <c r="L68" s="156">
        <f t="shared" si="87"/>
        <v>0.18528655972654351</v>
      </c>
      <c r="M68" s="157">
        <f t="shared" si="88"/>
        <v>8.1120000000000001</v>
      </c>
      <c r="N68" s="158">
        <f t="shared" si="89"/>
        <v>0.14899999999999999</v>
      </c>
      <c r="O68" s="158">
        <f t="shared" si="90"/>
        <v>11.018000000000001</v>
      </c>
      <c r="P68" s="159">
        <f t="shared" si="91"/>
        <v>0</v>
      </c>
      <c r="Q68" s="160">
        <f t="shared" si="92"/>
        <v>72</v>
      </c>
      <c r="R68" s="161">
        <f t="shared" si="93"/>
        <v>23.145287917805149</v>
      </c>
      <c r="S68" s="146">
        <f t="shared" si="94"/>
        <v>9</v>
      </c>
      <c r="T68" s="146">
        <f t="shared" si="95"/>
        <v>666</v>
      </c>
      <c r="U68" t="s">
        <v>142</v>
      </c>
      <c r="V68" t="s">
        <v>203</v>
      </c>
      <c r="W68" t="s">
        <v>142</v>
      </c>
      <c r="X68" s="4" t="s">
        <v>203</v>
      </c>
      <c r="Y68" s="4" t="s">
        <v>1071</v>
      </c>
      <c r="Z68" s="4" t="s">
        <v>660</v>
      </c>
      <c r="AA68" s="4" t="s">
        <v>49</v>
      </c>
      <c r="AB68" s="4">
        <v>507</v>
      </c>
      <c r="AC68" s="4">
        <v>6044.6909999999998</v>
      </c>
      <c r="AD68" s="4">
        <v>2436.181</v>
      </c>
      <c r="AE68" s="4">
        <v>2.4809999999999999</v>
      </c>
      <c r="AF68" s="4">
        <v>2.6</v>
      </c>
      <c r="AG68" s="4">
        <v>8.1120000000000001</v>
      </c>
      <c r="AH68" s="4">
        <v>390.76482399999998</v>
      </c>
      <c r="AI68" s="4">
        <v>5.5698569999999998</v>
      </c>
      <c r="AJ68" s="4">
        <v>124.03204599999999</v>
      </c>
      <c r="AK68" s="4">
        <v>1120</v>
      </c>
      <c r="AL68" s="4">
        <v>9</v>
      </c>
      <c r="AM68" s="4">
        <v>666</v>
      </c>
      <c r="AN68" s="4">
        <v>72</v>
      </c>
      <c r="AO68" s="4">
        <v>15.468871</v>
      </c>
      <c r="AP68" s="4">
        <v>95.2</v>
      </c>
      <c r="AQ68" s="4">
        <v>0</v>
      </c>
      <c r="AR68" s="4">
        <v>8</v>
      </c>
      <c r="AS68" s="4">
        <v>1591</v>
      </c>
      <c r="AT68" s="4">
        <v>0.14899999999999999</v>
      </c>
      <c r="AU68" s="4">
        <v>11.018000000000001</v>
      </c>
      <c r="AV68" s="4">
        <v>54820</v>
      </c>
      <c r="AW68" s="4">
        <v>0</v>
      </c>
      <c r="AX68" s="4">
        <v>0.54</v>
      </c>
      <c r="AY68">
        <v>0.9542307692307691</v>
      </c>
      <c r="AZ68" t="s">
        <v>69</v>
      </c>
      <c r="BA68" t="s">
        <v>1053</v>
      </c>
      <c r="BB68">
        <v>10</v>
      </c>
      <c r="BC68" t="s">
        <v>1072</v>
      </c>
      <c r="BD68">
        <v>12</v>
      </c>
      <c r="BE68">
        <v>195927.70200000005</v>
      </c>
      <c r="BF68">
        <v>3.0851640366812438E-2</v>
      </c>
      <c r="BG68">
        <v>2.9439584519254481E-2</v>
      </c>
      <c r="BH68">
        <v>539151.60399999993</v>
      </c>
      <c r="BI68">
        <v>1.1211486630391256E-2</v>
      </c>
      <c r="BJ68">
        <v>1.0698345511538731E-2</v>
      </c>
      <c r="BK68">
        <v>1</v>
      </c>
      <c r="BL68" t="s">
        <v>69</v>
      </c>
      <c r="BM68">
        <v>0</v>
      </c>
      <c r="BN68" t="s">
        <v>929</v>
      </c>
    </row>
    <row r="69" spans="1:66">
      <c r="A69" s="144" t="str">
        <f t="shared" si="76"/>
        <v>동화운수</v>
      </c>
      <c r="B69" s="144" t="str">
        <f t="shared" si="77"/>
        <v>45</v>
      </c>
      <c r="C69" s="145" t="str">
        <f t="shared" si="78"/>
        <v>70바1836</v>
      </c>
      <c r="D69" s="133" t="str">
        <f t="shared" si="79"/>
        <v>대형</v>
      </c>
      <c r="E69" s="129" t="str">
        <f t="shared" si="80"/>
        <v>A</v>
      </c>
      <c r="F69" s="152">
        <f t="shared" si="81"/>
        <v>0.98000000000000009</v>
      </c>
      <c r="G69" s="153">
        <f t="shared" si="82"/>
        <v>2.4500000000000002</v>
      </c>
      <c r="H69" s="154">
        <f t="shared" si="83"/>
        <v>2.5</v>
      </c>
      <c r="I69" s="155">
        <f t="shared" si="84"/>
        <v>2941.9920000000002</v>
      </c>
      <c r="J69" s="156">
        <f t="shared" si="85"/>
        <v>6.9346642690452289E-3</v>
      </c>
      <c r="K69" s="156">
        <f t="shared" si="86"/>
        <v>0.3477430398634872</v>
      </c>
      <c r="L69" s="156">
        <f t="shared" si="87"/>
        <v>0.23249553363843273</v>
      </c>
      <c r="M69" s="157">
        <f t="shared" si="88"/>
        <v>9.1389999999999993</v>
      </c>
      <c r="N69" s="158">
        <f t="shared" si="89"/>
        <v>12.135</v>
      </c>
      <c r="O69" s="158">
        <f t="shared" si="90"/>
        <v>12.339</v>
      </c>
      <c r="P69" s="159">
        <f t="shared" si="91"/>
        <v>0</v>
      </c>
      <c r="Q69" s="160">
        <f t="shared" si="92"/>
        <v>69</v>
      </c>
      <c r="R69" s="161">
        <f t="shared" si="93"/>
        <v>23.967118848353184</v>
      </c>
      <c r="S69" s="146">
        <f t="shared" si="94"/>
        <v>357</v>
      </c>
      <c r="T69" s="146">
        <f t="shared" si="95"/>
        <v>363</v>
      </c>
      <c r="U69" t="s">
        <v>142</v>
      </c>
      <c r="V69" t="s">
        <v>203</v>
      </c>
      <c r="W69" t="s">
        <v>142</v>
      </c>
      <c r="X69" s="4" t="s">
        <v>203</v>
      </c>
      <c r="Y69" s="4" t="s">
        <v>1073</v>
      </c>
      <c r="Z69" s="4" t="s">
        <v>660</v>
      </c>
      <c r="AA69" s="4" t="s">
        <v>49</v>
      </c>
      <c r="AB69" s="4">
        <v>507</v>
      </c>
      <c r="AC69" s="4">
        <v>2941.9920000000002</v>
      </c>
      <c r="AD69" s="4">
        <v>1200.6120000000001</v>
      </c>
      <c r="AE69" s="4">
        <v>2.4500000000000002</v>
      </c>
      <c r="AF69" s="4">
        <v>2.5</v>
      </c>
      <c r="AG69" s="4">
        <v>9.1389999999999993</v>
      </c>
      <c r="AH69" s="4">
        <v>190.21685099999999</v>
      </c>
      <c r="AI69" s="4">
        <v>1.3190900000000001</v>
      </c>
      <c r="AJ69" s="4">
        <v>66.146585999999999</v>
      </c>
      <c r="AK69" s="4">
        <v>684</v>
      </c>
      <c r="AL69" s="4">
        <v>357</v>
      </c>
      <c r="AM69" s="4">
        <v>363</v>
      </c>
      <c r="AN69" s="4">
        <v>69</v>
      </c>
      <c r="AO69" s="4">
        <v>15.466516</v>
      </c>
      <c r="AP69" s="4">
        <v>66.3</v>
      </c>
      <c r="AQ69" s="4">
        <v>0</v>
      </c>
      <c r="AR69" s="4">
        <v>0</v>
      </c>
      <c r="AS69" s="4">
        <v>0</v>
      </c>
      <c r="AT69" s="4">
        <v>12.135</v>
      </c>
      <c r="AU69" s="4">
        <v>12.339</v>
      </c>
      <c r="AV69" s="4">
        <v>25381</v>
      </c>
      <c r="AW69" s="4">
        <v>0</v>
      </c>
      <c r="AX69" s="4">
        <v>0.55000000000000004</v>
      </c>
      <c r="AY69">
        <v>0.98000000000000009</v>
      </c>
      <c r="AZ69" t="s">
        <v>69</v>
      </c>
      <c r="BA69" t="s">
        <v>1053</v>
      </c>
      <c r="BB69">
        <v>3</v>
      </c>
      <c r="BC69" t="s">
        <v>1054</v>
      </c>
      <c r="BD69">
        <v>6</v>
      </c>
      <c r="BE69">
        <v>195927.70200000005</v>
      </c>
      <c r="BF69">
        <v>1.5015702067490177E-2</v>
      </c>
      <c r="BG69">
        <v>1.4715388026140376E-2</v>
      </c>
      <c r="BH69">
        <v>539151.60399999993</v>
      </c>
      <c r="BI69">
        <v>5.4567063849447449E-3</v>
      </c>
      <c r="BJ69">
        <v>5.3475722572458506E-3</v>
      </c>
      <c r="BK69">
        <v>2</v>
      </c>
      <c r="BL69" t="s">
        <v>74</v>
      </c>
      <c r="BM69">
        <v>-1</v>
      </c>
      <c r="BN69" t="s">
        <v>928</v>
      </c>
    </row>
    <row r="70" spans="1:66">
      <c r="A70" s="144" t="str">
        <f t="shared" si="76"/>
        <v>동화운수</v>
      </c>
      <c r="B70" s="144" t="str">
        <f t="shared" si="77"/>
        <v>45</v>
      </c>
      <c r="C70" s="145" t="str">
        <f t="shared" si="78"/>
        <v>70바1841</v>
      </c>
      <c r="D70" s="133" t="str">
        <f t="shared" si="79"/>
        <v>대형</v>
      </c>
      <c r="E70" s="129" t="str">
        <f t="shared" si="80"/>
        <v>S</v>
      </c>
      <c r="F70" s="152">
        <f t="shared" si="81"/>
        <v>1.0566666666666666</v>
      </c>
      <c r="G70" s="153">
        <f t="shared" si="82"/>
        <v>2.536</v>
      </c>
      <c r="H70" s="154">
        <f t="shared" si="83"/>
        <v>2.4</v>
      </c>
      <c r="I70" s="155">
        <f t="shared" si="84"/>
        <v>5270.8760000000002</v>
      </c>
      <c r="J70" s="156">
        <f t="shared" si="85"/>
        <v>7.0078009555881631E-3</v>
      </c>
      <c r="K70" s="156">
        <f t="shared" si="86"/>
        <v>0.34014701005383352</v>
      </c>
      <c r="L70" s="156">
        <f t="shared" si="87"/>
        <v>0.14589605219322177</v>
      </c>
      <c r="M70" s="157">
        <f t="shared" si="88"/>
        <v>9.1820000000000004</v>
      </c>
      <c r="N70" s="158">
        <f t="shared" si="89"/>
        <v>5.7000000000000002E-2</v>
      </c>
      <c r="O70" s="158">
        <f t="shared" si="90"/>
        <v>5.3120000000000003</v>
      </c>
      <c r="P70" s="159">
        <f t="shared" si="91"/>
        <v>0</v>
      </c>
      <c r="Q70" s="160">
        <f t="shared" si="92"/>
        <v>70</v>
      </c>
      <c r="R70" s="161">
        <f t="shared" si="93"/>
        <v>23.583564040990179</v>
      </c>
      <c r="S70" s="146">
        <f t="shared" si="94"/>
        <v>3</v>
      </c>
      <c r="T70" s="146">
        <f t="shared" si="95"/>
        <v>280</v>
      </c>
      <c r="U70" t="s">
        <v>142</v>
      </c>
      <c r="V70" t="s">
        <v>203</v>
      </c>
      <c r="W70" t="s">
        <v>142</v>
      </c>
      <c r="X70" s="4" t="s">
        <v>203</v>
      </c>
      <c r="Y70" s="4" t="s">
        <v>1074</v>
      </c>
      <c r="Z70" s="4" t="s">
        <v>660</v>
      </c>
      <c r="AA70" s="4" t="s">
        <v>49</v>
      </c>
      <c r="AB70" s="4">
        <v>507</v>
      </c>
      <c r="AC70" s="4">
        <v>5270.8760000000002</v>
      </c>
      <c r="AD70" s="4">
        <v>2078.5729999999999</v>
      </c>
      <c r="AE70" s="4">
        <v>2.536</v>
      </c>
      <c r="AF70" s="4">
        <v>2.4</v>
      </c>
      <c r="AG70" s="4">
        <v>9.1820000000000004</v>
      </c>
      <c r="AH70" s="4">
        <v>342.34434099999999</v>
      </c>
      <c r="AI70" s="4">
        <v>2.3990809999999998</v>
      </c>
      <c r="AJ70" s="4">
        <v>116.44740400000001</v>
      </c>
      <c r="AK70" s="4">
        <v>769</v>
      </c>
      <c r="AL70" s="4">
        <v>3</v>
      </c>
      <c r="AM70" s="4">
        <v>280</v>
      </c>
      <c r="AN70" s="4">
        <v>70</v>
      </c>
      <c r="AO70" s="4">
        <v>15.396416</v>
      </c>
      <c r="AP70" s="4">
        <v>105.5</v>
      </c>
      <c r="AQ70" s="4">
        <v>0</v>
      </c>
      <c r="AR70" s="4">
        <v>5</v>
      </c>
      <c r="AS70" s="4">
        <v>4718</v>
      </c>
      <c r="AT70" s="4">
        <v>5.7000000000000002E-2</v>
      </c>
      <c r="AU70" s="4">
        <v>5.3120000000000003</v>
      </c>
      <c r="AV70" s="4">
        <v>39921</v>
      </c>
      <c r="AW70" s="4">
        <v>0</v>
      </c>
      <c r="AX70" s="4">
        <v>0.57999999999999996</v>
      </c>
      <c r="AY70">
        <v>1.0566666666666666</v>
      </c>
      <c r="AZ70" t="s">
        <v>74</v>
      </c>
      <c r="BA70" t="s">
        <v>1053</v>
      </c>
      <c r="BB70">
        <v>3</v>
      </c>
      <c r="BC70" t="s">
        <v>1075</v>
      </c>
      <c r="BD70">
        <v>8</v>
      </c>
      <c r="BE70">
        <v>195927.70200000005</v>
      </c>
      <c r="BF70">
        <v>2.6902147813686904E-2</v>
      </c>
      <c r="BG70">
        <v>2.8426602856462493E-2</v>
      </c>
      <c r="BH70">
        <v>539151.60399999993</v>
      </c>
      <c r="BI70">
        <v>9.776240969877557E-3</v>
      </c>
      <c r="BJ70">
        <v>1.0330227958170618E-2</v>
      </c>
      <c r="BK70">
        <v>1</v>
      </c>
      <c r="BL70" t="s">
        <v>74</v>
      </c>
      <c r="BM70">
        <v>0</v>
      </c>
      <c r="BN70" t="s">
        <v>929</v>
      </c>
    </row>
    <row r="71" spans="1:66">
      <c r="A71" s="144" t="str">
        <f t="shared" si="76"/>
        <v>동화운수</v>
      </c>
      <c r="B71" s="144" t="str">
        <f t="shared" si="77"/>
        <v>45</v>
      </c>
      <c r="C71" s="145" t="str">
        <f t="shared" si="78"/>
        <v>70바1842</v>
      </c>
      <c r="D71" s="133" t="str">
        <f t="shared" si="79"/>
        <v>대형</v>
      </c>
      <c r="E71" s="129" t="str">
        <f t="shared" si="80"/>
        <v>B</v>
      </c>
      <c r="F71" s="152">
        <f t="shared" si="81"/>
        <v>0.9326923076923076</v>
      </c>
      <c r="G71" s="153">
        <f t="shared" si="82"/>
        <v>2.4249999999999998</v>
      </c>
      <c r="H71" s="154">
        <f t="shared" si="83"/>
        <v>2.6</v>
      </c>
      <c r="I71" s="155">
        <f t="shared" si="84"/>
        <v>5718.223</v>
      </c>
      <c r="J71" s="156">
        <f t="shared" si="85"/>
        <v>1.3060289387665291E-2</v>
      </c>
      <c r="K71" s="156">
        <f t="shared" si="86"/>
        <v>0.35520276210224311</v>
      </c>
      <c r="L71" s="156">
        <f t="shared" si="87"/>
        <v>0.11961758049659833</v>
      </c>
      <c r="M71" s="157">
        <f t="shared" si="88"/>
        <v>9.7789999999999999</v>
      </c>
      <c r="N71" s="158">
        <f t="shared" si="89"/>
        <v>3.5000000000000003E-2</v>
      </c>
      <c r="O71" s="158">
        <f t="shared" si="90"/>
        <v>11.016999999999999</v>
      </c>
      <c r="P71" s="159">
        <f t="shared" si="91"/>
        <v>0</v>
      </c>
      <c r="Q71" s="160">
        <f t="shared" si="92"/>
        <v>70</v>
      </c>
      <c r="R71" s="161">
        <f t="shared" si="93"/>
        <v>24.216864430860493</v>
      </c>
      <c r="S71" s="146">
        <f t="shared" si="94"/>
        <v>2</v>
      </c>
      <c r="T71" s="146">
        <f t="shared" si="95"/>
        <v>630</v>
      </c>
      <c r="U71" t="s">
        <v>142</v>
      </c>
      <c r="V71" t="s">
        <v>203</v>
      </c>
      <c r="W71" t="s">
        <v>142</v>
      </c>
      <c r="X71" s="4" t="s">
        <v>203</v>
      </c>
      <c r="Y71" s="4" t="s">
        <v>1076</v>
      </c>
      <c r="Z71" s="4" t="s">
        <v>660</v>
      </c>
      <c r="AA71" s="4" t="s">
        <v>49</v>
      </c>
      <c r="AB71" s="4">
        <v>507</v>
      </c>
      <c r="AC71" s="4">
        <v>5718.223</v>
      </c>
      <c r="AD71" s="4">
        <v>2358.2489999999998</v>
      </c>
      <c r="AE71" s="4">
        <v>2.4249999999999998</v>
      </c>
      <c r="AF71" s="4">
        <v>2.6</v>
      </c>
      <c r="AG71" s="4">
        <v>9.7789999999999999</v>
      </c>
      <c r="AH71" s="4">
        <v>373.77211599999998</v>
      </c>
      <c r="AI71" s="4">
        <v>4.8815720000000002</v>
      </c>
      <c r="AJ71" s="4">
        <v>132.76488800000001</v>
      </c>
      <c r="AK71" s="4">
        <v>684</v>
      </c>
      <c r="AL71" s="4">
        <v>2</v>
      </c>
      <c r="AM71" s="4">
        <v>630</v>
      </c>
      <c r="AN71" s="4">
        <v>70</v>
      </c>
      <c r="AO71" s="4">
        <v>15.298688</v>
      </c>
      <c r="AP71" s="4">
        <v>234.4</v>
      </c>
      <c r="AQ71" s="4">
        <v>0</v>
      </c>
      <c r="AR71" s="4">
        <v>1</v>
      </c>
      <c r="AS71" s="4">
        <v>248</v>
      </c>
      <c r="AT71" s="4">
        <v>3.5000000000000003E-2</v>
      </c>
      <c r="AU71" s="4">
        <v>11.016999999999999</v>
      </c>
      <c r="AV71" s="4">
        <v>49121</v>
      </c>
      <c r="AW71" s="4">
        <v>0</v>
      </c>
      <c r="AX71" s="4">
        <v>0.56000000000000005</v>
      </c>
      <c r="AY71">
        <v>0.9326923076923076</v>
      </c>
      <c r="AZ71" t="s">
        <v>71</v>
      </c>
      <c r="BA71" t="s">
        <v>1053</v>
      </c>
      <c r="BB71">
        <v>7</v>
      </c>
      <c r="BC71" t="s">
        <v>1077</v>
      </c>
      <c r="BD71">
        <v>13</v>
      </c>
      <c r="BE71">
        <v>195927.70200000005</v>
      </c>
      <c r="BF71">
        <v>2.9185372673844755E-2</v>
      </c>
      <c r="BG71">
        <v>2.7220972590028279E-2</v>
      </c>
      <c r="BH71">
        <v>539151.60399999993</v>
      </c>
      <c r="BI71">
        <v>1.0605964922623138E-2</v>
      </c>
      <c r="BJ71">
        <v>9.8921018989850413E-3</v>
      </c>
      <c r="BK71">
        <v>1</v>
      </c>
      <c r="BL71" t="s">
        <v>69</v>
      </c>
      <c r="BM71">
        <v>-1</v>
      </c>
      <c r="BN71" t="s">
        <v>928</v>
      </c>
    </row>
    <row r="72" spans="1:66">
      <c r="A72" s="144" t="str">
        <f t="shared" si="76"/>
        <v>동화운수</v>
      </c>
      <c r="B72" s="144" t="str">
        <f t="shared" si="77"/>
        <v>45</v>
      </c>
      <c r="C72" s="145" t="str">
        <f t="shared" si="78"/>
        <v>70바1844</v>
      </c>
      <c r="D72" s="133" t="str">
        <f t="shared" si="79"/>
        <v>대형</v>
      </c>
      <c r="E72" s="129" t="str">
        <f t="shared" si="80"/>
        <v>A</v>
      </c>
      <c r="F72" s="152">
        <f t="shared" si="81"/>
        <v>0.95958333333333334</v>
      </c>
      <c r="G72" s="153">
        <f t="shared" si="82"/>
        <v>2.3029999999999999</v>
      </c>
      <c r="H72" s="154">
        <f t="shared" si="83"/>
        <v>2.4</v>
      </c>
      <c r="I72" s="155">
        <f t="shared" si="84"/>
        <v>1171.596</v>
      </c>
      <c r="J72" s="156">
        <f t="shared" si="85"/>
        <v>1.1369018932456296E-2</v>
      </c>
      <c r="K72" s="156">
        <f t="shared" si="86"/>
        <v>0.35648943039428083</v>
      </c>
      <c r="L72" s="156">
        <f t="shared" si="87"/>
        <v>0.17070730866271308</v>
      </c>
      <c r="M72" s="157">
        <f t="shared" si="88"/>
        <v>11.087</v>
      </c>
      <c r="N72" s="158">
        <f t="shared" si="89"/>
        <v>8.5000000000000006E-2</v>
      </c>
      <c r="O72" s="158">
        <f t="shared" si="90"/>
        <v>16.388000000000002</v>
      </c>
      <c r="P72" s="159">
        <f t="shared" si="91"/>
        <v>0</v>
      </c>
      <c r="Q72" s="160">
        <f t="shared" si="92"/>
        <v>66</v>
      </c>
      <c r="R72" s="161">
        <f t="shared" si="93"/>
        <v>23.945265302223351</v>
      </c>
      <c r="S72" s="146">
        <f t="shared" si="94"/>
        <v>1</v>
      </c>
      <c r="T72" s="146">
        <f t="shared" si="95"/>
        <v>192</v>
      </c>
      <c r="U72" t="s">
        <v>142</v>
      </c>
      <c r="V72" t="s">
        <v>203</v>
      </c>
      <c r="W72" t="s">
        <v>142</v>
      </c>
      <c r="X72" s="4" t="s">
        <v>203</v>
      </c>
      <c r="Y72" s="4" t="s">
        <v>1078</v>
      </c>
      <c r="Z72" s="4" t="s">
        <v>660</v>
      </c>
      <c r="AA72" s="4" t="s">
        <v>49</v>
      </c>
      <c r="AB72" s="4">
        <v>507</v>
      </c>
      <c r="AC72" s="4">
        <v>1171.596</v>
      </c>
      <c r="AD72" s="4">
        <v>508.64400000000001</v>
      </c>
      <c r="AE72" s="4">
        <v>2.3029999999999999</v>
      </c>
      <c r="AF72" s="4">
        <v>2.4</v>
      </c>
      <c r="AG72" s="4">
        <v>11.087</v>
      </c>
      <c r="AH72" s="4">
        <v>77.400521999999995</v>
      </c>
      <c r="AI72" s="4">
        <v>0.87996799999999997</v>
      </c>
      <c r="AJ72" s="4">
        <v>27.592468</v>
      </c>
      <c r="AK72" s="4">
        <v>200</v>
      </c>
      <c r="AL72" s="4">
        <v>1</v>
      </c>
      <c r="AM72" s="4">
        <v>192</v>
      </c>
      <c r="AN72" s="4">
        <v>66</v>
      </c>
      <c r="AO72" s="4">
        <v>15.136797</v>
      </c>
      <c r="AP72" s="4">
        <v>5.9</v>
      </c>
      <c r="AQ72" s="4">
        <v>0</v>
      </c>
      <c r="AR72" s="4">
        <v>5</v>
      </c>
      <c r="AS72" s="4">
        <v>1793</v>
      </c>
      <c r="AT72" s="4">
        <v>8.5000000000000006E-2</v>
      </c>
      <c r="AU72" s="4">
        <v>16.388000000000002</v>
      </c>
      <c r="AV72" s="4">
        <v>10546</v>
      </c>
      <c r="AW72" s="4">
        <v>0</v>
      </c>
      <c r="AX72" s="4">
        <v>0.57999999999999996</v>
      </c>
      <c r="AY72">
        <v>0.95958333333333334</v>
      </c>
      <c r="AZ72" t="s">
        <v>69</v>
      </c>
      <c r="BA72" t="s">
        <v>1053</v>
      </c>
      <c r="BB72">
        <v>9</v>
      </c>
      <c r="BC72" t="s">
        <v>1079</v>
      </c>
      <c r="BD72">
        <v>19</v>
      </c>
      <c r="BE72">
        <v>195927.70200000005</v>
      </c>
      <c r="BF72">
        <v>5.9797363417246618E-3</v>
      </c>
      <c r="BG72">
        <v>5.7380553312466236E-3</v>
      </c>
      <c r="BH72">
        <v>539151.60399999993</v>
      </c>
      <c r="BI72">
        <v>2.173036287581925E-3</v>
      </c>
      <c r="BJ72">
        <v>2.0852094042921555E-3</v>
      </c>
      <c r="BK72">
        <v>1</v>
      </c>
      <c r="BL72" t="s">
        <v>74</v>
      </c>
      <c r="BM72">
        <v>-1</v>
      </c>
      <c r="BN72" t="s">
        <v>928</v>
      </c>
    </row>
    <row r="73" spans="1:66">
      <c r="A73" s="144" t="str">
        <f t="shared" si="76"/>
        <v>동화운수</v>
      </c>
      <c r="B73" s="144" t="str">
        <f t="shared" si="77"/>
        <v>45</v>
      </c>
      <c r="C73" s="145" t="str">
        <f t="shared" si="78"/>
        <v>70바1846</v>
      </c>
      <c r="D73" s="133" t="str">
        <f t="shared" si="79"/>
        <v>대형</v>
      </c>
      <c r="E73" s="129" t="str">
        <f t="shared" si="80"/>
        <v>A</v>
      </c>
      <c r="F73" s="152">
        <f t="shared" si="81"/>
        <v>0.97615384615384604</v>
      </c>
      <c r="G73" s="153">
        <f t="shared" si="82"/>
        <v>2.5379999999999998</v>
      </c>
      <c r="H73" s="154">
        <f t="shared" si="83"/>
        <v>2.6</v>
      </c>
      <c r="I73" s="155">
        <f t="shared" si="84"/>
        <v>5016.6880000000001</v>
      </c>
      <c r="J73" s="156">
        <f t="shared" si="85"/>
        <v>4.9258785468619393E-3</v>
      </c>
      <c r="K73" s="156">
        <f t="shared" si="86"/>
        <v>0.32765556993647932</v>
      </c>
      <c r="L73" s="156">
        <f t="shared" si="87"/>
        <v>0.16783981782403051</v>
      </c>
      <c r="M73" s="157">
        <f t="shared" si="88"/>
        <v>7.6929999999999996</v>
      </c>
      <c r="N73" s="158">
        <f t="shared" si="89"/>
        <v>0.04</v>
      </c>
      <c r="O73" s="158">
        <f t="shared" si="90"/>
        <v>7.774</v>
      </c>
      <c r="P73" s="159">
        <f t="shared" si="91"/>
        <v>0</v>
      </c>
      <c r="Q73" s="160">
        <f t="shared" si="92"/>
        <v>71</v>
      </c>
      <c r="R73" s="161">
        <f t="shared" si="93"/>
        <v>23.018362881314207</v>
      </c>
      <c r="S73" s="146">
        <f t="shared" si="94"/>
        <v>2</v>
      </c>
      <c r="T73" s="146">
        <f t="shared" si="95"/>
        <v>390</v>
      </c>
      <c r="U73" t="s">
        <v>142</v>
      </c>
      <c r="V73" t="s">
        <v>203</v>
      </c>
      <c r="W73" t="s">
        <v>142</v>
      </c>
      <c r="X73" s="4" t="s">
        <v>203</v>
      </c>
      <c r="Y73" s="4" t="s">
        <v>1080</v>
      </c>
      <c r="Z73" s="4" t="s">
        <v>660</v>
      </c>
      <c r="AA73" s="4" t="s">
        <v>49</v>
      </c>
      <c r="AB73" s="4">
        <v>507</v>
      </c>
      <c r="AC73" s="4">
        <v>5016.6880000000001</v>
      </c>
      <c r="AD73" s="4">
        <v>1976.915</v>
      </c>
      <c r="AE73" s="4">
        <v>2.5379999999999998</v>
      </c>
      <c r="AF73" s="4">
        <v>2.6</v>
      </c>
      <c r="AG73" s="4">
        <v>7.6929999999999996</v>
      </c>
      <c r="AH73" s="4">
        <v>326.54601300000002</v>
      </c>
      <c r="AI73" s="4">
        <v>1.6085259999999999</v>
      </c>
      <c r="AJ73" s="4">
        <v>106.99462</v>
      </c>
      <c r="AK73" s="4">
        <v>842</v>
      </c>
      <c r="AL73" s="4">
        <v>2</v>
      </c>
      <c r="AM73" s="4">
        <v>390</v>
      </c>
      <c r="AN73" s="4">
        <v>71</v>
      </c>
      <c r="AO73" s="4">
        <v>15.362882000000001</v>
      </c>
      <c r="AP73" s="4">
        <v>80.400000000000006</v>
      </c>
      <c r="AQ73" s="4">
        <v>0</v>
      </c>
      <c r="AR73" s="4">
        <v>3</v>
      </c>
      <c r="AS73" s="4">
        <v>478</v>
      </c>
      <c r="AT73" s="4">
        <v>0.04</v>
      </c>
      <c r="AU73" s="4">
        <v>7.774</v>
      </c>
      <c r="AV73" s="4">
        <v>41003</v>
      </c>
      <c r="AW73" s="4">
        <v>0</v>
      </c>
      <c r="AX73" s="4">
        <v>0.54</v>
      </c>
      <c r="AY73">
        <v>0.97615384615384604</v>
      </c>
      <c r="AZ73" t="s">
        <v>69</v>
      </c>
      <c r="BA73" t="s">
        <v>1053</v>
      </c>
      <c r="BB73">
        <v>5</v>
      </c>
      <c r="BC73" t="s">
        <v>1081</v>
      </c>
      <c r="BD73">
        <v>9</v>
      </c>
      <c r="BE73">
        <v>195927.70200000005</v>
      </c>
      <c r="BF73">
        <v>2.5604791710362625E-2</v>
      </c>
      <c r="BG73">
        <v>2.4994215908038589E-2</v>
      </c>
      <c r="BH73">
        <v>539151.60399999993</v>
      </c>
      <c r="BI73">
        <v>9.3047817400168601E-3</v>
      </c>
      <c r="BJ73">
        <v>9.0828984831395343E-3</v>
      </c>
      <c r="BK73">
        <v>1</v>
      </c>
      <c r="BL73" t="s">
        <v>71</v>
      </c>
      <c r="BM73">
        <v>1</v>
      </c>
      <c r="BN73" t="s">
        <v>930</v>
      </c>
    </row>
    <row r="74" spans="1:66">
      <c r="A74" s="144" t="str">
        <f t="shared" si="76"/>
        <v>동화운수</v>
      </c>
      <c r="B74" s="144" t="str">
        <f t="shared" si="77"/>
        <v>45</v>
      </c>
      <c r="C74" s="145" t="str">
        <f t="shared" si="78"/>
        <v>70바1849</v>
      </c>
      <c r="D74" s="133" t="str">
        <f t="shared" si="79"/>
        <v>대형</v>
      </c>
      <c r="E74" s="129" t="str">
        <f t="shared" si="80"/>
        <v>C</v>
      </c>
      <c r="F74" s="152">
        <f t="shared" si="81"/>
        <v>0.87153846153846148</v>
      </c>
      <c r="G74" s="153">
        <f t="shared" si="82"/>
        <v>2.266</v>
      </c>
      <c r="H74" s="154">
        <f t="shared" si="83"/>
        <v>2.6</v>
      </c>
      <c r="I74" s="155">
        <f t="shared" si="84"/>
        <v>5342.7839999999997</v>
      </c>
      <c r="J74" s="156">
        <f t="shared" si="85"/>
        <v>1.1013638615151986E-2</v>
      </c>
      <c r="K74" s="156">
        <f t="shared" si="86"/>
        <v>0.34917508764155014</v>
      </c>
      <c r="L74" s="156">
        <f t="shared" si="87"/>
        <v>0.17799708915801202</v>
      </c>
      <c r="M74" s="157">
        <f t="shared" si="88"/>
        <v>9.5939999999999994</v>
      </c>
      <c r="N74" s="158">
        <f t="shared" si="89"/>
        <v>1.9E-2</v>
      </c>
      <c r="O74" s="158">
        <f t="shared" si="90"/>
        <v>9.19</v>
      </c>
      <c r="P74" s="159">
        <f t="shared" si="91"/>
        <v>0</v>
      </c>
      <c r="Q74" s="160">
        <f t="shared" si="92"/>
        <v>72</v>
      </c>
      <c r="R74" s="161">
        <f t="shared" si="93"/>
        <v>24.104527411634894</v>
      </c>
      <c r="S74" s="146">
        <f t="shared" si="94"/>
        <v>1</v>
      </c>
      <c r="T74" s="146">
        <f t="shared" si="95"/>
        <v>491</v>
      </c>
      <c r="U74" t="s">
        <v>142</v>
      </c>
      <c r="V74" t="s">
        <v>203</v>
      </c>
      <c r="W74" t="s">
        <v>142</v>
      </c>
      <c r="X74" s="4" t="s">
        <v>203</v>
      </c>
      <c r="Y74" s="4" t="s">
        <v>1082</v>
      </c>
      <c r="Z74" s="4" t="s">
        <v>660</v>
      </c>
      <c r="AA74" s="4" t="s">
        <v>49</v>
      </c>
      <c r="AB74" s="4">
        <v>507</v>
      </c>
      <c r="AC74" s="4">
        <v>5342.7839999999997</v>
      </c>
      <c r="AD74" s="4">
        <v>2357.806</v>
      </c>
      <c r="AE74" s="4">
        <v>2.266</v>
      </c>
      <c r="AF74" s="4">
        <v>2.6</v>
      </c>
      <c r="AG74" s="4">
        <v>9.5939999999999994</v>
      </c>
      <c r="AH74" s="4">
        <v>346.431287</v>
      </c>
      <c r="AI74" s="4">
        <v>3.8154690000000002</v>
      </c>
      <c r="AJ74" s="4">
        <v>120.965175</v>
      </c>
      <c r="AK74" s="4">
        <v>951</v>
      </c>
      <c r="AL74" s="4">
        <v>1</v>
      </c>
      <c r="AM74" s="4">
        <v>491</v>
      </c>
      <c r="AN74" s="4">
        <v>72</v>
      </c>
      <c r="AO74" s="4">
        <v>15.422348</v>
      </c>
      <c r="AP74" s="4">
        <v>160.30000000000001</v>
      </c>
      <c r="AQ74" s="4">
        <v>0</v>
      </c>
      <c r="AR74" s="4">
        <v>3</v>
      </c>
      <c r="AS74" s="4">
        <v>717</v>
      </c>
      <c r="AT74" s="4">
        <v>1.9E-2</v>
      </c>
      <c r="AU74" s="4">
        <v>9.19</v>
      </c>
      <c r="AV74" s="4">
        <v>48344</v>
      </c>
      <c r="AW74" s="4">
        <v>0</v>
      </c>
      <c r="AX74" s="4">
        <v>0.52</v>
      </c>
      <c r="AY74">
        <v>0.87153846153846148</v>
      </c>
      <c r="AZ74" t="s">
        <v>72</v>
      </c>
      <c r="BA74" t="s">
        <v>1053</v>
      </c>
      <c r="BB74">
        <v>1</v>
      </c>
      <c r="BC74" t="s">
        <v>1083</v>
      </c>
      <c r="BD74">
        <v>11</v>
      </c>
      <c r="BE74">
        <v>195927.70200000005</v>
      </c>
      <c r="BF74">
        <v>2.7269160743793128E-2</v>
      </c>
      <c r="BG74">
        <v>2.3766122402090473E-2</v>
      </c>
      <c r="BH74">
        <v>539151.60399999993</v>
      </c>
      <c r="BI74">
        <v>9.9096134748770971E-3</v>
      </c>
      <c r="BJ74">
        <v>8.6366092823351934E-3</v>
      </c>
      <c r="BK74">
        <v>1</v>
      </c>
      <c r="BL74" t="s">
        <v>71</v>
      </c>
      <c r="BM74">
        <v>-1</v>
      </c>
      <c r="BN74" t="s">
        <v>928</v>
      </c>
    </row>
    <row r="75" spans="1:66">
      <c r="A75" s="144" t="str">
        <f t="shared" si="76"/>
        <v>동화운수</v>
      </c>
      <c r="B75" s="144" t="str">
        <f t="shared" si="77"/>
        <v>45</v>
      </c>
      <c r="C75" s="145" t="str">
        <f t="shared" si="78"/>
        <v>70바1850</v>
      </c>
      <c r="D75" s="133" t="str">
        <f t="shared" si="79"/>
        <v>저상</v>
      </c>
      <c r="E75" s="129" t="str">
        <f t="shared" si="80"/>
        <v>D</v>
      </c>
      <c r="F75" s="152">
        <f t="shared" si="81"/>
        <v>0.83749999999999991</v>
      </c>
      <c r="G75" s="153">
        <f t="shared" si="82"/>
        <v>2.0099999999999998</v>
      </c>
      <c r="H75" s="154">
        <f t="shared" si="83"/>
        <v>2.4</v>
      </c>
      <c r="I75" s="155">
        <f t="shared" si="84"/>
        <v>5800.72</v>
      </c>
      <c r="J75" s="156">
        <f t="shared" si="85"/>
        <v>1.2581705643643264E-2</v>
      </c>
      <c r="K75" s="156">
        <f t="shared" si="86"/>
        <v>0.33243506351632662</v>
      </c>
      <c r="L75" s="156">
        <f t="shared" si="87"/>
        <v>0.26755299342150629</v>
      </c>
      <c r="M75" s="157">
        <f t="shared" si="88"/>
        <v>13.385</v>
      </c>
      <c r="N75" s="158">
        <f t="shared" si="89"/>
        <v>0</v>
      </c>
      <c r="O75" s="158">
        <f t="shared" si="90"/>
        <v>6.9820000000000002</v>
      </c>
      <c r="P75" s="159">
        <f t="shared" si="91"/>
        <v>0</v>
      </c>
      <c r="Q75" s="160">
        <f t="shared" si="92"/>
        <v>66</v>
      </c>
      <c r="R75" s="161">
        <f t="shared" si="93"/>
        <v>23.546970179856391</v>
      </c>
      <c r="S75" s="146">
        <f t="shared" si="94"/>
        <v>0</v>
      </c>
      <c r="T75" s="146">
        <f t="shared" si="95"/>
        <v>405</v>
      </c>
      <c r="U75" t="s">
        <v>142</v>
      </c>
      <c r="V75" t="s">
        <v>203</v>
      </c>
      <c r="W75" t="s">
        <v>142</v>
      </c>
      <c r="X75" s="4" t="s">
        <v>203</v>
      </c>
      <c r="Y75" s="4" t="s">
        <v>1084</v>
      </c>
      <c r="Z75" s="4" t="s">
        <v>973</v>
      </c>
      <c r="AA75" s="4" t="s">
        <v>49</v>
      </c>
      <c r="AB75" s="4">
        <v>507</v>
      </c>
      <c r="AC75" s="4">
        <v>5800.72</v>
      </c>
      <c r="AD75" s="4">
        <v>2885.877</v>
      </c>
      <c r="AE75" s="4">
        <v>2.0099999999999998</v>
      </c>
      <c r="AF75" s="4">
        <v>2.4</v>
      </c>
      <c r="AG75" s="4">
        <v>13.385</v>
      </c>
      <c r="AH75" s="4">
        <v>376.11156499999998</v>
      </c>
      <c r="AI75" s="4">
        <v>4.7321249999999999</v>
      </c>
      <c r="AJ75" s="4">
        <v>125.03267200000001</v>
      </c>
      <c r="AK75" s="4">
        <v>1552</v>
      </c>
      <c r="AL75" s="4">
        <v>0</v>
      </c>
      <c r="AM75" s="4">
        <v>405</v>
      </c>
      <c r="AN75" s="4">
        <v>66</v>
      </c>
      <c r="AO75" s="4">
        <v>15.42287</v>
      </c>
      <c r="AP75" s="4">
        <v>39.1</v>
      </c>
      <c r="AQ75" s="4">
        <v>0</v>
      </c>
      <c r="AR75" s="4">
        <v>16</v>
      </c>
      <c r="AS75" s="4">
        <v>1611</v>
      </c>
      <c r="AT75" s="4">
        <v>0</v>
      </c>
      <c r="AU75" s="4">
        <v>6.9820000000000002</v>
      </c>
      <c r="AV75" s="4">
        <v>46227</v>
      </c>
      <c r="AW75" s="4">
        <v>0</v>
      </c>
      <c r="AX75" s="4">
        <v>0.57999999999999996</v>
      </c>
      <c r="AY75">
        <v>0.83749999999999991</v>
      </c>
      <c r="AZ75" t="s">
        <v>70</v>
      </c>
      <c r="BA75" t="s">
        <v>1053</v>
      </c>
      <c r="BB75">
        <v>2</v>
      </c>
      <c r="BC75" t="s">
        <v>1085</v>
      </c>
      <c r="BD75">
        <v>5</v>
      </c>
      <c r="BE75">
        <v>195927.70200000005</v>
      </c>
      <c r="BF75">
        <v>2.9606431049755275E-2</v>
      </c>
      <c r="BG75">
        <v>2.4795386004170042E-2</v>
      </c>
      <c r="BH75">
        <v>539151.60399999993</v>
      </c>
      <c r="BI75">
        <v>1.0758977543540799E-2</v>
      </c>
      <c r="BJ75">
        <v>9.0106436927154185E-3</v>
      </c>
      <c r="BK75">
        <v>1</v>
      </c>
      <c r="BL75" t="s">
        <v>72</v>
      </c>
      <c r="BM75">
        <v>-1</v>
      </c>
      <c r="BN75" t="s">
        <v>928</v>
      </c>
    </row>
    <row r="76" spans="1:66">
      <c r="A76" s="144" t="str">
        <f t="shared" si="76"/>
        <v>동화운수</v>
      </c>
      <c r="B76" s="144" t="str">
        <f t="shared" si="77"/>
        <v>45</v>
      </c>
      <c r="C76" s="145" t="str">
        <f t="shared" si="78"/>
        <v>70바1851</v>
      </c>
      <c r="D76" s="133" t="str">
        <f t="shared" si="79"/>
        <v>대형</v>
      </c>
      <c r="E76" s="129" t="str">
        <f t="shared" si="80"/>
        <v>S</v>
      </c>
      <c r="F76" s="152">
        <f t="shared" si="81"/>
        <v>1.0391666666666668</v>
      </c>
      <c r="G76" s="153">
        <f t="shared" si="82"/>
        <v>2.4940000000000002</v>
      </c>
      <c r="H76" s="154">
        <f t="shared" si="83"/>
        <v>2.4</v>
      </c>
      <c r="I76" s="155">
        <f t="shared" si="84"/>
        <v>5975.4639999999999</v>
      </c>
      <c r="J76" s="156">
        <f t="shared" si="85"/>
        <v>4.9688407900760579E-3</v>
      </c>
      <c r="K76" s="156">
        <f t="shared" si="86"/>
        <v>0.32354025860255697</v>
      </c>
      <c r="L76" s="156">
        <f t="shared" si="87"/>
        <v>0.11664366147967756</v>
      </c>
      <c r="M76" s="157">
        <f t="shared" si="88"/>
        <v>9.7149999999999999</v>
      </c>
      <c r="N76" s="158">
        <f t="shared" si="89"/>
        <v>3.3000000000000002E-2</v>
      </c>
      <c r="O76" s="158">
        <f t="shared" si="90"/>
        <v>9.4890000000000008</v>
      </c>
      <c r="P76" s="159">
        <f t="shared" si="91"/>
        <v>0</v>
      </c>
      <c r="Q76" s="160">
        <f t="shared" si="92"/>
        <v>66</v>
      </c>
      <c r="R76" s="161">
        <f t="shared" si="93"/>
        <v>23.157987267770018</v>
      </c>
      <c r="S76" s="146">
        <f t="shared" si="94"/>
        <v>2</v>
      </c>
      <c r="T76" s="146">
        <f t="shared" si="95"/>
        <v>567</v>
      </c>
      <c r="U76" t="s">
        <v>142</v>
      </c>
      <c r="V76" t="s">
        <v>203</v>
      </c>
      <c r="W76" t="s">
        <v>142</v>
      </c>
      <c r="X76" s="4" t="s">
        <v>203</v>
      </c>
      <c r="Y76" s="4" t="s">
        <v>1086</v>
      </c>
      <c r="Z76" s="4" t="s">
        <v>660</v>
      </c>
      <c r="AA76" s="4" t="s">
        <v>49</v>
      </c>
      <c r="AB76" s="4">
        <v>507</v>
      </c>
      <c r="AC76" s="4">
        <v>5975.4639999999999</v>
      </c>
      <c r="AD76" s="4">
        <v>2396.194</v>
      </c>
      <c r="AE76" s="4">
        <v>2.4940000000000002</v>
      </c>
      <c r="AF76" s="4">
        <v>2.4</v>
      </c>
      <c r="AG76" s="4">
        <v>9.7149999999999999</v>
      </c>
      <c r="AH76" s="4">
        <v>384.26487800000001</v>
      </c>
      <c r="AI76" s="4">
        <v>1.909351</v>
      </c>
      <c r="AJ76" s="4">
        <v>124.325158</v>
      </c>
      <c r="AK76" s="4">
        <v>697</v>
      </c>
      <c r="AL76" s="4">
        <v>2</v>
      </c>
      <c r="AM76" s="4">
        <v>567</v>
      </c>
      <c r="AN76" s="4">
        <v>66</v>
      </c>
      <c r="AO76" s="4">
        <v>15.550376999999999</v>
      </c>
      <c r="AP76" s="4">
        <v>7.6</v>
      </c>
      <c r="AQ76" s="4">
        <v>0</v>
      </c>
      <c r="AR76" s="4">
        <v>2</v>
      </c>
      <c r="AS76" s="4">
        <v>49</v>
      </c>
      <c r="AT76" s="4">
        <v>3.3000000000000002E-2</v>
      </c>
      <c r="AU76" s="4">
        <v>9.4890000000000008</v>
      </c>
      <c r="AV76" s="4">
        <v>48767</v>
      </c>
      <c r="AW76" s="4">
        <v>0</v>
      </c>
      <c r="AX76" s="4">
        <v>0.6</v>
      </c>
      <c r="AY76">
        <v>1.0391666666666668</v>
      </c>
      <c r="AZ76" t="s">
        <v>74</v>
      </c>
      <c r="BA76" t="s">
        <v>1053</v>
      </c>
      <c r="BB76">
        <v>4</v>
      </c>
      <c r="BC76" t="s">
        <v>1087</v>
      </c>
      <c r="BD76">
        <v>7</v>
      </c>
      <c r="BE76">
        <v>195927.70200000005</v>
      </c>
      <c r="BF76">
        <v>3.0498311055574972E-2</v>
      </c>
      <c r="BG76">
        <v>3.1692828238584998E-2</v>
      </c>
      <c r="BH76">
        <v>539151.60399999993</v>
      </c>
      <c r="BI76">
        <v>1.1083086752719743E-2</v>
      </c>
      <c r="BJ76">
        <v>1.1517174317201269E-2</v>
      </c>
      <c r="BK76">
        <v>1</v>
      </c>
      <c r="BL76" t="s">
        <v>74</v>
      </c>
      <c r="BM76">
        <v>0</v>
      </c>
      <c r="BN76" t="s">
        <v>929</v>
      </c>
    </row>
    <row r="77" spans="1:66">
      <c r="A77" s="144" t="str">
        <f t="shared" si="76"/>
        <v>동화운수</v>
      </c>
      <c r="B77" s="144" t="str">
        <f t="shared" si="77"/>
        <v>45</v>
      </c>
      <c r="C77" s="145" t="str">
        <f t="shared" si="78"/>
        <v>70바1852</v>
      </c>
      <c r="D77" s="133" t="str">
        <f t="shared" si="79"/>
        <v>대형</v>
      </c>
      <c r="E77" s="129" t="str">
        <f t="shared" si="80"/>
        <v>A</v>
      </c>
      <c r="F77" s="152">
        <f t="shared" si="81"/>
        <v>0.95079999999999987</v>
      </c>
      <c r="G77" s="153">
        <f t="shared" si="82"/>
        <v>2.3769999999999998</v>
      </c>
      <c r="H77" s="154">
        <f t="shared" si="83"/>
        <v>2.5</v>
      </c>
      <c r="I77" s="155">
        <f t="shared" si="84"/>
        <v>5730.18</v>
      </c>
      <c r="J77" s="156">
        <f t="shared" si="85"/>
        <v>6.8307787875943188E-3</v>
      </c>
      <c r="K77" s="156">
        <f t="shared" si="86"/>
        <v>0.31237454389341496</v>
      </c>
      <c r="L77" s="156">
        <f t="shared" si="87"/>
        <v>0.1413568160162508</v>
      </c>
      <c r="M77" s="157">
        <f t="shared" si="88"/>
        <v>9.1859999999999999</v>
      </c>
      <c r="N77" s="158">
        <f t="shared" si="89"/>
        <v>3.5000000000000003E-2</v>
      </c>
      <c r="O77" s="158">
        <f t="shared" si="90"/>
        <v>7.3120000000000003</v>
      </c>
      <c r="P77" s="159">
        <f t="shared" si="91"/>
        <v>0</v>
      </c>
      <c r="Q77" s="160">
        <f t="shared" si="92"/>
        <v>70</v>
      </c>
      <c r="R77" s="161">
        <f t="shared" si="93"/>
        <v>22.904396494706155</v>
      </c>
      <c r="S77" s="146">
        <f t="shared" si="94"/>
        <v>2</v>
      </c>
      <c r="T77" s="146">
        <f t="shared" si="95"/>
        <v>419</v>
      </c>
      <c r="U77" t="s">
        <v>142</v>
      </c>
      <c r="V77" t="s">
        <v>203</v>
      </c>
      <c r="W77" t="s">
        <v>142</v>
      </c>
      <c r="X77" s="4" t="s">
        <v>203</v>
      </c>
      <c r="Y77" s="4" t="s">
        <v>1088</v>
      </c>
      <c r="Z77" s="4" t="s">
        <v>660</v>
      </c>
      <c r="AA77" s="4" t="s">
        <v>49</v>
      </c>
      <c r="AB77" s="4">
        <v>507</v>
      </c>
      <c r="AC77" s="4">
        <v>5730.18</v>
      </c>
      <c r="AD77" s="4">
        <v>2410.2399999999998</v>
      </c>
      <c r="AE77" s="4">
        <v>2.3769999999999998</v>
      </c>
      <c r="AF77" s="4">
        <v>2.5</v>
      </c>
      <c r="AG77" s="4">
        <v>9.1859999999999999</v>
      </c>
      <c r="AH77" s="4">
        <v>367.47962100000001</v>
      </c>
      <c r="AI77" s="4">
        <v>2.5101719999999998</v>
      </c>
      <c r="AJ77" s="4">
        <v>114.791279</v>
      </c>
      <c r="AK77" s="4">
        <v>810</v>
      </c>
      <c r="AL77" s="4">
        <v>2</v>
      </c>
      <c r="AM77" s="4">
        <v>419</v>
      </c>
      <c r="AN77" s="4">
        <v>70</v>
      </c>
      <c r="AO77" s="4">
        <v>15.593190999999999</v>
      </c>
      <c r="AP77" s="4">
        <v>137.69999999999999</v>
      </c>
      <c r="AQ77" s="4">
        <v>0</v>
      </c>
      <c r="AR77" s="4">
        <v>0</v>
      </c>
      <c r="AS77" s="4">
        <v>0</v>
      </c>
      <c r="AT77" s="4">
        <v>3.5000000000000003E-2</v>
      </c>
      <c r="AU77" s="4">
        <v>7.3120000000000003</v>
      </c>
      <c r="AV77" s="4">
        <v>44077</v>
      </c>
      <c r="AW77" s="4">
        <v>0</v>
      </c>
      <c r="AX77" s="4">
        <v>0.56000000000000005</v>
      </c>
      <c r="AY77">
        <v>0.95079999999999987</v>
      </c>
      <c r="AZ77" t="s">
        <v>69</v>
      </c>
      <c r="BA77" t="s">
        <v>1053</v>
      </c>
      <c r="BB77">
        <v>11</v>
      </c>
      <c r="BC77" t="s">
        <v>1089</v>
      </c>
      <c r="BD77">
        <v>6</v>
      </c>
      <c r="BE77">
        <v>195927.70200000005</v>
      </c>
      <c r="BF77">
        <v>2.9246400286979321E-2</v>
      </c>
      <c r="BG77">
        <v>2.7807477392859936E-2</v>
      </c>
      <c r="BH77">
        <v>539151.60399999993</v>
      </c>
      <c r="BI77">
        <v>1.062814235826701E-2</v>
      </c>
      <c r="BJ77">
        <v>1.0105237754240272E-2</v>
      </c>
      <c r="BK77">
        <v>1</v>
      </c>
      <c r="BL77" t="s">
        <v>69</v>
      </c>
      <c r="BM77">
        <v>0</v>
      </c>
      <c r="BN77" t="s">
        <v>929</v>
      </c>
    </row>
    <row r="78" spans="1:66">
      <c r="A78" s="144" t="str">
        <f t="shared" si="76"/>
        <v>동화운수</v>
      </c>
      <c r="B78" s="144" t="str">
        <f t="shared" si="77"/>
        <v>45</v>
      </c>
      <c r="C78" s="145" t="str">
        <f t="shared" si="78"/>
        <v>70바1855</v>
      </c>
      <c r="D78" s="133" t="str">
        <f t="shared" si="79"/>
        <v>저상</v>
      </c>
      <c r="E78" s="129" t="str">
        <f t="shared" si="80"/>
        <v>D</v>
      </c>
      <c r="F78" s="152">
        <f t="shared" si="81"/>
        <v>0.83583333333333332</v>
      </c>
      <c r="G78" s="153">
        <f t="shared" si="82"/>
        <v>2.0059999999999998</v>
      </c>
      <c r="H78" s="154">
        <f t="shared" si="83"/>
        <v>2.4</v>
      </c>
      <c r="I78" s="155">
        <f t="shared" si="84"/>
        <v>5971.134</v>
      </c>
      <c r="J78" s="156">
        <f t="shared" si="85"/>
        <v>9.0274837659958182E-3</v>
      </c>
      <c r="K78" s="156">
        <f t="shared" si="86"/>
        <v>0.34341936061350486</v>
      </c>
      <c r="L78" s="156">
        <f t="shared" si="87"/>
        <v>0.29341160322310639</v>
      </c>
      <c r="M78" s="157">
        <f t="shared" si="88"/>
        <v>14.63</v>
      </c>
      <c r="N78" s="158">
        <f t="shared" si="89"/>
        <v>3.3000000000000002E-2</v>
      </c>
      <c r="O78" s="158">
        <f t="shared" si="90"/>
        <v>8.2560000000000002</v>
      </c>
      <c r="P78" s="159">
        <f t="shared" si="91"/>
        <v>0</v>
      </c>
      <c r="Q78" s="160">
        <f t="shared" si="92"/>
        <v>68</v>
      </c>
      <c r="R78" s="161">
        <f t="shared" si="93"/>
        <v>24.109712517612241</v>
      </c>
      <c r="S78" s="146">
        <f t="shared" si="94"/>
        <v>2</v>
      </c>
      <c r="T78" s="146">
        <f t="shared" si="95"/>
        <v>493</v>
      </c>
      <c r="U78" t="s">
        <v>142</v>
      </c>
      <c r="V78" t="s">
        <v>203</v>
      </c>
      <c r="W78" t="s">
        <v>142</v>
      </c>
      <c r="X78" s="4" t="s">
        <v>203</v>
      </c>
      <c r="Y78" s="4" t="s">
        <v>1090</v>
      </c>
      <c r="Z78" s="4" t="s">
        <v>973</v>
      </c>
      <c r="AA78" s="4" t="s">
        <v>49</v>
      </c>
      <c r="AB78" s="4">
        <v>507</v>
      </c>
      <c r="AC78" s="4">
        <v>5971.134</v>
      </c>
      <c r="AD78" s="4">
        <v>2976.114</v>
      </c>
      <c r="AE78" s="4">
        <v>2.0059999999999998</v>
      </c>
      <c r="AF78" s="4">
        <v>2.4</v>
      </c>
      <c r="AG78" s="4">
        <v>14.63</v>
      </c>
      <c r="AH78" s="4">
        <v>382.462942</v>
      </c>
      <c r="AI78" s="4">
        <v>3.4526780000000001</v>
      </c>
      <c r="AJ78" s="4">
        <v>131.345179</v>
      </c>
      <c r="AK78" s="4">
        <v>1752</v>
      </c>
      <c r="AL78" s="4">
        <v>2</v>
      </c>
      <c r="AM78" s="4">
        <v>493</v>
      </c>
      <c r="AN78" s="4">
        <v>68</v>
      </c>
      <c r="AO78" s="4">
        <v>15.61232</v>
      </c>
      <c r="AP78" s="4">
        <v>118.8</v>
      </c>
      <c r="AQ78" s="4">
        <v>0</v>
      </c>
      <c r="AR78" s="4">
        <v>3</v>
      </c>
      <c r="AS78" s="4">
        <v>735</v>
      </c>
      <c r="AT78" s="4">
        <v>3.3000000000000002E-2</v>
      </c>
      <c r="AU78" s="4">
        <v>8.2560000000000002</v>
      </c>
      <c r="AV78" s="4">
        <v>48849</v>
      </c>
      <c r="AW78" s="4">
        <v>0</v>
      </c>
      <c r="AX78" s="4">
        <v>0.6</v>
      </c>
      <c r="AY78">
        <v>0.83583333333333332</v>
      </c>
      <c r="AZ78" t="s">
        <v>70</v>
      </c>
      <c r="BA78" t="s">
        <v>1053</v>
      </c>
      <c r="BB78">
        <v>3</v>
      </c>
      <c r="BC78" t="s">
        <v>1091</v>
      </c>
      <c r="BD78">
        <v>7</v>
      </c>
      <c r="BE78">
        <v>195927.70200000005</v>
      </c>
      <c r="BF78">
        <v>3.0476211066876081E-2</v>
      </c>
      <c r="BG78">
        <v>2.5473033083397257E-2</v>
      </c>
      <c r="BH78">
        <v>539151.60399999993</v>
      </c>
      <c r="BI78">
        <v>1.1075055616453292E-2</v>
      </c>
      <c r="BJ78">
        <v>9.2569006527522101E-3</v>
      </c>
      <c r="BK78">
        <v>1</v>
      </c>
      <c r="BL78" t="s">
        <v>72</v>
      </c>
      <c r="BM78">
        <v>-1</v>
      </c>
      <c r="BN78" t="s">
        <v>928</v>
      </c>
    </row>
    <row r="79" spans="1:66">
      <c r="A79" s="144" t="str">
        <f t="shared" si="76"/>
        <v>동화운수</v>
      </c>
      <c r="B79" s="144" t="str">
        <f t="shared" si="77"/>
        <v>45</v>
      </c>
      <c r="C79" s="145" t="str">
        <f t="shared" si="78"/>
        <v>70바1858</v>
      </c>
      <c r="D79" s="133" t="str">
        <f t="shared" si="79"/>
        <v>대형</v>
      </c>
      <c r="E79" s="129" t="str">
        <f t="shared" si="80"/>
        <v>B</v>
      </c>
      <c r="F79" s="152">
        <f t="shared" si="81"/>
        <v>0.90384615384615385</v>
      </c>
      <c r="G79" s="153">
        <f t="shared" si="82"/>
        <v>2.35</v>
      </c>
      <c r="H79" s="154">
        <f t="shared" si="83"/>
        <v>2.6</v>
      </c>
      <c r="I79" s="155">
        <f t="shared" si="84"/>
        <v>5597.7759999999998</v>
      </c>
      <c r="J79" s="156">
        <f t="shared" si="85"/>
        <v>6.3826140010050441E-3</v>
      </c>
      <c r="K79" s="156">
        <f t="shared" si="86"/>
        <v>0.31657901303525599</v>
      </c>
      <c r="L79" s="156">
        <f t="shared" si="87"/>
        <v>0.14755860184473263</v>
      </c>
      <c r="M79" s="157">
        <f t="shared" si="88"/>
        <v>9.0180000000000007</v>
      </c>
      <c r="N79" s="158">
        <f t="shared" si="89"/>
        <v>3.5999999999999997E-2</v>
      </c>
      <c r="O79" s="158">
        <f t="shared" si="90"/>
        <v>7.8419999999999996</v>
      </c>
      <c r="P79" s="159">
        <f t="shared" si="91"/>
        <v>0</v>
      </c>
      <c r="Q79" s="160">
        <f t="shared" si="92"/>
        <v>71</v>
      </c>
      <c r="R79" s="161">
        <f t="shared" si="93"/>
        <v>23.237132294611605</v>
      </c>
      <c r="S79" s="146">
        <f t="shared" si="94"/>
        <v>2</v>
      </c>
      <c r="T79" s="146">
        <f t="shared" si="95"/>
        <v>439</v>
      </c>
      <c r="U79" t="s">
        <v>142</v>
      </c>
      <c r="V79" t="s">
        <v>203</v>
      </c>
      <c r="W79" t="s">
        <v>142</v>
      </c>
      <c r="X79" s="4" t="s">
        <v>203</v>
      </c>
      <c r="Y79" s="4" t="s">
        <v>1092</v>
      </c>
      <c r="Z79" s="4" t="s">
        <v>660</v>
      </c>
      <c r="AA79" s="4" t="s">
        <v>49</v>
      </c>
      <c r="AB79" s="4">
        <v>507</v>
      </c>
      <c r="AC79" s="4">
        <v>5597.7759999999998</v>
      </c>
      <c r="AD79" s="4">
        <v>2381.7370000000001</v>
      </c>
      <c r="AE79" s="4">
        <v>2.35</v>
      </c>
      <c r="AF79" s="4">
        <v>2.6</v>
      </c>
      <c r="AG79" s="4">
        <v>9.0180000000000007</v>
      </c>
      <c r="AH79" s="4">
        <v>355.81127099999998</v>
      </c>
      <c r="AI79" s="4">
        <v>2.2710059999999999</v>
      </c>
      <c r="AJ79" s="4">
        <v>112.642381</v>
      </c>
      <c r="AK79" s="4">
        <v>826</v>
      </c>
      <c r="AL79" s="4">
        <v>2</v>
      </c>
      <c r="AM79" s="4">
        <v>439</v>
      </c>
      <c r="AN79" s="4">
        <v>71</v>
      </c>
      <c r="AO79" s="4">
        <v>15.732430000000001</v>
      </c>
      <c r="AP79" s="4">
        <v>38.700000000000003</v>
      </c>
      <c r="AQ79" s="4">
        <v>0</v>
      </c>
      <c r="AR79" s="4">
        <v>4</v>
      </c>
      <c r="AS79" s="4">
        <v>803</v>
      </c>
      <c r="AT79" s="4">
        <v>3.5999999999999997E-2</v>
      </c>
      <c r="AU79" s="4">
        <v>7.8419999999999996</v>
      </c>
      <c r="AV79" s="4">
        <v>48346</v>
      </c>
      <c r="AW79" s="4">
        <v>0</v>
      </c>
      <c r="AX79" s="4">
        <v>0.54</v>
      </c>
      <c r="AY79">
        <v>0.90384615384615385</v>
      </c>
      <c r="AZ79" t="s">
        <v>71</v>
      </c>
      <c r="BA79" t="s">
        <v>1053</v>
      </c>
      <c r="BB79">
        <v>15</v>
      </c>
      <c r="BC79" t="s">
        <v>1093</v>
      </c>
      <c r="BD79">
        <v>10</v>
      </c>
      <c r="BE79">
        <v>195927.70200000005</v>
      </c>
      <c r="BF79">
        <v>2.8570620401600987E-2</v>
      </c>
      <c r="BG79">
        <v>2.5823445362985507E-2</v>
      </c>
      <c r="BH79">
        <v>539151.60399999993</v>
      </c>
      <c r="BI79">
        <v>1.0382563936506439E-2</v>
      </c>
      <c r="BJ79">
        <v>9.3842404810731278E-3</v>
      </c>
      <c r="BK79">
        <v>1</v>
      </c>
      <c r="BL79" t="s">
        <v>72</v>
      </c>
      <c r="BM79">
        <v>1</v>
      </c>
      <c r="BN79" t="s">
        <v>930</v>
      </c>
    </row>
    <row r="80" spans="1:66">
      <c r="A80" s="144" t="str">
        <f t="shared" si="76"/>
        <v>동화운수</v>
      </c>
      <c r="B80" s="144" t="str">
        <f t="shared" si="77"/>
        <v>45</v>
      </c>
      <c r="C80" s="145" t="str">
        <f t="shared" si="78"/>
        <v>70바1860</v>
      </c>
      <c r="D80" s="133" t="str">
        <f t="shared" si="79"/>
        <v>저상</v>
      </c>
      <c r="E80" s="129" t="str">
        <f t="shared" si="80"/>
        <v>S</v>
      </c>
      <c r="F80" s="152">
        <f t="shared" si="81"/>
        <v>1.1412500000000001</v>
      </c>
      <c r="G80" s="153">
        <f t="shared" si="82"/>
        <v>2.7389999999999999</v>
      </c>
      <c r="H80" s="154">
        <f t="shared" si="83"/>
        <v>2.4</v>
      </c>
      <c r="I80" s="155">
        <f t="shared" si="84"/>
        <v>5773.5129999999999</v>
      </c>
      <c r="J80" s="156">
        <f t="shared" si="85"/>
        <v>1.3763339074296475E-2</v>
      </c>
      <c r="K80" s="156">
        <f t="shared" si="86"/>
        <v>0.33000065332437889</v>
      </c>
      <c r="L80" s="156">
        <f t="shared" si="87"/>
        <v>0.15086135598897932</v>
      </c>
      <c r="M80" s="157">
        <f t="shared" si="88"/>
        <v>8.577</v>
      </c>
      <c r="N80" s="158">
        <f t="shared" si="89"/>
        <v>5.1999999999999998E-2</v>
      </c>
      <c r="O80" s="158">
        <f t="shared" si="90"/>
        <v>7.7770000000000001</v>
      </c>
      <c r="P80" s="159">
        <f t="shared" si="91"/>
        <v>0</v>
      </c>
      <c r="Q80" s="160">
        <f t="shared" si="92"/>
        <v>68</v>
      </c>
      <c r="R80" s="161">
        <f t="shared" si="93"/>
        <v>23.704621902278177</v>
      </c>
      <c r="S80" s="146">
        <f t="shared" si="94"/>
        <v>3</v>
      </c>
      <c r="T80" s="146">
        <f t="shared" si="95"/>
        <v>449</v>
      </c>
      <c r="U80" t="s">
        <v>142</v>
      </c>
      <c r="V80" t="s">
        <v>203</v>
      </c>
      <c r="W80" t="s">
        <v>142</v>
      </c>
      <c r="X80" s="4" t="s">
        <v>203</v>
      </c>
      <c r="Y80" s="4" t="s">
        <v>1094</v>
      </c>
      <c r="Z80" s="4" t="s">
        <v>973</v>
      </c>
      <c r="AA80" s="4" t="s">
        <v>49</v>
      </c>
      <c r="AB80" s="4">
        <v>507</v>
      </c>
      <c r="AC80" s="4">
        <v>5773.5129999999999</v>
      </c>
      <c r="AD80" s="4">
        <v>2107.8310000000001</v>
      </c>
      <c r="AE80" s="4">
        <v>2.7389999999999999</v>
      </c>
      <c r="AF80" s="4">
        <v>2.4</v>
      </c>
      <c r="AG80" s="4">
        <v>8.577</v>
      </c>
      <c r="AH80" s="4">
        <v>371.147944</v>
      </c>
      <c r="AI80" s="4">
        <v>5.1082349999999996</v>
      </c>
      <c r="AJ80" s="4">
        <v>122.47906399999999</v>
      </c>
      <c r="AK80" s="4">
        <v>871</v>
      </c>
      <c r="AL80" s="4">
        <v>3</v>
      </c>
      <c r="AM80" s="4">
        <v>449</v>
      </c>
      <c r="AN80" s="4">
        <v>68</v>
      </c>
      <c r="AO80" s="4">
        <v>15.555826</v>
      </c>
      <c r="AP80" s="4">
        <v>42.7</v>
      </c>
      <c r="AQ80" s="4">
        <v>0</v>
      </c>
      <c r="AR80" s="4">
        <v>1</v>
      </c>
      <c r="AS80" s="4">
        <v>53</v>
      </c>
      <c r="AT80" s="4">
        <v>5.1999999999999998E-2</v>
      </c>
      <c r="AU80" s="4">
        <v>7.7770000000000001</v>
      </c>
      <c r="AV80" s="4">
        <v>52214</v>
      </c>
      <c r="AW80" s="4">
        <v>0</v>
      </c>
      <c r="AX80" s="4">
        <v>0.6</v>
      </c>
      <c r="AY80">
        <v>1.1412500000000001</v>
      </c>
      <c r="AZ80" t="s">
        <v>74</v>
      </c>
      <c r="BA80" t="s">
        <v>1053</v>
      </c>
      <c r="BB80">
        <v>1</v>
      </c>
      <c r="BC80" t="s">
        <v>1095</v>
      </c>
      <c r="BD80">
        <v>9</v>
      </c>
      <c r="BE80">
        <v>195927.70200000005</v>
      </c>
      <c r="BF80">
        <v>2.9467568603443319E-2</v>
      </c>
      <c r="BG80">
        <v>3.3629862668679691E-2</v>
      </c>
      <c r="BH80">
        <v>539151.60399999993</v>
      </c>
      <c r="BI80">
        <v>1.0708514928205612E-2</v>
      </c>
      <c r="BJ80">
        <v>1.2221092661814656E-2</v>
      </c>
      <c r="BK80">
        <v>1</v>
      </c>
      <c r="BL80" t="s">
        <v>74</v>
      </c>
      <c r="BM80">
        <v>0</v>
      </c>
      <c r="BN80" t="s">
        <v>929</v>
      </c>
    </row>
    <row r="81" spans="1:66">
      <c r="A81" s="144" t="str">
        <f t="shared" si="76"/>
        <v>동화운수</v>
      </c>
      <c r="B81" s="144" t="str">
        <f t="shared" si="77"/>
        <v>45</v>
      </c>
      <c r="C81" s="145" t="str">
        <f t="shared" si="78"/>
        <v>70바1871</v>
      </c>
      <c r="D81" s="133" t="str">
        <f t="shared" si="79"/>
        <v>대형</v>
      </c>
      <c r="E81" s="129" t="str">
        <f t="shared" si="80"/>
        <v>B</v>
      </c>
      <c r="F81" s="152">
        <f t="shared" si="81"/>
        <v>0.94791666666666663</v>
      </c>
      <c r="G81" s="153">
        <f t="shared" si="82"/>
        <v>2.2749999999999999</v>
      </c>
      <c r="H81" s="154">
        <f t="shared" si="83"/>
        <v>2.4</v>
      </c>
      <c r="I81" s="155">
        <f t="shared" si="84"/>
        <v>5319.3909999999996</v>
      </c>
      <c r="J81" s="156">
        <f t="shared" si="85"/>
        <v>1.1865527967789649E-2</v>
      </c>
      <c r="K81" s="156">
        <f t="shared" si="86"/>
        <v>0.34609258288937622</v>
      </c>
      <c r="L81" s="156">
        <f t="shared" si="87"/>
        <v>0.15133311313268757</v>
      </c>
      <c r="M81" s="157">
        <f t="shared" si="88"/>
        <v>13.666</v>
      </c>
      <c r="N81" s="158">
        <f t="shared" si="89"/>
        <v>3.7999999999999999E-2</v>
      </c>
      <c r="O81" s="158">
        <f t="shared" si="90"/>
        <v>14.72</v>
      </c>
      <c r="P81" s="159">
        <f t="shared" si="91"/>
        <v>0</v>
      </c>
      <c r="Q81" s="160">
        <f t="shared" si="92"/>
        <v>73</v>
      </c>
      <c r="R81" s="161">
        <f t="shared" si="93"/>
        <v>24.492275251132344</v>
      </c>
      <c r="S81" s="146">
        <f t="shared" si="94"/>
        <v>2</v>
      </c>
      <c r="T81" s="146">
        <f t="shared" si="95"/>
        <v>783</v>
      </c>
      <c r="U81" t="s">
        <v>142</v>
      </c>
      <c r="V81" t="s">
        <v>203</v>
      </c>
      <c r="W81" t="s">
        <v>142</v>
      </c>
      <c r="X81" s="4" t="s">
        <v>203</v>
      </c>
      <c r="Y81" s="4" t="s">
        <v>1096</v>
      </c>
      <c r="Z81" s="4" t="s">
        <v>660</v>
      </c>
      <c r="AA81" s="4" t="s">
        <v>49</v>
      </c>
      <c r="AB81" s="4">
        <v>507</v>
      </c>
      <c r="AC81" s="4">
        <v>5319.3909999999996</v>
      </c>
      <c r="AD81" s="4">
        <v>2337.701</v>
      </c>
      <c r="AE81" s="4">
        <v>2.2749999999999999</v>
      </c>
      <c r="AF81" s="4">
        <v>2.4</v>
      </c>
      <c r="AG81" s="4">
        <v>13.666</v>
      </c>
      <c r="AH81" s="4">
        <v>338.27462300000002</v>
      </c>
      <c r="AI81" s="4">
        <v>4.0138069999999999</v>
      </c>
      <c r="AJ81" s="4">
        <v>117.074338</v>
      </c>
      <c r="AK81" s="4">
        <v>805</v>
      </c>
      <c r="AL81" s="4">
        <v>2</v>
      </c>
      <c r="AM81" s="4">
        <v>783</v>
      </c>
      <c r="AN81" s="4">
        <v>73</v>
      </c>
      <c r="AO81" s="4">
        <v>15.725066</v>
      </c>
      <c r="AP81" s="4">
        <v>37.299999999999997</v>
      </c>
      <c r="AQ81" s="4">
        <v>0</v>
      </c>
      <c r="AR81" s="4">
        <v>1</v>
      </c>
      <c r="AS81" s="4">
        <v>923</v>
      </c>
      <c r="AT81" s="4">
        <v>3.7999999999999999E-2</v>
      </c>
      <c r="AU81" s="4">
        <v>14.72</v>
      </c>
      <c r="AV81" s="4">
        <v>48419</v>
      </c>
      <c r="AW81" s="4">
        <v>0</v>
      </c>
      <c r="AX81" s="4">
        <v>0.64</v>
      </c>
      <c r="AY81">
        <v>0.94791666666666663</v>
      </c>
      <c r="AZ81" t="s">
        <v>71</v>
      </c>
      <c r="BA81" t="s">
        <v>1053</v>
      </c>
      <c r="BB81">
        <v>1</v>
      </c>
      <c r="BC81" t="s">
        <v>1097</v>
      </c>
      <c r="BD81">
        <v>14</v>
      </c>
      <c r="BE81">
        <v>195927.70200000005</v>
      </c>
      <c r="BF81">
        <v>2.714976466166075E-2</v>
      </c>
      <c r="BG81">
        <v>2.5735714418865917E-2</v>
      </c>
      <c r="BH81">
        <v>539151.60399999993</v>
      </c>
      <c r="BI81">
        <v>9.8662249366135626E-3</v>
      </c>
      <c r="BJ81">
        <v>9.3523590544982733E-3</v>
      </c>
      <c r="BK81">
        <v>1</v>
      </c>
      <c r="BL81" t="s">
        <v>69</v>
      </c>
      <c r="BM81">
        <v>-1</v>
      </c>
      <c r="BN81" t="s">
        <v>928</v>
      </c>
    </row>
    <row r="82" spans="1:66">
      <c r="A82" s="144" t="str">
        <f t="shared" si="76"/>
        <v>동화운수</v>
      </c>
      <c r="B82" s="144" t="str">
        <f t="shared" si="77"/>
        <v>45</v>
      </c>
      <c r="C82" s="145" t="str">
        <f t="shared" si="78"/>
        <v>70바1886</v>
      </c>
      <c r="D82" s="133" t="str">
        <f t="shared" si="79"/>
        <v>대형</v>
      </c>
      <c r="E82" s="129" t="str">
        <f t="shared" si="80"/>
        <v>B</v>
      </c>
      <c r="F82" s="152">
        <f t="shared" si="81"/>
        <v>0.92346153846153833</v>
      </c>
      <c r="G82" s="153">
        <f t="shared" si="82"/>
        <v>2.4009999999999998</v>
      </c>
      <c r="H82" s="154">
        <f t="shared" si="83"/>
        <v>2.6</v>
      </c>
      <c r="I82" s="155">
        <f t="shared" si="84"/>
        <v>5588.9219999999996</v>
      </c>
      <c r="J82" s="156">
        <f t="shared" si="85"/>
        <v>7.307622851565063E-3</v>
      </c>
      <c r="K82" s="156">
        <f t="shared" si="86"/>
        <v>0.35168436101432049</v>
      </c>
      <c r="L82" s="156">
        <f t="shared" si="87"/>
        <v>0.13419403598761981</v>
      </c>
      <c r="M82" s="157">
        <f t="shared" si="88"/>
        <v>10.137</v>
      </c>
      <c r="N82" s="158">
        <f t="shared" si="89"/>
        <v>8.8999999999999996E-2</v>
      </c>
      <c r="O82" s="158">
        <f t="shared" si="90"/>
        <v>7.1029999999999998</v>
      </c>
      <c r="P82" s="159">
        <f t="shared" si="91"/>
        <v>0</v>
      </c>
      <c r="Q82" s="160">
        <f t="shared" si="92"/>
        <v>65</v>
      </c>
      <c r="R82" s="161">
        <f t="shared" si="93"/>
        <v>24.488252246591895</v>
      </c>
      <c r="S82" s="146">
        <f t="shared" si="94"/>
        <v>5</v>
      </c>
      <c r="T82" s="146">
        <f t="shared" si="95"/>
        <v>397</v>
      </c>
      <c r="U82" t="s">
        <v>142</v>
      </c>
      <c r="V82" t="s">
        <v>203</v>
      </c>
      <c r="W82" t="s">
        <v>142</v>
      </c>
      <c r="X82" s="4" t="s">
        <v>203</v>
      </c>
      <c r="Y82" s="4" t="s">
        <v>1098</v>
      </c>
      <c r="Z82" s="4" t="s">
        <v>660</v>
      </c>
      <c r="AA82" s="4" t="s">
        <v>49</v>
      </c>
      <c r="AB82" s="4">
        <v>507</v>
      </c>
      <c r="AC82" s="4">
        <v>5588.9219999999996</v>
      </c>
      <c r="AD82" s="4">
        <v>2328.085</v>
      </c>
      <c r="AE82" s="4">
        <v>2.4009999999999998</v>
      </c>
      <c r="AF82" s="4">
        <v>2.6</v>
      </c>
      <c r="AG82" s="4">
        <v>10.137</v>
      </c>
      <c r="AH82" s="4">
        <v>356.04656299999999</v>
      </c>
      <c r="AI82" s="4">
        <v>2.6018539999999999</v>
      </c>
      <c r="AJ82" s="4">
        <v>125.216008</v>
      </c>
      <c r="AK82" s="4">
        <v>750</v>
      </c>
      <c r="AL82" s="4">
        <v>5</v>
      </c>
      <c r="AM82" s="4">
        <v>397</v>
      </c>
      <c r="AN82" s="4">
        <v>65</v>
      </c>
      <c r="AO82" s="4">
        <v>15.697165</v>
      </c>
      <c r="AP82" s="4">
        <v>24</v>
      </c>
      <c r="AQ82" s="4">
        <v>0</v>
      </c>
      <c r="AR82" s="4">
        <v>8</v>
      </c>
      <c r="AS82" s="4">
        <v>929</v>
      </c>
      <c r="AT82" s="4">
        <v>8.8999999999999996E-2</v>
      </c>
      <c r="AU82" s="4">
        <v>7.1029999999999998</v>
      </c>
      <c r="AV82" s="4">
        <v>43635</v>
      </c>
      <c r="AW82" s="4">
        <v>0</v>
      </c>
      <c r="AX82" s="4">
        <v>0.56000000000000005</v>
      </c>
      <c r="AY82">
        <v>0.92346153846153833</v>
      </c>
      <c r="AZ82" t="s">
        <v>71</v>
      </c>
      <c r="BA82" t="s">
        <v>1053</v>
      </c>
      <c r="BB82">
        <v>9</v>
      </c>
      <c r="BC82" t="s">
        <v>1099</v>
      </c>
      <c r="BD82">
        <v>7</v>
      </c>
      <c r="BE82">
        <v>195927.70200000005</v>
      </c>
      <c r="BF82">
        <v>2.8525430263046714E-2</v>
      </c>
      <c r="BG82">
        <v>2.6342137715990442E-2</v>
      </c>
      <c r="BH82">
        <v>539151.60399999993</v>
      </c>
      <c r="BI82">
        <v>1.0366141839392544E-2</v>
      </c>
      <c r="BJ82">
        <v>9.5727332909159597E-3</v>
      </c>
      <c r="BK82">
        <v>1</v>
      </c>
      <c r="BL82" t="s">
        <v>71</v>
      </c>
      <c r="BM82">
        <v>0</v>
      </c>
      <c r="BN82" t="s">
        <v>929</v>
      </c>
    </row>
    <row r="83" spans="1:66">
      <c r="A83" s="144" t="str">
        <f t="shared" si="76"/>
        <v>동화운수</v>
      </c>
      <c r="B83" s="144" t="str">
        <f t="shared" si="77"/>
        <v>45</v>
      </c>
      <c r="C83" s="145" t="str">
        <f t="shared" si="78"/>
        <v>70바1889</v>
      </c>
      <c r="D83" s="133" t="str">
        <f t="shared" si="79"/>
        <v>대형</v>
      </c>
      <c r="E83" s="129" t="str">
        <f t="shared" si="80"/>
        <v>B</v>
      </c>
      <c r="F83" s="152">
        <f t="shared" si="81"/>
        <v>0.93399999999999994</v>
      </c>
      <c r="G83" s="153">
        <f t="shared" si="82"/>
        <v>2.335</v>
      </c>
      <c r="H83" s="154">
        <f t="shared" si="83"/>
        <v>2.5</v>
      </c>
      <c r="I83" s="155">
        <f t="shared" si="84"/>
        <v>5987.3530000000001</v>
      </c>
      <c r="J83" s="156">
        <f t="shared" si="85"/>
        <v>1.7327846299239516E-2</v>
      </c>
      <c r="K83" s="156">
        <f t="shared" si="86"/>
        <v>0.347676649820991</v>
      </c>
      <c r="L83" s="156">
        <f t="shared" si="87"/>
        <v>0.11657906256738161</v>
      </c>
      <c r="M83" s="157">
        <f t="shared" si="88"/>
        <v>10.58</v>
      </c>
      <c r="N83" s="158">
        <f t="shared" si="89"/>
        <v>0.13400000000000001</v>
      </c>
      <c r="O83" s="158">
        <f t="shared" si="90"/>
        <v>22.547999999999998</v>
      </c>
      <c r="P83" s="159">
        <f t="shared" si="91"/>
        <v>0</v>
      </c>
      <c r="Q83" s="160">
        <f t="shared" si="92"/>
        <v>72</v>
      </c>
      <c r="R83" s="161">
        <f t="shared" si="93"/>
        <v>24.437694237246141</v>
      </c>
      <c r="S83" s="146">
        <f t="shared" si="94"/>
        <v>8</v>
      </c>
      <c r="T83" s="146">
        <f t="shared" si="95"/>
        <v>1350</v>
      </c>
      <c r="U83" t="s">
        <v>142</v>
      </c>
      <c r="V83" t="s">
        <v>203</v>
      </c>
      <c r="W83" t="s">
        <v>142</v>
      </c>
      <c r="X83" s="4" t="s">
        <v>203</v>
      </c>
      <c r="Y83" s="4" t="s">
        <v>1100</v>
      </c>
      <c r="Z83" s="4" t="s">
        <v>660</v>
      </c>
      <c r="AA83" s="4" t="s">
        <v>49</v>
      </c>
      <c r="AB83" s="4">
        <v>507</v>
      </c>
      <c r="AC83" s="4">
        <v>5987.3530000000001</v>
      </c>
      <c r="AD83" s="4">
        <v>2563.6990000000001</v>
      </c>
      <c r="AE83" s="4">
        <v>2.335</v>
      </c>
      <c r="AF83" s="4">
        <v>2.5</v>
      </c>
      <c r="AG83" s="4">
        <v>10.58</v>
      </c>
      <c r="AH83" s="4">
        <v>385.83710200000002</v>
      </c>
      <c r="AI83" s="4">
        <v>6.6857259999999998</v>
      </c>
      <c r="AJ83" s="4">
        <v>134.14655099999999</v>
      </c>
      <c r="AK83" s="4">
        <v>698</v>
      </c>
      <c r="AL83" s="4">
        <v>8</v>
      </c>
      <c r="AM83" s="4">
        <v>1350</v>
      </c>
      <c r="AN83" s="4">
        <v>72</v>
      </c>
      <c r="AO83" s="4">
        <v>15.517825</v>
      </c>
      <c r="AP83" s="4">
        <v>231.5</v>
      </c>
      <c r="AQ83" s="4">
        <v>0</v>
      </c>
      <c r="AR83" s="4">
        <v>3</v>
      </c>
      <c r="AS83" s="4">
        <v>547</v>
      </c>
      <c r="AT83" s="4">
        <v>0.13400000000000001</v>
      </c>
      <c r="AU83" s="4">
        <v>22.547999999999998</v>
      </c>
      <c r="AV83" s="4">
        <v>45312</v>
      </c>
      <c r="AW83" s="4">
        <v>0</v>
      </c>
      <c r="AX83" s="4">
        <v>0.56000000000000005</v>
      </c>
      <c r="AY83">
        <v>0.93399999999999994</v>
      </c>
      <c r="AZ83" t="s">
        <v>71</v>
      </c>
      <c r="BA83" t="s">
        <v>1053</v>
      </c>
      <c r="BB83">
        <v>6</v>
      </c>
      <c r="BC83" t="s">
        <v>1101</v>
      </c>
      <c r="BD83">
        <v>16</v>
      </c>
      <c r="BE83">
        <v>195927.70200000005</v>
      </c>
      <c r="BF83">
        <v>3.0558991601912416E-2</v>
      </c>
      <c r="BG83">
        <v>2.8542098156186194E-2</v>
      </c>
      <c r="BH83">
        <v>539151.60399999993</v>
      </c>
      <c r="BI83">
        <v>1.110513806428368E-2</v>
      </c>
      <c r="BJ83">
        <v>1.0372198952040956E-2</v>
      </c>
      <c r="BK83">
        <v>1</v>
      </c>
      <c r="BL83" t="s">
        <v>71</v>
      </c>
      <c r="BM83">
        <v>0</v>
      </c>
      <c r="BN83" t="s">
        <v>929</v>
      </c>
    </row>
    <row r="84" spans="1:66">
      <c r="A84" s="144" t="str">
        <f t="shared" si="76"/>
        <v>동화운수</v>
      </c>
      <c r="B84" s="144" t="str">
        <f t="shared" si="77"/>
        <v>45</v>
      </c>
      <c r="C84" s="145" t="str">
        <f t="shared" si="78"/>
        <v>70바1895</v>
      </c>
      <c r="D84" s="133" t="str">
        <f t="shared" si="79"/>
        <v>대형</v>
      </c>
      <c r="E84" s="129" t="str">
        <f t="shared" si="80"/>
        <v>A</v>
      </c>
      <c r="F84" s="152">
        <f t="shared" si="81"/>
        <v>0.96692307692307677</v>
      </c>
      <c r="G84" s="153">
        <f t="shared" si="82"/>
        <v>2.5139999999999998</v>
      </c>
      <c r="H84" s="154">
        <f t="shared" si="83"/>
        <v>2.6</v>
      </c>
      <c r="I84" s="155">
        <f t="shared" si="84"/>
        <v>5637.683</v>
      </c>
      <c r="J84" s="156">
        <f t="shared" si="85"/>
        <v>6.2327919884582602E-3</v>
      </c>
      <c r="K84" s="156">
        <f t="shared" si="86"/>
        <v>0.33144735526463448</v>
      </c>
      <c r="L84" s="156">
        <f t="shared" si="87"/>
        <v>0.15289969301218248</v>
      </c>
      <c r="M84" s="157">
        <f t="shared" si="88"/>
        <v>8.7840000000000007</v>
      </c>
      <c r="N84" s="158">
        <f t="shared" si="89"/>
        <v>0.30199999999999999</v>
      </c>
      <c r="O84" s="158">
        <f t="shared" si="90"/>
        <v>14.51</v>
      </c>
      <c r="P84" s="159">
        <f t="shared" si="91"/>
        <v>0</v>
      </c>
      <c r="Q84" s="160">
        <f t="shared" si="92"/>
        <v>72</v>
      </c>
      <c r="R84" s="161">
        <f t="shared" si="93"/>
        <v>23.618241662626005</v>
      </c>
      <c r="S84" s="146">
        <f t="shared" si="94"/>
        <v>17</v>
      </c>
      <c r="T84" s="146">
        <f t="shared" si="95"/>
        <v>818</v>
      </c>
      <c r="U84" t="s">
        <v>142</v>
      </c>
      <c r="V84" t="s">
        <v>203</v>
      </c>
      <c r="W84" t="s">
        <v>142</v>
      </c>
      <c r="X84" s="4" t="s">
        <v>203</v>
      </c>
      <c r="Y84" s="4" t="s">
        <v>1102</v>
      </c>
      <c r="Z84" s="4" t="s">
        <v>660</v>
      </c>
      <c r="AA84" s="4" t="s">
        <v>49</v>
      </c>
      <c r="AB84" s="4">
        <v>507</v>
      </c>
      <c r="AC84" s="4">
        <v>5637.683</v>
      </c>
      <c r="AD84" s="4">
        <v>2242.7739999999999</v>
      </c>
      <c r="AE84" s="4">
        <v>2.5139999999999998</v>
      </c>
      <c r="AF84" s="4">
        <v>2.6</v>
      </c>
      <c r="AG84" s="4">
        <v>8.7840000000000007</v>
      </c>
      <c r="AH84" s="4">
        <v>360.40044399999999</v>
      </c>
      <c r="AI84" s="4">
        <v>2.2463009999999999</v>
      </c>
      <c r="AJ84" s="4">
        <v>119.453774</v>
      </c>
      <c r="AK84" s="4">
        <v>862</v>
      </c>
      <c r="AL84" s="4">
        <v>17</v>
      </c>
      <c r="AM84" s="4">
        <v>818</v>
      </c>
      <c r="AN84" s="4">
        <v>72</v>
      </c>
      <c r="AO84" s="4">
        <v>15.64283</v>
      </c>
      <c r="AP84" s="4">
        <v>109</v>
      </c>
      <c r="AQ84" s="4">
        <v>0</v>
      </c>
      <c r="AR84" s="4">
        <v>1</v>
      </c>
      <c r="AS84" s="4">
        <v>178</v>
      </c>
      <c r="AT84" s="4">
        <v>0.30199999999999999</v>
      </c>
      <c r="AU84" s="4">
        <v>14.51</v>
      </c>
      <c r="AV84" s="4">
        <v>43797</v>
      </c>
      <c r="AW84" s="4">
        <v>0</v>
      </c>
      <c r="AX84" s="4">
        <v>0.56000000000000005</v>
      </c>
      <c r="AY84">
        <v>0.96692307692307677</v>
      </c>
      <c r="AZ84" t="s">
        <v>69</v>
      </c>
      <c r="BA84" t="s">
        <v>1053</v>
      </c>
      <c r="BB84">
        <v>8</v>
      </c>
      <c r="BC84" t="s">
        <v>1103</v>
      </c>
      <c r="BD84">
        <v>17</v>
      </c>
      <c r="BE84">
        <v>195927.70200000005</v>
      </c>
      <c r="BF84">
        <v>2.877430267619838E-2</v>
      </c>
      <c r="BG84">
        <v>2.7822537279985661E-2</v>
      </c>
      <c r="BH84">
        <v>539151.60399999993</v>
      </c>
      <c r="BI84">
        <v>1.0456582078535373E-2</v>
      </c>
      <c r="BJ84">
        <v>1.0110710517476125E-2</v>
      </c>
      <c r="BK84">
        <v>1</v>
      </c>
      <c r="BL84" t="s">
        <v>69</v>
      </c>
      <c r="BM84">
        <v>0</v>
      </c>
      <c r="BN84" t="s">
        <v>929</v>
      </c>
    </row>
    <row r="85" spans="1:66">
      <c r="A85" s="144" t="str">
        <f t="shared" si="76"/>
        <v>동화운수</v>
      </c>
      <c r="B85" s="144" t="str">
        <f t="shared" si="77"/>
        <v>45</v>
      </c>
      <c r="C85" s="145" t="str">
        <f t="shared" si="78"/>
        <v>70바1899</v>
      </c>
      <c r="D85" s="133" t="str">
        <f t="shared" si="79"/>
        <v>대형</v>
      </c>
      <c r="E85" s="129" t="str">
        <f t="shared" si="80"/>
        <v>B</v>
      </c>
      <c r="F85" s="152">
        <f t="shared" si="81"/>
        <v>0.94153846153846144</v>
      </c>
      <c r="G85" s="153">
        <f t="shared" si="82"/>
        <v>2.448</v>
      </c>
      <c r="H85" s="154">
        <f t="shared" si="83"/>
        <v>2.6</v>
      </c>
      <c r="I85" s="155">
        <f t="shared" si="84"/>
        <v>6135.3220000000001</v>
      </c>
      <c r="J85" s="156">
        <f t="shared" si="85"/>
        <v>9.323838017103599E-3</v>
      </c>
      <c r="K85" s="156">
        <f t="shared" si="86"/>
        <v>0.33048172248836316</v>
      </c>
      <c r="L85" s="156">
        <f t="shared" si="87"/>
        <v>0.10154316268974961</v>
      </c>
      <c r="M85" s="157">
        <f t="shared" si="88"/>
        <v>8.5830000000000002</v>
      </c>
      <c r="N85" s="158">
        <f t="shared" si="89"/>
        <v>4.9000000000000002E-2</v>
      </c>
      <c r="O85" s="158">
        <f t="shared" si="90"/>
        <v>9.8279999999999994</v>
      </c>
      <c r="P85" s="159">
        <f t="shared" si="91"/>
        <v>0</v>
      </c>
      <c r="Q85" s="160">
        <f t="shared" si="92"/>
        <v>72</v>
      </c>
      <c r="R85" s="161">
        <f t="shared" si="93"/>
        <v>23.546414862892949</v>
      </c>
      <c r="S85" s="146">
        <f t="shared" si="94"/>
        <v>3</v>
      </c>
      <c r="T85" s="146">
        <f t="shared" si="95"/>
        <v>603</v>
      </c>
      <c r="U85" t="s">
        <v>142</v>
      </c>
      <c r="V85" t="s">
        <v>203</v>
      </c>
      <c r="W85" t="s">
        <v>142</v>
      </c>
      <c r="X85" s="4" t="s">
        <v>203</v>
      </c>
      <c r="Y85" s="4" t="s">
        <v>1104</v>
      </c>
      <c r="Z85" s="4" t="s">
        <v>660</v>
      </c>
      <c r="AA85" s="4" t="s">
        <v>49</v>
      </c>
      <c r="AB85" s="4">
        <v>507</v>
      </c>
      <c r="AC85" s="4">
        <v>6135.3220000000001</v>
      </c>
      <c r="AD85" s="4">
        <v>2506.0720000000001</v>
      </c>
      <c r="AE85" s="4">
        <v>2.448</v>
      </c>
      <c r="AF85" s="4">
        <v>2.6</v>
      </c>
      <c r="AG85" s="4">
        <v>8.5830000000000002</v>
      </c>
      <c r="AH85" s="4">
        <v>394.67599000000001</v>
      </c>
      <c r="AI85" s="4">
        <v>3.6798950000000001</v>
      </c>
      <c r="AJ85" s="4">
        <v>130.433201</v>
      </c>
      <c r="AK85" s="4">
        <v>623</v>
      </c>
      <c r="AL85" s="4">
        <v>3</v>
      </c>
      <c r="AM85" s="4">
        <v>603</v>
      </c>
      <c r="AN85" s="4">
        <v>72</v>
      </c>
      <c r="AO85" s="4">
        <v>15.545211999999999</v>
      </c>
      <c r="AP85" s="4">
        <v>139.9</v>
      </c>
      <c r="AQ85" s="4">
        <v>0</v>
      </c>
      <c r="AR85" s="4">
        <v>2</v>
      </c>
      <c r="AS85" s="4">
        <v>1339</v>
      </c>
      <c r="AT85" s="4">
        <v>4.9000000000000002E-2</v>
      </c>
      <c r="AU85" s="4">
        <v>9.8279999999999994</v>
      </c>
      <c r="AV85" s="4">
        <v>46632</v>
      </c>
      <c r="AW85" s="4">
        <v>0</v>
      </c>
      <c r="AX85" s="4">
        <v>0.54</v>
      </c>
      <c r="AY85">
        <v>0.94153846153846144</v>
      </c>
      <c r="AZ85" t="s">
        <v>71</v>
      </c>
      <c r="BA85" t="s">
        <v>1053</v>
      </c>
      <c r="BB85">
        <v>4</v>
      </c>
      <c r="BC85" t="s">
        <v>1105</v>
      </c>
      <c r="BD85">
        <v>21</v>
      </c>
      <c r="BE85">
        <v>195927.70200000005</v>
      </c>
      <c r="BF85">
        <v>3.1314214056366557E-2</v>
      </c>
      <c r="BG85">
        <v>2.9483536926917433E-2</v>
      </c>
      <c r="BH85">
        <v>539151.60399999993</v>
      </c>
      <c r="BI85">
        <v>1.1379585916988203E-2</v>
      </c>
      <c r="BJ85">
        <v>1.0714317817225816E-2</v>
      </c>
      <c r="BK85">
        <v>1</v>
      </c>
      <c r="BL85" t="s">
        <v>69</v>
      </c>
      <c r="BM85">
        <v>-1</v>
      </c>
      <c r="BN85" t="s">
        <v>928</v>
      </c>
    </row>
    <row r="86" spans="1:66">
      <c r="A86" s="144" t="str">
        <f t="shared" si="76"/>
        <v>동화운수</v>
      </c>
      <c r="B86" s="144" t="str">
        <f t="shared" si="77"/>
        <v>45</v>
      </c>
      <c r="C86" s="145" t="str">
        <f t="shared" si="78"/>
        <v>70바1900</v>
      </c>
      <c r="D86" s="133" t="str">
        <f t="shared" si="79"/>
        <v>저상</v>
      </c>
      <c r="E86" s="129" t="str">
        <f t="shared" si="80"/>
        <v>D</v>
      </c>
      <c r="F86" s="152">
        <f t="shared" si="81"/>
        <v>0.84399999999999997</v>
      </c>
      <c r="G86" s="153">
        <f t="shared" si="82"/>
        <v>2.11</v>
      </c>
      <c r="H86" s="154">
        <f t="shared" si="83"/>
        <v>2.5</v>
      </c>
      <c r="I86" s="155">
        <f t="shared" si="84"/>
        <v>5719.0940000000001</v>
      </c>
      <c r="J86" s="156">
        <f t="shared" si="85"/>
        <v>9.5695001093513369E-3</v>
      </c>
      <c r="K86" s="156">
        <f t="shared" si="86"/>
        <v>0.33155173976856184</v>
      </c>
      <c r="L86" s="156">
        <f t="shared" si="87"/>
        <v>0.24829107547454193</v>
      </c>
      <c r="M86" s="157">
        <f t="shared" si="88"/>
        <v>12.177</v>
      </c>
      <c r="N86" s="158">
        <f t="shared" si="89"/>
        <v>7.0000000000000007E-2</v>
      </c>
      <c r="O86" s="158">
        <f t="shared" si="90"/>
        <v>4.6509999999999998</v>
      </c>
      <c r="P86" s="159">
        <f t="shared" si="91"/>
        <v>0</v>
      </c>
      <c r="Q86" s="160">
        <f t="shared" si="92"/>
        <v>66</v>
      </c>
      <c r="R86" s="161">
        <f t="shared" si="93"/>
        <v>23.663682720769522</v>
      </c>
      <c r="S86" s="146">
        <f t="shared" si="94"/>
        <v>4</v>
      </c>
      <c r="T86" s="146">
        <f t="shared" si="95"/>
        <v>266</v>
      </c>
      <c r="U86" t="s">
        <v>142</v>
      </c>
      <c r="V86" t="s">
        <v>203</v>
      </c>
      <c r="W86" t="s">
        <v>142</v>
      </c>
      <c r="X86" s="4" t="s">
        <v>203</v>
      </c>
      <c r="Y86" s="4" t="s">
        <v>1106</v>
      </c>
      <c r="Z86" s="4" t="s">
        <v>973</v>
      </c>
      <c r="AA86" s="4" t="s">
        <v>49</v>
      </c>
      <c r="AB86" s="4">
        <v>507</v>
      </c>
      <c r="AC86" s="4">
        <v>5719.0940000000001</v>
      </c>
      <c r="AD86" s="4">
        <v>2710.1370000000002</v>
      </c>
      <c r="AE86" s="4">
        <v>2.11</v>
      </c>
      <c r="AF86" s="4">
        <v>2.5</v>
      </c>
      <c r="AG86" s="4">
        <v>12.177</v>
      </c>
      <c r="AH86" s="4">
        <v>366.80850199999998</v>
      </c>
      <c r="AI86" s="4">
        <v>3.5101740000000001</v>
      </c>
      <c r="AJ86" s="4">
        <v>121.61599699999999</v>
      </c>
      <c r="AK86" s="4">
        <v>1420</v>
      </c>
      <c r="AL86" s="4">
        <v>4</v>
      </c>
      <c r="AM86" s="4">
        <v>266</v>
      </c>
      <c r="AN86" s="4">
        <v>66</v>
      </c>
      <c r="AO86" s="4">
        <v>15.591497</v>
      </c>
      <c r="AP86" s="4">
        <v>33.5</v>
      </c>
      <c r="AQ86" s="4">
        <v>0</v>
      </c>
      <c r="AR86" s="4">
        <v>1</v>
      </c>
      <c r="AS86" s="4">
        <v>43</v>
      </c>
      <c r="AT86" s="4">
        <v>7.0000000000000007E-2</v>
      </c>
      <c r="AU86" s="4">
        <v>4.6509999999999998</v>
      </c>
      <c r="AV86" s="4">
        <v>47500</v>
      </c>
      <c r="AW86" s="4">
        <v>0</v>
      </c>
      <c r="AX86" s="4">
        <v>0.56999999999999995</v>
      </c>
      <c r="AY86">
        <v>0.84399999999999997</v>
      </c>
      <c r="AZ86" t="s">
        <v>70</v>
      </c>
      <c r="BA86" t="s">
        <v>1053</v>
      </c>
      <c r="BB86">
        <v>1</v>
      </c>
      <c r="BC86" t="s">
        <v>1107</v>
      </c>
      <c r="BD86">
        <v>10</v>
      </c>
      <c r="BE86">
        <v>195927.70200000005</v>
      </c>
      <c r="BF86">
        <v>2.918981819120197E-2</v>
      </c>
      <c r="BG86">
        <v>2.4636206553374462E-2</v>
      </c>
      <c r="BH86">
        <v>539151.60399999993</v>
      </c>
      <c r="BI86">
        <v>1.0607580423705836E-2</v>
      </c>
      <c r="BJ86">
        <v>8.9527978776077263E-3</v>
      </c>
      <c r="BK86">
        <v>1</v>
      </c>
      <c r="BL86" t="s">
        <v>72</v>
      </c>
      <c r="BM86">
        <v>-1</v>
      </c>
      <c r="BN86" t="s">
        <v>928</v>
      </c>
    </row>
    <row r="87" spans="1:66">
      <c r="A87" s="144" t="str">
        <f t="shared" si="76"/>
        <v>동화운수</v>
      </c>
      <c r="B87" s="144" t="str">
        <f t="shared" si="77"/>
        <v>45</v>
      </c>
      <c r="C87" s="145" t="str">
        <f t="shared" si="78"/>
        <v>70바1901</v>
      </c>
      <c r="D87" s="133" t="str">
        <f t="shared" si="79"/>
        <v>저상</v>
      </c>
      <c r="E87" s="129" t="str">
        <f t="shared" si="80"/>
        <v>B</v>
      </c>
      <c r="F87" s="152">
        <f t="shared" si="81"/>
        <v>0.92291666666666661</v>
      </c>
      <c r="G87" s="153">
        <f t="shared" si="82"/>
        <v>2.2149999999999999</v>
      </c>
      <c r="H87" s="154">
        <f t="shared" si="83"/>
        <v>2.4</v>
      </c>
      <c r="I87" s="155">
        <f t="shared" si="84"/>
        <v>5111.8010000000004</v>
      </c>
      <c r="J87" s="156">
        <f t="shared" si="85"/>
        <v>7.533283774373129E-3</v>
      </c>
      <c r="K87" s="156">
        <f t="shared" si="86"/>
        <v>0.32841696864899494</v>
      </c>
      <c r="L87" s="156">
        <f t="shared" si="87"/>
        <v>0.28854800881333209</v>
      </c>
      <c r="M87" s="157">
        <f t="shared" si="88"/>
        <v>11.079000000000001</v>
      </c>
      <c r="N87" s="158">
        <f t="shared" si="89"/>
        <v>0.02</v>
      </c>
      <c r="O87" s="158">
        <f t="shared" si="90"/>
        <v>6.2009999999999996</v>
      </c>
      <c r="P87" s="159">
        <f t="shared" si="91"/>
        <v>0</v>
      </c>
      <c r="Q87" s="160">
        <f t="shared" si="92"/>
        <v>70</v>
      </c>
      <c r="R87" s="161">
        <f t="shared" si="93"/>
        <v>23.415590438600663</v>
      </c>
      <c r="S87" s="146">
        <f t="shared" si="94"/>
        <v>1</v>
      </c>
      <c r="T87" s="146">
        <f t="shared" si="95"/>
        <v>317</v>
      </c>
      <c r="U87" t="s">
        <v>142</v>
      </c>
      <c r="V87" t="s">
        <v>203</v>
      </c>
      <c r="W87" t="s">
        <v>142</v>
      </c>
      <c r="X87" s="4" t="s">
        <v>203</v>
      </c>
      <c r="Y87" s="4" t="s">
        <v>1108</v>
      </c>
      <c r="Z87" s="4" t="s">
        <v>973</v>
      </c>
      <c r="AA87" s="4" t="s">
        <v>49</v>
      </c>
      <c r="AB87" s="4">
        <v>507</v>
      </c>
      <c r="AC87" s="4">
        <v>5111.8010000000004</v>
      </c>
      <c r="AD87" s="4">
        <v>2307.788</v>
      </c>
      <c r="AE87" s="4">
        <v>2.2149999999999999</v>
      </c>
      <c r="AF87" s="4">
        <v>2.4</v>
      </c>
      <c r="AG87" s="4">
        <v>11.079000000000001</v>
      </c>
      <c r="AH87" s="4">
        <v>328.75185299999998</v>
      </c>
      <c r="AI87" s="4">
        <v>2.4765809999999999</v>
      </c>
      <c r="AJ87" s="4">
        <v>107.967687</v>
      </c>
      <c r="AK87" s="4">
        <v>1475</v>
      </c>
      <c r="AL87" s="4">
        <v>1</v>
      </c>
      <c r="AM87" s="4">
        <v>317</v>
      </c>
      <c r="AN87" s="4">
        <v>70</v>
      </c>
      <c r="AO87" s="4">
        <v>15.549116</v>
      </c>
      <c r="AP87" s="4">
        <v>104.3</v>
      </c>
      <c r="AQ87" s="4">
        <v>0</v>
      </c>
      <c r="AR87" s="4">
        <v>0</v>
      </c>
      <c r="AS87" s="4">
        <v>0</v>
      </c>
      <c r="AT87" s="4">
        <v>0.02</v>
      </c>
      <c r="AU87" s="4">
        <v>6.2009999999999996</v>
      </c>
      <c r="AV87" s="4">
        <v>42164</v>
      </c>
      <c r="AW87" s="4">
        <v>0</v>
      </c>
      <c r="AX87" s="4">
        <v>0.56999999999999995</v>
      </c>
      <c r="AY87">
        <v>0.92291666666666661</v>
      </c>
      <c r="AZ87" t="s">
        <v>71</v>
      </c>
      <c r="BA87" t="s">
        <v>1053</v>
      </c>
      <c r="BB87">
        <v>10</v>
      </c>
      <c r="BC87" t="s">
        <v>1109</v>
      </c>
      <c r="BD87">
        <v>6</v>
      </c>
      <c r="BE87">
        <v>195927.70200000005</v>
      </c>
      <c r="BF87">
        <v>2.6090241184985669E-2</v>
      </c>
      <c r="BG87">
        <v>2.4079118426976357E-2</v>
      </c>
      <c r="BH87">
        <v>539151.60399999993</v>
      </c>
      <c r="BI87">
        <v>9.481194087294231E-3</v>
      </c>
      <c r="BJ87">
        <v>8.7503520430653008E-3</v>
      </c>
      <c r="BK87">
        <v>1</v>
      </c>
      <c r="BL87" t="s">
        <v>71</v>
      </c>
      <c r="BM87">
        <v>0</v>
      </c>
      <c r="BN87" t="s">
        <v>929</v>
      </c>
    </row>
    <row r="88" spans="1:66">
      <c r="A88" s="144" t="str">
        <f t="shared" si="76"/>
        <v>동화운수</v>
      </c>
      <c r="B88" s="144" t="str">
        <f t="shared" si="77"/>
        <v>45</v>
      </c>
      <c r="C88" s="145" t="str">
        <f t="shared" si="78"/>
        <v>70바1926</v>
      </c>
      <c r="D88" s="133" t="str">
        <f t="shared" si="79"/>
        <v>대형</v>
      </c>
      <c r="E88" s="129" t="str">
        <f t="shared" si="80"/>
        <v>B</v>
      </c>
      <c r="F88" s="152">
        <f t="shared" si="81"/>
        <v>0.91692307692307684</v>
      </c>
      <c r="G88" s="153">
        <f t="shared" si="82"/>
        <v>2.3839999999999999</v>
      </c>
      <c r="H88" s="154">
        <f t="shared" si="83"/>
        <v>2.6</v>
      </c>
      <c r="I88" s="155">
        <f t="shared" si="84"/>
        <v>5512.5680000000002</v>
      </c>
      <c r="J88" s="156">
        <f t="shared" si="85"/>
        <v>1.7345632340796325E-2</v>
      </c>
      <c r="K88" s="156">
        <f t="shared" si="86"/>
        <v>0.31955142807047671</v>
      </c>
      <c r="L88" s="156">
        <f t="shared" si="87"/>
        <v>0.26067705650070894</v>
      </c>
      <c r="M88" s="157">
        <f t="shared" si="88"/>
        <v>9.375</v>
      </c>
      <c r="N88" s="158">
        <f t="shared" si="89"/>
        <v>9.0999999999999998E-2</v>
      </c>
      <c r="O88" s="158">
        <f t="shared" si="90"/>
        <v>4.3540000000000001</v>
      </c>
      <c r="P88" s="159">
        <f t="shared" si="91"/>
        <v>0</v>
      </c>
      <c r="Q88" s="160">
        <f t="shared" si="92"/>
        <v>69</v>
      </c>
      <c r="R88" s="161">
        <f t="shared" si="93"/>
        <v>23.241947936477988</v>
      </c>
      <c r="S88" s="146">
        <f t="shared" si="94"/>
        <v>5</v>
      </c>
      <c r="T88" s="146">
        <f t="shared" si="95"/>
        <v>240</v>
      </c>
      <c r="U88" t="s">
        <v>142</v>
      </c>
      <c r="V88" t="s">
        <v>203</v>
      </c>
      <c r="W88" t="s">
        <v>142</v>
      </c>
      <c r="X88" s="4" t="s">
        <v>203</v>
      </c>
      <c r="Y88" s="4" t="s">
        <v>1110</v>
      </c>
      <c r="Z88" s="4" t="s">
        <v>660</v>
      </c>
      <c r="AA88" s="4" t="s">
        <v>49</v>
      </c>
      <c r="AB88" s="4">
        <v>507</v>
      </c>
      <c r="AC88" s="4">
        <v>5512.5680000000002</v>
      </c>
      <c r="AD88" s="4">
        <v>2311.87</v>
      </c>
      <c r="AE88" s="4">
        <v>2.3839999999999999</v>
      </c>
      <c r="AF88" s="4">
        <v>2.6</v>
      </c>
      <c r="AG88" s="4">
        <v>9.375</v>
      </c>
      <c r="AH88" s="4">
        <v>357.684798</v>
      </c>
      <c r="AI88" s="4">
        <v>6.204269</v>
      </c>
      <c r="AJ88" s="4">
        <v>114.298688</v>
      </c>
      <c r="AK88" s="4">
        <v>1437</v>
      </c>
      <c r="AL88" s="4">
        <v>5</v>
      </c>
      <c r="AM88" s="4">
        <v>240</v>
      </c>
      <c r="AN88" s="4">
        <v>69</v>
      </c>
      <c r="AO88" s="4">
        <v>15.411803000000001</v>
      </c>
      <c r="AP88" s="4">
        <v>22.9</v>
      </c>
      <c r="AQ88" s="4">
        <v>0</v>
      </c>
      <c r="AR88" s="4">
        <v>10</v>
      </c>
      <c r="AS88" s="4">
        <v>1873</v>
      </c>
      <c r="AT88" s="4">
        <v>9.0999999999999998E-2</v>
      </c>
      <c r="AU88" s="4">
        <v>4.3540000000000001</v>
      </c>
      <c r="AV88" s="4">
        <v>41849</v>
      </c>
      <c r="AW88" s="4">
        <v>0</v>
      </c>
      <c r="AX88" s="4">
        <v>0.56000000000000005</v>
      </c>
      <c r="AY88">
        <v>0.91692307692307684</v>
      </c>
      <c r="AZ88" t="s">
        <v>71</v>
      </c>
      <c r="BA88" t="s">
        <v>1053</v>
      </c>
      <c r="BB88">
        <v>12</v>
      </c>
      <c r="BC88" t="s">
        <v>1111</v>
      </c>
      <c r="BD88">
        <v>9</v>
      </c>
      <c r="BE88">
        <v>195927.70200000005</v>
      </c>
      <c r="BF88">
        <v>2.8135725289117099E-2</v>
      </c>
      <c r="BG88">
        <v>2.5798295803559676E-2</v>
      </c>
      <c r="BH88">
        <v>539151.60399999993</v>
      </c>
      <c r="BI88">
        <v>1.022452304528431E-2</v>
      </c>
      <c r="BJ88">
        <v>9.3751011307529972E-3</v>
      </c>
      <c r="BK88">
        <v>1</v>
      </c>
      <c r="BL88" t="s">
        <v>72</v>
      </c>
      <c r="BM88">
        <v>1</v>
      </c>
      <c r="BN88" t="s">
        <v>930</v>
      </c>
    </row>
    <row r="89" spans="1:66">
      <c r="A89" s="144" t="str">
        <f t="shared" si="76"/>
        <v>동화운수</v>
      </c>
      <c r="B89" s="144" t="str">
        <f t="shared" si="77"/>
        <v>45</v>
      </c>
      <c r="C89" s="145" t="str">
        <f t="shared" si="78"/>
        <v>70바1933</v>
      </c>
      <c r="D89" s="133" t="str">
        <f t="shared" si="79"/>
        <v>대형</v>
      </c>
      <c r="E89" s="129" t="str">
        <f t="shared" si="80"/>
        <v>B</v>
      </c>
      <c r="F89" s="152">
        <f t="shared" si="81"/>
        <v>0.9145833333333333</v>
      </c>
      <c r="G89" s="153">
        <f t="shared" si="82"/>
        <v>2.1949999999999998</v>
      </c>
      <c r="H89" s="154">
        <f t="shared" si="83"/>
        <v>2.4</v>
      </c>
      <c r="I89" s="155">
        <f t="shared" si="84"/>
        <v>5540.2380000000003</v>
      </c>
      <c r="J89" s="156">
        <f t="shared" si="85"/>
        <v>1.5165874350057749E-2</v>
      </c>
      <c r="K89" s="156">
        <f t="shared" si="86"/>
        <v>0.33847777075621016</v>
      </c>
      <c r="L89" s="156">
        <f t="shared" si="87"/>
        <v>0.22941252704306203</v>
      </c>
      <c r="M89" s="157">
        <f t="shared" si="88"/>
        <v>12.039</v>
      </c>
      <c r="N89" s="158">
        <f t="shared" si="89"/>
        <v>1.7999999999999999E-2</v>
      </c>
      <c r="O89" s="158">
        <f t="shared" si="90"/>
        <v>8.1769999999999996</v>
      </c>
      <c r="P89" s="159">
        <f t="shared" si="91"/>
        <v>0</v>
      </c>
      <c r="Q89" s="160">
        <f t="shared" si="92"/>
        <v>68</v>
      </c>
      <c r="R89" s="161">
        <f t="shared" si="93"/>
        <v>24.014140721795393</v>
      </c>
      <c r="S89" s="146">
        <f t="shared" si="94"/>
        <v>1</v>
      </c>
      <c r="T89" s="146">
        <f t="shared" si="95"/>
        <v>453</v>
      </c>
      <c r="U89" t="s">
        <v>142</v>
      </c>
      <c r="V89" t="s">
        <v>203</v>
      </c>
      <c r="W89" t="s">
        <v>142</v>
      </c>
      <c r="X89" s="4" t="s">
        <v>203</v>
      </c>
      <c r="Y89" s="4" t="s">
        <v>1112</v>
      </c>
      <c r="Z89" s="4" t="s">
        <v>660</v>
      </c>
      <c r="AA89" s="4" t="s">
        <v>49</v>
      </c>
      <c r="AB89" s="4">
        <v>507</v>
      </c>
      <c r="AC89" s="4">
        <v>5540.2380000000003</v>
      </c>
      <c r="AD89" s="4">
        <v>2524.5949999999998</v>
      </c>
      <c r="AE89" s="4">
        <v>2.1949999999999998</v>
      </c>
      <c r="AF89" s="4">
        <v>2.4</v>
      </c>
      <c r="AG89" s="4">
        <v>12.039</v>
      </c>
      <c r="AH89" s="4">
        <v>356.93517400000002</v>
      </c>
      <c r="AI89" s="4">
        <v>5.4132340000000001</v>
      </c>
      <c r="AJ89" s="4">
        <v>120.814622</v>
      </c>
      <c r="AK89" s="4">
        <v>1271</v>
      </c>
      <c r="AL89" s="4">
        <v>1</v>
      </c>
      <c r="AM89" s="4">
        <v>453</v>
      </c>
      <c r="AN89" s="4">
        <v>68</v>
      </c>
      <c r="AO89" s="4">
        <v>15.521692</v>
      </c>
      <c r="AP89" s="4">
        <v>201.1</v>
      </c>
      <c r="AQ89" s="4">
        <v>0</v>
      </c>
      <c r="AR89" s="4">
        <v>2</v>
      </c>
      <c r="AS89" s="4">
        <v>510</v>
      </c>
      <c r="AT89" s="4">
        <v>1.7999999999999999E-2</v>
      </c>
      <c r="AU89" s="4">
        <v>8.1769999999999996</v>
      </c>
      <c r="AV89" s="4">
        <v>49700</v>
      </c>
      <c r="AW89" s="4">
        <v>0</v>
      </c>
      <c r="AX89" s="4">
        <v>0.57999999999999996</v>
      </c>
      <c r="AY89">
        <v>0.9145833333333333</v>
      </c>
      <c r="AZ89" t="s">
        <v>71</v>
      </c>
      <c r="BA89" t="s">
        <v>1053</v>
      </c>
      <c r="BB89">
        <v>13</v>
      </c>
      <c r="BC89" t="s">
        <v>1113</v>
      </c>
      <c r="BD89">
        <v>8</v>
      </c>
      <c r="BE89">
        <v>195927.70200000005</v>
      </c>
      <c r="BF89">
        <v>2.8276950852003557E-2</v>
      </c>
      <c r="BG89">
        <v>2.5861627966728251E-2</v>
      </c>
      <c r="BH89">
        <v>539151.60399999993</v>
      </c>
      <c r="BI89">
        <v>1.0275844417222584E-2</v>
      </c>
      <c r="BJ89">
        <v>9.3981160399181553E-3</v>
      </c>
      <c r="BK89">
        <v>1</v>
      </c>
      <c r="BL89" t="s">
        <v>71</v>
      </c>
      <c r="BM89">
        <v>0</v>
      </c>
      <c r="BN89" t="s">
        <v>929</v>
      </c>
    </row>
    <row r="90" spans="1:66">
      <c r="A90" s="144" t="str">
        <f t="shared" si="76"/>
        <v>동화운수</v>
      </c>
      <c r="B90" s="144" t="str">
        <f t="shared" si="77"/>
        <v>45</v>
      </c>
      <c r="C90" s="145" t="str">
        <f t="shared" si="78"/>
        <v>70바1934</v>
      </c>
      <c r="D90" s="133" t="str">
        <f t="shared" si="79"/>
        <v>대형</v>
      </c>
      <c r="E90" s="129" t="str">
        <f t="shared" si="80"/>
        <v>A</v>
      </c>
      <c r="F90" s="152">
        <f t="shared" si="81"/>
        <v>0.97499999999999998</v>
      </c>
      <c r="G90" s="153">
        <f t="shared" si="82"/>
        <v>2.34</v>
      </c>
      <c r="H90" s="154">
        <f t="shared" si="83"/>
        <v>2.4</v>
      </c>
      <c r="I90" s="155">
        <f t="shared" si="84"/>
        <v>5566.9089999999997</v>
      </c>
      <c r="J90" s="156">
        <f t="shared" si="85"/>
        <v>1.1923626675362422E-2</v>
      </c>
      <c r="K90" s="156">
        <f t="shared" si="86"/>
        <v>0.34883365784197851</v>
      </c>
      <c r="L90" s="156">
        <f t="shared" si="87"/>
        <v>0.1526879638233713</v>
      </c>
      <c r="M90" s="157">
        <f t="shared" si="88"/>
        <v>11.064</v>
      </c>
      <c r="N90" s="158">
        <f t="shared" si="89"/>
        <v>5.3999999999999999E-2</v>
      </c>
      <c r="O90" s="158">
        <f t="shared" si="90"/>
        <v>23.315999999999999</v>
      </c>
      <c r="P90" s="159">
        <f t="shared" si="91"/>
        <v>0</v>
      </c>
      <c r="Q90" s="160">
        <f t="shared" si="92"/>
        <v>71</v>
      </c>
      <c r="R90" s="161">
        <f t="shared" si="93"/>
        <v>24.29334025875767</v>
      </c>
      <c r="S90" s="146">
        <f t="shared" si="94"/>
        <v>3</v>
      </c>
      <c r="T90" s="146">
        <f t="shared" si="95"/>
        <v>1298</v>
      </c>
      <c r="U90" t="s">
        <v>142</v>
      </c>
      <c r="V90" t="s">
        <v>203</v>
      </c>
      <c r="W90" t="s">
        <v>142</v>
      </c>
      <c r="X90" s="4" t="s">
        <v>203</v>
      </c>
      <c r="Y90" s="4" t="s">
        <v>1114</v>
      </c>
      <c r="Z90" s="4" t="s">
        <v>660</v>
      </c>
      <c r="AA90" s="4" t="s">
        <v>49</v>
      </c>
      <c r="AB90" s="4">
        <v>507</v>
      </c>
      <c r="AC90" s="4">
        <v>5566.9089999999997</v>
      </c>
      <c r="AD90" s="4">
        <v>2378.7890000000002</v>
      </c>
      <c r="AE90" s="4">
        <v>2.34</v>
      </c>
      <c r="AF90" s="4">
        <v>2.4</v>
      </c>
      <c r="AG90" s="4">
        <v>11.064</v>
      </c>
      <c r="AH90" s="4">
        <v>358.47683899999998</v>
      </c>
      <c r="AI90" s="4">
        <v>4.2743440000000001</v>
      </c>
      <c r="AJ90" s="4">
        <v>125.048787</v>
      </c>
      <c r="AK90" s="4">
        <v>850</v>
      </c>
      <c r="AL90" s="4">
        <v>3</v>
      </c>
      <c r="AM90" s="4">
        <v>1298</v>
      </c>
      <c r="AN90" s="4">
        <v>71</v>
      </c>
      <c r="AO90" s="4">
        <v>15.529339999999999</v>
      </c>
      <c r="AP90" s="4">
        <v>197.3</v>
      </c>
      <c r="AQ90" s="4">
        <v>0</v>
      </c>
      <c r="AR90" s="4">
        <v>8</v>
      </c>
      <c r="AS90" s="4">
        <v>2598</v>
      </c>
      <c r="AT90" s="4">
        <v>5.3999999999999999E-2</v>
      </c>
      <c r="AU90" s="4">
        <v>23.315999999999999</v>
      </c>
      <c r="AV90" s="4">
        <v>48254</v>
      </c>
      <c r="AW90" s="4">
        <v>0</v>
      </c>
      <c r="AX90" s="4">
        <v>0.57999999999999996</v>
      </c>
      <c r="AY90">
        <v>0.97499999999999998</v>
      </c>
      <c r="AZ90" t="s">
        <v>69</v>
      </c>
      <c r="BA90" t="s">
        <v>1053</v>
      </c>
      <c r="BB90">
        <v>7</v>
      </c>
      <c r="BC90" t="s">
        <v>1115</v>
      </c>
      <c r="BD90">
        <v>9</v>
      </c>
      <c r="BE90">
        <v>195927.70200000005</v>
      </c>
      <c r="BF90">
        <v>2.8413077595326457E-2</v>
      </c>
      <c r="BG90">
        <v>2.7702750655443295E-2</v>
      </c>
      <c r="BH90">
        <v>539151.60399999993</v>
      </c>
      <c r="BI90">
        <v>1.0325312878045338E-2</v>
      </c>
      <c r="BJ90">
        <v>1.0067180056094204E-2</v>
      </c>
      <c r="BK90">
        <v>1</v>
      </c>
      <c r="BL90" t="s">
        <v>69</v>
      </c>
      <c r="BM90">
        <v>0</v>
      </c>
      <c r="BN90" t="s">
        <v>929</v>
      </c>
    </row>
    <row r="91" spans="1:66">
      <c r="A91" s="144" t="str">
        <f t="shared" si="76"/>
        <v>동화운수</v>
      </c>
      <c r="B91" s="144" t="str">
        <f t="shared" si="77"/>
        <v>45</v>
      </c>
      <c r="C91" s="145" t="str">
        <f t="shared" si="78"/>
        <v>70바1943</v>
      </c>
      <c r="D91" s="133" t="str">
        <f t="shared" si="79"/>
        <v>대형</v>
      </c>
      <c r="E91" s="129" t="str">
        <f t="shared" si="80"/>
        <v>A</v>
      </c>
      <c r="F91" s="152">
        <f t="shared" si="81"/>
        <v>0.98153846153846147</v>
      </c>
      <c r="G91" s="153">
        <f t="shared" si="82"/>
        <v>2.552</v>
      </c>
      <c r="H91" s="154">
        <f t="shared" si="83"/>
        <v>2.6</v>
      </c>
      <c r="I91" s="155">
        <f t="shared" si="84"/>
        <v>5670.2479999999996</v>
      </c>
      <c r="J91" s="156">
        <f t="shared" si="85"/>
        <v>6.5987702221884017E-3</v>
      </c>
      <c r="K91" s="156">
        <f t="shared" si="86"/>
        <v>0.32826141897343875</v>
      </c>
      <c r="L91" s="156">
        <f t="shared" si="87"/>
        <v>0.12151144006399721</v>
      </c>
      <c r="M91" s="157">
        <f t="shared" si="88"/>
        <v>8.48</v>
      </c>
      <c r="N91" s="158">
        <f t="shared" si="89"/>
        <v>1.7999999999999999E-2</v>
      </c>
      <c r="O91" s="158">
        <f t="shared" si="90"/>
        <v>7.2839999999999998</v>
      </c>
      <c r="P91" s="159">
        <f t="shared" si="91"/>
        <v>0</v>
      </c>
      <c r="Q91" s="160">
        <f t="shared" si="92"/>
        <v>72</v>
      </c>
      <c r="R91" s="161">
        <f t="shared" si="93"/>
        <v>23.518963448226636</v>
      </c>
      <c r="S91" s="146">
        <f t="shared" si="94"/>
        <v>1</v>
      </c>
      <c r="T91" s="146">
        <f t="shared" si="95"/>
        <v>413</v>
      </c>
      <c r="U91" t="s">
        <v>142</v>
      </c>
      <c r="V91" t="s">
        <v>203</v>
      </c>
      <c r="W91" t="s">
        <v>142</v>
      </c>
      <c r="X91" s="4" t="s">
        <v>203</v>
      </c>
      <c r="Y91" s="4" t="s">
        <v>1116</v>
      </c>
      <c r="Z91" s="4" t="s">
        <v>660</v>
      </c>
      <c r="AA91" s="4" t="s">
        <v>49</v>
      </c>
      <c r="AB91" s="4">
        <v>507</v>
      </c>
      <c r="AC91" s="4">
        <v>5670.2479999999996</v>
      </c>
      <c r="AD91" s="4">
        <v>2221.5079999999998</v>
      </c>
      <c r="AE91" s="4">
        <v>2.552</v>
      </c>
      <c r="AF91" s="4">
        <v>2.6</v>
      </c>
      <c r="AG91" s="4">
        <v>8.48</v>
      </c>
      <c r="AH91" s="4">
        <v>362.46905400000003</v>
      </c>
      <c r="AI91" s="4">
        <v>2.3918499999999998</v>
      </c>
      <c r="AJ91" s="4">
        <v>118.984606</v>
      </c>
      <c r="AK91" s="4">
        <v>689</v>
      </c>
      <c r="AL91" s="4">
        <v>1</v>
      </c>
      <c r="AM91" s="4">
        <v>413</v>
      </c>
      <c r="AN91" s="4">
        <v>72</v>
      </c>
      <c r="AO91" s="4">
        <v>15.643397999999999</v>
      </c>
      <c r="AP91" s="4">
        <v>104.9</v>
      </c>
      <c r="AQ91" s="4">
        <v>0</v>
      </c>
      <c r="AR91" s="4">
        <v>7</v>
      </c>
      <c r="AS91" s="4">
        <v>2379</v>
      </c>
      <c r="AT91" s="4">
        <v>1.7999999999999999E-2</v>
      </c>
      <c r="AU91" s="4">
        <v>7.2839999999999998</v>
      </c>
      <c r="AV91" s="4">
        <v>51215</v>
      </c>
      <c r="AW91" s="4">
        <v>0</v>
      </c>
      <c r="AX91" s="4">
        <v>0.56000000000000005</v>
      </c>
      <c r="AY91">
        <v>0.98153846153846147</v>
      </c>
      <c r="AZ91" t="s">
        <v>69</v>
      </c>
      <c r="BA91" t="s">
        <v>1053</v>
      </c>
      <c r="BB91">
        <v>2</v>
      </c>
      <c r="BC91" t="s">
        <v>1117</v>
      </c>
      <c r="BD91">
        <v>9</v>
      </c>
      <c r="BE91">
        <v>195927.70200000005</v>
      </c>
      <c r="BF91">
        <v>2.8940511944553906E-2</v>
      </c>
      <c r="BG91">
        <v>2.840622557019291E-2</v>
      </c>
      <c r="BH91">
        <v>539151.60399999993</v>
      </c>
      <c r="BI91">
        <v>1.0516982529463086E-2</v>
      </c>
      <c r="BJ91">
        <v>1.0322822851996073E-2</v>
      </c>
      <c r="BK91">
        <v>1</v>
      </c>
      <c r="BL91" t="s">
        <v>69</v>
      </c>
      <c r="BM91">
        <v>0</v>
      </c>
      <c r="BN91" t="s">
        <v>929</v>
      </c>
    </row>
    <row r="92" spans="1:66">
      <c r="A92" s="144" t="str">
        <f t="shared" si="76"/>
        <v>동화운수</v>
      </c>
      <c r="B92" s="144" t="str">
        <f t="shared" si="77"/>
        <v>45</v>
      </c>
      <c r="C92" s="145" t="str">
        <f t="shared" si="78"/>
        <v>70바1944</v>
      </c>
      <c r="D92" s="133" t="str">
        <f t="shared" si="79"/>
        <v>대형</v>
      </c>
      <c r="E92" s="129" t="str">
        <f t="shared" si="80"/>
        <v>S</v>
      </c>
      <c r="F92" s="152">
        <f t="shared" si="81"/>
        <v>1.0833333333333335</v>
      </c>
      <c r="G92" s="153">
        <f t="shared" si="82"/>
        <v>2.6</v>
      </c>
      <c r="H92" s="154">
        <f t="shared" si="83"/>
        <v>2.4</v>
      </c>
      <c r="I92" s="155">
        <f t="shared" si="84"/>
        <v>5348.8389999999999</v>
      </c>
      <c r="J92" s="156">
        <f t="shared" si="85"/>
        <v>1.2953553307794187E-2</v>
      </c>
      <c r="K92" s="156">
        <f t="shared" si="86"/>
        <v>0.32564039542906498</v>
      </c>
      <c r="L92" s="156">
        <f t="shared" si="87"/>
        <v>0.15648255630801375</v>
      </c>
      <c r="M92" s="157">
        <f t="shared" si="88"/>
        <v>8.7579999999999991</v>
      </c>
      <c r="N92" s="158">
        <f t="shared" si="89"/>
        <v>0</v>
      </c>
      <c r="O92" s="158">
        <f t="shared" si="90"/>
        <v>5.4969999999999999</v>
      </c>
      <c r="P92" s="159">
        <f t="shared" si="91"/>
        <v>0</v>
      </c>
      <c r="Q92" s="160">
        <f t="shared" si="92"/>
        <v>69</v>
      </c>
      <c r="R92" s="161">
        <f t="shared" si="93"/>
        <v>23.548548627873831</v>
      </c>
      <c r="S92" s="146">
        <f t="shared" si="94"/>
        <v>0</v>
      </c>
      <c r="T92" s="146">
        <f t="shared" si="95"/>
        <v>294</v>
      </c>
      <c r="U92" t="s">
        <v>142</v>
      </c>
      <c r="V92" t="s">
        <v>203</v>
      </c>
      <c r="W92" t="s">
        <v>142</v>
      </c>
      <c r="X92" s="4" t="s">
        <v>203</v>
      </c>
      <c r="Y92" s="4" t="s">
        <v>1118</v>
      </c>
      <c r="Z92" s="4" t="s">
        <v>660</v>
      </c>
      <c r="AA92" s="4" t="s">
        <v>49</v>
      </c>
      <c r="AB92" s="4">
        <v>507</v>
      </c>
      <c r="AC92" s="4">
        <v>5348.8389999999999</v>
      </c>
      <c r="AD92" s="4">
        <v>2057.0659999999998</v>
      </c>
      <c r="AE92" s="4">
        <v>2.6</v>
      </c>
      <c r="AF92" s="4">
        <v>2.4</v>
      </c>
      <c r="AG92" s="4">
        <v>8.7579999999999991</v>
      </c>
      <c r="AH92" s="4">
        <v>343.421291</v>
      </c>
      <c r="AI92" s="4">
        <v>4.4485260000000002</v>
      </c>
      <c r="AJ92" s="4">
        <v>111.831845</v>
      </c>
      <c r="AK92" s="4">
        <v>837</v>
      </c>
      <c r="AL92" s="4">
        <v>0</v>
      </c>
      <c r="AM92" s="4">
        <v>294</v>
      </c>
      <c r="AN92" s="4">
        <v>69</v>
      </c>
      <c r="AO92" s="4">
        <v>15.575151999999999</v>
      </c>
      <c r="AP92" s="4">
        <v>118.7</v>
      </c>
      <c r="AQ92" s="4">
        <v>0</v>
      </c>
      <c r="AR92" s="4">
        <v>7</v>
      </c>
      <c r="AS92" s="4">
        <v>1692</v>
      </c>
      <c r="AT92" s="4">
        <v>0</v>
      </c>
      <c r="AU92" s="4">
        <v>5.4969999999999999</v>
      </c>
      <c r="AV92" s="4">
        <v>49296</v>
      </c>
      <c r="AW92" s="4">
        <v>0</v>
      </c>
      <c r="AX92" s="4">
        <v>0.57999999999999996</v>
      </c>
      <c r="AY92">
        <v>1.0833333333333335</v>
      </c>
      <c r="AZ92" t="s">
        <v>74</v>
      </c>
      <c r="BA92" t="s">
        <v>1053</v>
      </c>
      <c r="BB92">
        <v>2</v>
      </c>
      <c r="BC92" t="s">
        <v>1119</v>
      </c>
      <c r="BD92">
        <v>6</v>
      </c>
      <c r="BE92">
        <v>195927.70200000005</v>
      </c>
      <c r="BF92">
        <v>2.7300065000507169E-2</v>
      </c>
      <c r="BG92">
        <v>2.9575070417216104E-2</v>
      </c>
      <c r="BH92">
        <v>539151.60399999993</v>
      </c>
      <c r="BI92">
        <v>9.9208440822889602E-3</v>
      </c>
      <c r="BJ92">
        <v>1.0747581089146375E-2</v>
      </c>
      <c r="BK92">
        <v>1</v>
      </c>
      <c r="BL92" t="s">
        <v>69</v>
      </c>
      <c r="BM92">
        <v>1</v>
      </c>
      <c r="BN92" t="s">
        <v>930</v>
      </c>
    </row>
    <row r="93" spans="1:66">
      <c r="A93" s="144" t="str">
        <f t="shared" si="76"/>
        <v>동화운수</v>
      </c>
      <c r="B93" s="144" t="str">
        <f t="shared" si="77"/>
        <v>45</v>
      </c>
      <c r="C93" s="145" t="str">
        <f t="shared" si="78"/>
        <v>70바1946</v>
      </c>
      <c r="D93" s="133" t="str">
        <f t="shared" si="79"/>
        <v>대형</v>
      </c>
      <c r="E93" s="129" t="str">
        <f t="shared" si="80"/>
        <v>B</v>
      </c>
      <c r="F93" s="152">
        <f t="shared" si="81"/>
        <v>0.93208333333333337</v>
      </c>
      <c r="G93" s="153">
        <f t="shared" si="82"/>
        <v>2.2370000000000001</v>
      </c>
      <c r="H93" s="154">
        <f t="shared" si="83"/>
        <v>2.4</v>
      </c>
      <c r="I93" s="155">
        <f t="shared" si="84"/>
        <v>5773.5280000000002</v>
      </c>
      <c r="J93" s="156">
        <f t="shared" si="85"/>
        <v>7.6412953955312928E-3</v>
      </c>
      <c r="K93" s="156">
        <f t="shared" si="86"/>
        <v>0.31459006686045532</v>
      </c>
      <c r="L93" s="156">
        <f t="shared" si="87"/>
        <v>0.13596539239092631</v>
      </c>
      <c r="M93" s="157">
        <f t="shared" si="88"/>
        <v>10.393000000000001</v>
      </c>
      <c r="N93" s="158">
        <f t="shared" si="89"/>
        <v>0</v>
      </c>
      <c r="O93" s="158">
        <f t="shared" si="90"/>
        <v>4.9189999999999996</v>
      </c>
      <c r="P93" s="159">
        <f t="shared" si="91"/>
        <v>0</v>
      </c>
      <c r="Q93" s="160">
        <f t="shared" si="92"/>
        <v>66</v>
      </c>
      <c r="R93" s="161">
        <f t="shared" si="93"/>
        <v>22.362717411590861</v>
      </c>
      <c r="S93" s="146">
        <f t="shared" si="94"/>
        <v>0</v>
      </c>
      <c r="T93" s="146">
        <f t="shared" si="95"/>
        <v>284</v>
      </c>
      <c r="U93" t="s">
        <v>142</v>
      </c>
      <c r="V93" t="s">
        <v>203</v>
      </c>
      <c r="W93" t="s">
        <v>142</v>
      </c>
      <c r="X93" s="4" t="s">
        <v>203</v>
      </c>
      <c r="Y93" s="4" t="s">
        <v>1120</v>
      </c>
      <c r="Z93" s="4" t="s">
        <v>660</v>
      </c>
      <c r="AA93" s="4" t="s">
        <v>49</v>
      </c>
      <c r="AB93" s="4">
        <v>507</v>
      </c>
      <c r="AC93" s="4">
        <v>5773.5280000000002</v>
      </c>
      <c r="AD93" s="4">
        <v>2580.585</v>
      </c>
      <c r="AE93" s="4">
        <v>2.2370000000000001</v>
      </c>
      <c r="AF93" s="4">
        <v>2.4</v>
      </c>
      <c r="AG93" s="4">
        <v>10.393000000000001</v>
      </c>
      <c r="AH93" s="4">
        <v>380.92127699999998</v>
      </c>
      <c r="AI93" s="4">
        <v>2.9107319999999999</v>
      </c>
      <c r="AJ93" s="4">
        <v>119.83405</v>
      </c>
      <c r="AK93" s="4">
        <v>785</v>
      </c>
      <c r="AL93" s="4">
        <v>0</v>
      </c>
      <c r="AM93" s="4">
        <v>284</v>
      </c>
      <c r="AN93" s="4">
        <v>66</v>
      </c>
      <c r="AO93" s="4">
        <v>15.156748</v>
      </c>
      <c r="AP93" s="4">
        <v>29.9</v>
      </c>
      <c r="AQ93" s="4">
        <v>0</v>
      </c>
      <c r="AR93" s="4">
        <v>5</v>
      </c>
      <c r="AS93" s="4">
        <v>2058</v>
      </c>
      <c r="AT93" s="4">
        <v>0</v>
      </c>
      <c r="AU93" s="4">
        <v>4.9189999999999996</v>
      </c>
      <c r="AV93" s="4">
        <v>42453</v>
      </c>
      <c r="AW93" s="4">
        <v>0</v>
      </c>
      <c r="AX93" s="4">
        <v>0.57999999999999996</v>
      </c>
      <c r="AY93">
        <v>0.93208333333333337</v>
      </c>
      <c r="AZ93" t="s">
        <v>71</v>
      </c>
      <c r="BA93" t="s">
        <v>1053</v>
      </c>
      <c r="BB93">
        <v>8</v>
      </c>
      <c r="BC93" t="s">
        <v>1121</v>
      </c>
      <c r="BD93">
        <v>8</v>
      </c>
      <c r="BE93">
        <v>195927.70200000005</v>
      </c>
      <c r="BF93">
        <v>2.9467645162295625E-2</v>
      </c>
      <c r="BG93">
        <v>2.7466300928356384E-2</v>
      </c>
      <c r="BH93">
        <v>539151.60399999993</v>
      </c>
      <c r="BI93">
        <v>1.0708542749693835E-2</v>
      </c>
      <c r="BJ93">
        <v>9.9812542212771287E-3</v>
      </c>
      <c r="BK93">
        <v>1</v>
      </c>
      <c r="BL93" t="s">
        <v>69</v>
      </c>
      <c r="BM93">
        <v>-1</v>
      </c>
      <c r="BN93" t="s">
        <v>928</v>
      </c>
    </row>
    <row r="94" spans="1:66">
      <c r="A94" s="144" t="str">
        <f t="shared" si="76"/>
        <v>동화운수</v>
      </c>
      <c r="B94" s="144" t="str">
        <f t="shared" si="77"/>
        <v>45</v>
      </c>
      <c r="C94" s="145" t="str">
        <f t="shared" si="78"/>
        <v>70바1947</v>
      </c>
      <c r="D94" s="133" t="str">
        <f t="shared" si="79"/>
        <v>대형</v>
      </c>
      <c r="E94" s="129" t="str">
        <f t="shared" si="80"/>
        <v>S</v>
      </c>
      <c r="F94" s="152">
        <f t="shared" si="81"/>
        <v>1.0108333333333335</v>
      </c>
      <c r="G94" s="153">
        <f t="shared" si="82"/>
        <v>2.4260000000000002</v>
      </c>
      <c r="H94" s="154">
        <f t="shared" si="83"/>
        <v>2.4</v>
      </c>
      <c r="I94" s="155">
        <f t="shared" si="84"/>
        <v>5615.7169999999996</v>
      </c>
      <c r="J94" s="156">
        <f t="shared" si="85"/>
        <v>1.1667186434950733E-2</v>
      </c>
      <c r="K94" s="156">
        <f t="shared" si="86"/>
        <v>0.34424841619027247</v>
      </c>
      <c r="L94" s="156">
        <f t="shared" si="87"/>
        <v>0.16578470745587787</v>
      </c>
      <c r="M94" s="157">
        <f t="shared" si="88"/>
        <v>9.827</v>
      </c>
      <c r="N94" s="158">
        <f t="shared" si="89"/>
        <v>8.8999999999999996E-2</v>
      </c>
      <c r="O94" s="158">
        <f t="shared" si="90"/>
        <v>11.308</v>
      </c>
      <c r="P94" s="159">
        <f t="shared" si="91"/>
        <v>0</v>
      </c>
      <c r="Q94" s="160">
        <f t="shared" si="92"/>
        <v>73</v>
      </c>
      <c r="R94" s="161">
        <f t="shared" si="93"/>
        <v>24.306011836230596</v>
      </c>
      <c r="S94" s="146">
        <f t="shared" si="94"/>
        <v>5</v>
      </c>
      <c r="T94" s="146">
        <f t="shared" si="95"/>
        <v>635</v>
      </c>
      <c r="U94" t="s">
        <v>142</v>
      </c>
      <c r="V94" t="s">
        <v>203</v>
      </c>
      <c r="W94" t="s">
        <v>142</v>
      </c>
      <c r="X94" s="4" t="s">
        <v>203</v>
      </c>
      <c r="Y94" s="4" t="s">
        <v>1122</v>
      </c>
      <c r="Z94" s="4" t="s">
        <v>660</v>
      </c>
      <c r="AA94" s="4" t="s">
        <v>49</v>
      </c>
      <c r="AB94" s="4">
        <v>507</v>
      </c>
      <c r="AC94" s="4">
        <v>5615.7169999999996</v>
      </c>
      <c r="AD94" s="4">
        <v>2314.3820000000001</v>
      </c>
      <c r="AE94" s="4">
        <v>2.4260000000000002</v>
      </c>
      <c r="AF94" s="4">
        <v>2.4</v>
      </c>
      <c r="AG94" s="4">
        <v>9.827</v>
      </c>
      <c r="AH94" s="4">
        <v>358.71433300000001</v>
      </c>
      <c r="AI94" s="4">
        <v>4.185187</v>
      </c>
      <c r="AJ94" s="4">
        <v>123.486841</v>
      </c>
      <c r="AK94" s="4">
        <v>931</v>
      </c>
      <c r="AL94" s="4">
        <v>5</v>
      </c>
      <c r="AM94" s="4">
        <v>635</v>
      </c>
      <c r="AN94" s="4">
        <v>73</v>
      </c>
      <c r="AO94" s="4">
        <v>15.655122</v>
      </c>
      <c r="AP94" s="4">
        <v>110.6</v>
      </c>
      <c r="AQ94" s="4">
        <v>0</v>
      </c>
      <c r="AR94" s="4">
        <v>5</v>
      </c>
      <c r="AS94" s="4">
        <v>1342</v>
      </c>
      <c r="AT94" s="4">
        <v>8.8999999999999996E-2</v>
      </c>
      <c r="AU94" s="4">
        <v>11.308</v>
      </c>
      <c r="AV94" s="4">
        <v>43926</v>
      </c>
      <c r="AW94" s="4">
        <v>0</v>
      </c>
      <c r="AX94" s="4">
        <v>0.56000000000000005</v>
      </c>
      <c r="AY94">
        <v>1.0108333333333335</v>
      </c>
      <c r="AZ94" t="s">
        <v>74</v>
      </c>
      <c r="BA94" t="s">
        <v>1053</v>
      </c>
      <c r="BB94">
        <v>5</v>
      </c>
      <c r="BC94" t="s">
        <v>1123</v>
      </c>
      <c r="BD94">
        <v>19</v>
      </c>
      <c r="BE94">
        <v>195927.70200000005</v>
      </c>
      <c r="BF94">
        <v>2.8662189892882009E-2</v>
      </c>
      <c r="BG94">
        <v>2.8972696950054902E-2</v>
      </c>
      <c r="BH94">
        <v>539151.60399999993</v>
      </c>
      <c r="BI94">
        <v>1.0415840291184593E-2</v>
      </c>
      <c r="BJ94">
        <v>1.0528678561005761E-2</v>
      </c>
      <c r="BK94">
        <v>1</v>
      </c>
      <c r="BL94" t="s">
        <v>74</v>
      </c>
      <c r="BM94">
        <v>0</v>
      </c>
      <c r="BN94" t="s">
        <v>929</v>
      </c>
    </row>
    <row r="95" spans="1:66">
      <c r="A95" s="144" t="str">
        <f t="shared" si="76"/>
        <v>동화운수</v>
      </c>
      <c r="B95" s="144" t="str">
        <f t="shared" si="77"/>
        <v>급행95</v>
      </c>
      <c r="C95" s="145" t="str">
        <f t="shared" si="78"/>
        <v>70바1804</v>
      </c>
      <c r="D95" s="133" t="str">
        <f t="shared" si="79"/>
        <v>대형</v>
      </c>
      <c r="E95" s="129" t="str">
        <f t="shared" si="80"/>
        <v>F</v>
      </c>
      <c r="F95" s="152">
        <f t="shared" si="81"/>
        <v>0.7578571428571429</v>
      </c>
      <c r="G95" s="153">
        <f t="shared" si="82"/>
        <v>2.1219999999999999</v>
      </c>
      <c r="H95" s="154">
        <f t="shared" si="83"/>
        <v>2.8</v>
      </c>
      <c r="I95" s="155">
        <f t="shared" si="84"/>
        <v>5054.3900000000003</v>
      </c>
      <c r="J95" s="156">
        <f t="shared" si="85"/>
        <v>9.9151596073120251E-3</v>
      </c>
      <c r="K95" s="156">
        <f t="shared" si="86"/>
        <v>0.38039479263174436</v>
      </c>
      <c r="L95" s="156">
        <f t="shared" si="87"/>
        <v>0.1606524229432236</v>
      </c>
      <c r="M95" s="157">
        <f t="shared" si="88"/>
        <v>13.663</v>
      </c>
      <c r="N95" s="158">
        <f t="shared" si="89"/>
        <v>0.02</v>
      </c>
      <c r="O95" s="158">
        <f t="shared" si="90"/>
        <v>9.7140000000000004</v>
      </c>
      <c r="P95" s="159">
        <f t="shared" si="91"/>
        <v>0</v>
      </c>
      <c r="Q95" s="160">
        <f t="shared" si="92"/>
        <v>70</v>
      </c>
      <c r="R95" s="161">
        <f t="shared" si="93"/>
        <v>26.099957717096665</v>
      </c>
      <c r="S95" s="146">
        <f t="shared" si="94"/>
        <v>1</v>
      </c>
      <c r="T95" s="146">
        <f t="shared" si="95"/>
        <v>491</v>
      </c>
      <c r="U95" t="s">
        <v>142</v>
      </c>
      <c r="V95" t="s">
        <v>204</v>
      </c>
      <c r="W95" t="s">
        <v>142</v>
      </c>
      <c r="X95" s="4" t="s">
        <v>204</v>
      </c>
      <c r="Y95" s="4" t="s">
        <v>1124</v>
      </c>
      <c r="Z95" s="4" t="s">
        <v>660</v>
      </c>
      <c r="AA95" s="4" t="s">
        <v>49</v>
      </c>
      <c r="AB95" s="4">
        <v>507</v>
      </c>
      <c r="AC95" s="4">
        <v>5054.3900000000003</v>
      </c>
      <c r="AD95" s="4">
        <v>2382.011</v>
      </c>
      <c r="AE95" s="4">
        <v>2.1219999999999999</v>
      </c>
      <c r="AF95" s="4">
        <v>2.8</v>
      </c>
      <c r="AG95" s="4">
        <v>13.663</v>
      </c>
      <c r="AH95" s="4">
        <v>317.62877500000002</v>
      </c>
      <c r="AI95" s="4">
        <v>3.14934</v>
      </c>
      <c r="AJ95" s="4">
        <v>120.824332</v>
      </c>
      <c r="AK95" s="4">
        <v>812</v>
      </c>
      <c r="AL95" s="4">
        <v>1</v>
      </c>
      <c r="AM95" s="4">
        <v>491</v>
      </c>
      <c r="AN95" s="4">
        <v>70</v>
      </c>
      <c r="AO95" s="4">
        <v>15.912884</v>
      </c>
      <c r="AP95" s="4">
        <v>911.9</v>
      </c>
      <c r="AQ95" s="4">
        <v>0</v>
      </c>
      <c r="AR95" s="4">
        <v>4</v>
      </c>
      <c r="AS95" s="4">
        <v>818</v>
      </c>
      <c r="AT95" s="4">
        <v>0.02</v>
      </c>
      <c r="AU95" s="4">
        <v>9.7140000000000004</v>
      </c>
      <c r="AV95" s="4">
        <v>43320</v>
      </c>
      <c r="AW95" s="4">
        <v>0</v>
      </c>
      <c r="AX95" s="4">
        <v>0.56000000000000005</v>
      </c>
      <c r="AY95">
        <v>0.7578571428571429</v>
      </c>
      <c r="AZ95" t="s">
        <v>73</v>
      </c>
      <c r="BA95" t="s">
        <v>1125</v>
      </c>
      <c r="BB95">
        <v>1</v>
      </c>
      <c r="BC95" t="s">
        <v>1126</v>
      </c>
      <c r="BD95">
        <v>13</v>
      </c>
      <c r="BE95">
        <v>59425.061000000002</v>
      </c>
      <c r="BF95">
        <v>8.5054855896571996E-2</v>
      </c>
      <c r="BG95">
        <v>6.4459430075902061E-2</v>
      </c>
      <c r="BH95">
        <v>539151.60399999993</v>
      </c>
      <c r="BI95">
        <v>9.3747101232773133E-3</v>
      </c>
      <c r="BJ95">
        <v>7.1046910291408787E-3</v>
      </c>
      <c r="BK95">
        <v>1</v>
      </c>
      <c r="BL95" t="s">
        <v>70</v>
      </c>
      <c r="BM95">
        <v>-1</v>
      </c>
      <c r="BN95" t="s">
        <v>928</v>
      </c>
    </row>
    <row r="96" spans="1:66">
      <c r="A96" s="144" t="str">
        <f t="shared" si="76"/>
        <v>동화운수</v>
      </c>
      <c r="B96" s="144" t="str">
        <f t="shared" si="77"/>
        <v>급행95</v>
      </c>
      <c r="C96" s="145" t="str">
        <f t="shared" si="78"/>
        <v>70바1805</v>
      </c>
      <c r="D96" s="133" t="str">
        <f t="shared" si="79"/>
        <v>대형</v>
      </c>
      <c r="E96" s="129" t="str">
        <f t="shared" si="80"/>
        <v>B</v>
      </c>
      <c r="F96" s="152">
        <f t="shared" si="81"/>
        <v>0.91814814814814816</v>
      </c>
      <c r="G96" s="153">
        <f t="shared" si="82"/>
        <v>2.4790000000000001</v>
      </c>
      <c r="H96" s="154">
        <f t="shared" si="83"/>
        <v>2.7</v>
      </c>
      <c r="I96" s="155">
        <f t="shared" si="84"/>
        <v>5562.4809999999998</v>
      </c>
      <c r="J96" s="156">
        <f t="shared" si="85"/>
        <v>4.360853873667643E-3</v>
      </c>
      <c r="K96" s="156">
        <f t="shared" si="86"/>
        <v>0.37103884624729661</v>
      </c>
      <c r="L96" s="156">
        <f t="shared" si="87"/>
        <v>0.12530379879050374</v>
      </c>
      <c r="M96" s="157">
        <f t="shared" si="88"/>
        <v>10.14</v>
      </c>
      <c r="N96" s="158">
        <f t="shared" si="89"/>
        <v>0.30599999999999999</v>
      </c>
      <c r="O96" s="158">
        <f t="shared" si="90"/>
        <v>6.5979999999999999</v>
      </c>
      <c r="P96" s="159">
        <f t="shared" si="91"/>
        <v>0</v>
      </c>
      <c r="Q96" s="160">
        <f t="shared" si="92"/>
        <v>70</v>
      </c>
      <c r="R96" s="161">
        <f t="shared" si="93"/>
        <v>25.288019478328899</v>
      </c>
      <c r="S96" s="146">
        <f t="shared" si="94"/>
        <v>17</v>
      </c>
      <c r="T96" s="146">
        <f t="shared" si="95"/>
        <v>367</v>
      </c>
      <c r="U96" t="s">
        <v>142</v>
      </c>
      <c r="V96" t="s">
        <v>204</v>
      </c>
      <c r="W96" t="s">
        <v>142</v>
      </c>
      <c r="X96" s="4" t="s">
        <v>204</v>
      </c>
      <c r="Y96" s="4" t="s">
        <v>1127</v>
      </c>
      <c r="Z96" s="4" t="s">
        <v>660</v>
      </c>
      <c r="AA96" s="4" t="s">
        <v>49</v>
      </c>
      <c r="AB96" s="4">
        <v>507</v>
      </c>
      <c r="AC96" s="4">
        <v>5562.4809999999998</v>
      </c>
      <c r="AD96" s="4">
        <v>2244.0329999999999</v>
      </c>
      <c r="AE96" s="4">
        <v>2.4790000000000001</v>
      </c>
      <c r="AF96" s="4">
        <v>2.7</v>
      </c>
      <c r="AG96" s="4">
        <v>10.14</v>
      </c>
      <c r="AH96" s="4">
        <v>352.16933299999999</v>
      </c>
      <c r="AI96" s="4">
        <v>1.5357590000000001</v>
      </c>
      <c r="AJ96" s="4">
        <v>130.66850299999999</v>
      </c>
      <c r="AK96" s="4">
        <v>697</v>
      </c>
      <c r="AL96" s="4">
        <v>17</v>
      </c>
      <c r="AM96" s="4">
        <v>367</v>
      </c>
      <c r="AN96" s="4">
        <v>70</v>
      </c>
      <c r="AO96" s="4">
        <v>15.794904000000001</v>
      </c>
      <c r="AP96" s="4">
        <v>294.3</v>
      </c>
      <c r="AQ96" s="4">
        <v>0</v>
      </c>
      <c r="AR96" s="4">
        <v>2</v>
      </c>
      <c r="AS96" s="4">
        <v>228</v>
      </c>
      <c r="AT96" s="4">
        <v>0.30599999999999999</v>
      </c>
      <c r="AU96" s="4">
        <v>6.5979999999999999</v>
      </c>
      <c r="AV96" s="4">
        <v>42989</v>
      </c>
      <c r="AW96" s="4">
        <v>0</v>
      </c>
      <c r="AX96" s="4">
        <v>0.56000000000000005</v>
      </c>
      <c r="AY96">
        <v>0.91814814814814816</v>
      </c>
      <c r="AZ96" t="s">
        <v>71</v>
      </c>
      <c r="BA96" t="s">
        <v>1125</v>
      </c>
      <c r="BB96">
        <v>2</v>
      </c>
      <c r="BC96" t="s">
        <v>1128</v>
      </c>
      <c r="BD96">
        <v>7</v>
      </c>
      <c r="BE96">
        <v>59425.061000000002</v>
      </c>
      <c r="BF96">
        <v>9.3604969122370776E-2</v>
      </c>
      <c r="BG96">
        <v>8.5943229057169321E-2</v>
      </c>
      <c r="BH96">
        <v>539151.60399999993</v>
      </c>
      <c r="BI96">
        <v>1.0317099974722509E-2</v>
      </c>
      <c r="BJ96">
        <v>9.4726262360507775E-3</v>
      </c>
      <c r="BK96">
        <v>1</v>
      </c>
      <c r="BL96" t="s">
        <v>69</v>
      </c>
      <c r="BM96">
        <v>-1</v>
      </c>
      <c r="BN96" t="s">
        <v>928</v>
      </c>
    </row>
    <row r="97" spans="1:66">
      <c r="A97" s="144" t="str">
        <f t="shared" si="76"/>
        <v>동화운수</v>
      </c>
      <c r="B97" s="144" t="str">
        <f t="shared" si="77"/>
        <v>급행95</v>
      </c>
      <c r="C97" s="145" t="str">
        <f t="shared" si="78"/>
        <v>70바1812</v>
      </c>
      <c r="D97" s="133" t="str">
        <f t="shared" si="79"/>
        <v>대형</v>
      </c>
      <c r="E97" s="129" t="str">
        <f t="shared" si="80"/>
        <v>A</v>
      </c>
      <c r="F97" s="152">
        <f t="shared" si="81"/>
        <v>0.95142857142857151</v>
      </c>
      <c r="G97" s="153">
        <f t="shared" si="82"/>
        <v>2.6640000000000001</v>
      </c>
      <c r="H97" s="154">
        <f t="shared" si="83"/>
        <v>2.8</v>
      </c>
      <c r="I97" s="155">
        <f t="shared" si="84"/>
        <v>5249.2579999999998</v>
      </c>
      <c r="J97" s="156">
        <f t="shared" si="85"/>
        <v>8.7454310997680269E-3</v>
      </c>
      <c r="K97" s="156">
        <f t="shared" si="86"/>
        <v>0.35995521966828631</v>
      </c>
      <c r="L97" s="156">
        <f t="shared" si="87"/>
        <v>0.11239683780069488</v>
      </c>
      <c r="M97" s="157">
        <f t="shared" si="88"/>
        <v>8.843</v>
      </c>
      <c r="N97" s="158">
        <f t="shared" si="89"/>
        <v>3.7999999999999999E-2</v>
      </c>
      <c r="O97" s="158">
        <f t="shared" si="90"/>
        <v>3.601</v>
      </c>
      <c r="P97" s="159">
        <f t="shared" si="91"/>
        <v>0</v>
      </c>
      <c r="Q97" s="160">
        <f t="shared" si="92"/>
        <v>77</v>
      </c>
      <c r="R97" s="161">
        <f t="shared" si="93"/>
        <v>25.124203501023768</v>
      </c>
      <c r="S97" s="146">
        <f t="shared" si="94"/>
        <v>2</v>
      </c>
      <c r="T97" s="146">
        <f t="shared" si="95"/>
        <v>189</v>
      </c>
      <c r="U97" t="s">
        <v>142</v>
      </c>
      <c r="V97" t="s">
        <v>204</v>
      </c>
      <c r="W97" t="s">
        <v>142</v>
      </c>
      <c r="X97" s="4" t="s">
        <v>204</v>
      </c>
      <c r="Y97" s="4" t="s">
        <v>1129</v>
      </c>
      <c r="Z97" s="4" t="s">
        <v>660</v>
      </c>
      <c r="AA97" s="4" t="s">
        <v>49</v>
      </c>
      <c r="AB97" s="4">
        <v>507</v>
      </c>
      <c r="AC97" s="4">
        <v>5249.2579999999998</v>
      </c>
      <c r="AD97" s="4">
        <v>1970.45</v>
      </c>
      <c r="AE97" s="4">
        <v>2.6640000000000001</v>
      </c>
      <c r="AF97" s="4">
        <v>2.8</v>
      </c>
      <c r="AG97" s="4">
        <v>8.843</v>
      </c>
      <c r="AH97" s="4">
        <v>330.95601199999999</v>
      </c>
      <c r="AI97" s="4">
        <v>2.8943530000000002</v>
      </c>
      <c r="AJ97" s="4">
        <v>119.129344</v>
      </c>
      <c r="AK97" s="4">
        <v>590</v>
      </c>
      <c r="AL97" s="4">
        <v>2</v>
      </c>
      <c r="AM97" s="4">
        <v>189</v>
      </c>
      <c r="AN97" s="4">
        <v>77</v>
      </c>
      <c r="AO97" s="4">
        <v>15.860893000000001</v>
      </c>
      <c r="AP97" s="4">
        <v>941.9</v>
      </c>
      <c r="AQ97" s="4">
        <v>0</v>
      </c>
      <c r="AR97" s="4">
        <v>4</v>
      </c>
      <c r="AS97" s="4">
        <v>1480</v>
      </c>
      <c r="AT97" s="4">
        <v>3.7999999999999999E-2</v>
      </c>
      <c r="AU97" s="4">
        <v>3.601</v>
      </c>
      <c r="AV97" s="4">
        <v>45503</v>
      </c>
      <c r="AW97" s="4">
        <v>0</v>
      </c>
      <c r="AX97" s="4">
        <v>0.56000000000000005</v>
      </c>
      <c r="AY97">
        <v>0.95142857142857151</v>
      </c>
      <c r="AZ97" t="s">
        <v>69</v>
      </c>
      <c r="BA97" t="s">
        <v>1125</v>
      </c>
      <c r="BB97">
        <v>4</v>
      </c>
      <c r="BC97" t="s">
        <v>1130</v>
      </c>
      <c r="BD97">
        <v>5</v>
      </c>
      <c r="BE97">
        <v>59425.061000000002</v>
      </c>
      <c r="BF97">
        <v>8.8334078445455863E-2</v>
      </c>
      <c r="BG97">
        <v>8.4043566063819436E-2</v>
      </c>
      <c r="BH97">
        <v>539151.60399999993</v>
      </c>
      <c r="BI97">
        <v>9.7361446410535023E-3</v>
      </c>
      <c r="BJ97">
        <v>9.2632461870594766E-3</v>
      </c>
      <c r="BK97">
        <v>1</v>
      </c>
      <c r="BL97" t="s">
        <v>69</v>
      </c>
      <c r="BM97">
        <v>0</v>
      </c>
      <c r="BN97" t="s">
        <v>929</v>
      </c>
    </row>
    <row r="98" spans="1:66">
      <c r="A98" s="144" t="str">
        <f t="shared" si="76"/>
        <v>동화운수</v>
      </c>
      <c r="B98" s="144" t="str">
        <f t="shared" si="77"/>
        <v>급행95</v>
      </c>
      <c r="C98" s="145" t="str">
        <f t="shared" si="78"/>
        <v>70바1825</v>
      </c>
      <c r="D98" s="133" t="str">
        <f t="shared" si="79"/>
        <v>대형</v>
      </c>
      <c r="E98" s="129" t="str">
        <f t="shared" si="80"/>
        <v>C</v>
      </c>
      <c r="F98" s="152">
        <f t="shared" si="81"/>
        <v>0.89821428571428585</v>
      </c>
      <c r="G98" s="153">
        <f t="shared" si="82"/>
        <v>2.5150000000000001</v>
      </c>
      <c r="H98" s="154">
        <f t="shared" si="83"/>
        <v>2.8</v>
      </c>
      <c r="I98" s="155">
        <f t="shared" si="84"/>
        <v>4128.5159999999996</v>
      </c>
      <c r="J98" s="156">
        <f t="shared" si="85"/>
        <v>6.6033295632212238E-3</v>
      </c>
      <c r="K98" s="156">
        <f t="shared" si="86"/>
        <v>0.37603438604196676</v>
      </c>
      <c r="L98" s="156">
        <f t="shared" si="87"/>
        <v>0.19232092112516944</v>
      </c>
      <c r="M98" s="157">
        <f t="shared" si="88"/>
        <v>9.5990000000000002</v>
      </c>
      <c r="N98" s="158">
        <f t="shared" si="89"/>
        <v>0.218</v>
      </c>
      <c r="O98" s="158">
        <f t="shared" si="90"/>
        <v>5.3049999999999997</v>
      </c>
      <c r="P98" s="159">
        <f t="shared" si="91"/>
        <v>0</v>
      </c>
      <c r="Q98" s="160">
        <f t="shared" si="92"/>
        <v>72</v>
      </c>
      <c r="R98" s="161">
        <f t="shared" si="93"/>
        <v>26.255531335678725</v>
      </c>
      <c r="S98" s="146">
        <f t="shared" si="94"/>
        <v>9</v>
      </c>
      <c r="T98" s="146">
        <f t="shared" si="95"/>
        <v>219</v>
      </c>
      <c r="U98" t="s">
        <v>142</v>
      </c>
      <c r="V98" t="s">
        <v>204</v>
      </c>
      <c r="W98" t="s">
        <v>142</v>
      </c>
      <c r="X98" s="4" t="s">
        <v>204</v>
      </c>
      <c r="Y98" s="4" t="s">
        <v>1131</v>
      </c>
      <c r="Z98" s="4" t="s">
        <v>660</v>
      </c>
      <c r="AA98" s="4" t="s">
        <v>49</v>
      </c>
      <c r="AB98" s="4">
        <v>507</v>
      </c>
      <c r="AC98" s="4">
        <v>4128.5159999999996</v>
      </c>
      <c r="AD98" s="4">
        <v>1641.7149999999999</v>
      </c>
      <c r="AE98" s="4">
        <v>2.5150000000000001</v>
      </c>
      <c r="AF98" s="4">
        <v>2.8</v>
      </c>
      <c r="AG98" s="4">
        <v>9.5990000000000002</v>
      </c>
      <c r="AH98" s="4">
        <v>254.702417</v>
      </c>
      <c r="AI98" s="4">
        <v>1.6818839999999999</v>
      </c>
      <c r="AJ98" s="4">
        <v>95.776866999999996</v>
      </c>
      <c r="AK98" s="4">
        <v>794</v>
      </c>
      <c r="AL98" s="4">
        <v>9</v>
      </c>
      <c r="AM98" s="4">
        <v>219</v>
      </c>
      <c r="AN98" s="4">
        <v>72</v>
      </c>
      <c r="AO98" s="4">
        <v>16.209174000000001</v>
      </c>
      <c r="AP98" s="4">
        <v>137.80000000000001</v>
      </c>
      <c r="AQ98" s="4">
        <v>0</v>
      </c>
      <c r="AR98" s="4">
        <v>8</v>
      </c>
      <c r="AS98" s="4">
        <v>1240</v>
      </c>
      <c r="AT98" s="4">
        <v>0.218</v>
      </c>
      <c r="AU98" s="4">
        <v>5.3049999999999997</v>
      </c>
      <c r="AV98" s="4">
        <v>35797</v>
      </c>
      <c r="AW98" s="4">
        <v>0</v>
      </c>
      <c r="AX98" s="4">
        <v>0.53</v>
      </c>
      <c r="AY98">
        <v>0.89821428571428585</v>
      </c>
      <c r="AZ98" t="s">
        <v>72</v>
      </c>
      <c r="BA98" t="s">
        <v>1125</v>
      </c>
      <c r="BB98">
        <v>1</v>
      </c>
      <c r="BC98" t="s">
        <v>1132</v>
      </c>
      <c r="BD98">
        <v>6</v>
      </c>
      <c r="BE98">
        <v>59425.061000000002</v>
      </c>
      <c r="BF98">
        <v>6.9474324982182173E-2</v>
      </c>
      <c r="BG98">
        <v>6.2402831189352928E-2</v>
      </c>
      <c r="BH98">
        <v>539151.60399999993</v>
      </c>
      <c r="BI98">
        <v>7.6574306176041725E-3</v>
      </c>
      <c r="BJ98">
        <v>6.8780135725980346E-3</v>
      </c>
      <c r="BK98">
        <v>1</v>
      </c>
      <c r="BL98" t="s">
        <v>71</v>
      </c>
      <c r="BM98">
        <v>-1</v>
      </c>
      <c r="BN98" t="s">
        <v>928</v>
      </c>
    </row>
    <row r="99" spans="1:66">
      <c r="A99" s="144" t="str">
        <f t="shared" si="76"/>
        <v>동화운수</v>
      </c>
      <c r="B99" s="144" t="str">
        <f t="shared" si="77"/>
        <v>급행95</v>
      </c>
      <c r="C99" s="145" t="str">
        <f t="shared" si="78"/>
        <v>70바1864</v>
      </c>
      <c r="D99" s="133" t="str">
        <f t="shared" si="79"/>
        <v>대형</v>
      </c>
      <c r="E99" s="129" t="str">
        <f t="shared" si="80"/>
        <v>C</v>
      </c>
      <c r="F99" s="152">
        <f t="shared" si="81"/>
        <v>0.89642857142857146</v>
      </c>
      <c r="G99" s="153">
        <f t="shared" si="82"/>
        <v>2.5099999999999998</v>
      </c>
      <c r="H99" s="154">
        <f t="shared" si="83"/>
        <v>2.8</v>
      </c>
      <c r="I99" s="155">
        <f t="shared" si="84"/>
        <v>5006.5839999999998</v>
      </c>
      <c r="J99" s="156">
        <f t="shared" si="85"/>
        <v>2.5478131510318729E-2</v>
      </c>
      <c r="K99" s="156">
        <f t="shared" si="86"/>
        <v>0.37138106185485376</v>
      </c>
      <c r="L99" s="156">
        <f t="shared" si="87"/>
        <v>0.2243046356557685</v>
      </c>
      <c r="M99" s="157">
        <f t="shared" si="88"/>
        <v>9.5820000000000007</v>
      </c>
      <c r="N99" s="158">
        <f t="shared" si="89"/>
        <v>0.08</v>
      </c>
      <c r="O99" s="158">
        <f t="shared" si="90"/>
        <v>7.69</v>
      </c>
      <c r="P99" s="159">
        <f t="shared" si="91"/>
        <v>0</v>
      </c>
      <c r="Q99" s="160">
        <f t="shared" si="92"/>
        <v>73</v>
      </c>
      <c r="R99" s="161">
        <f t="shared" si="93"/>
        <v>26.178395759397969</v>
      </c>
      <c r="S99" s="146">
        <f t="shared" si="94"/>
        <v>4</v>
      </c>
      <c r="T99" s="146">
        <f t="shared" si="95"/>
        <v>385</v>
      </c>
      <c r="U99" t="s">
        <v>142</v>
      </c>
      <c r="V99" t="s">
        <v>204</v>
      </c>
      <c r="W99" t="s">
        <v>142</v>
      </c>
      <c r="X99" s="4" t="s">
        <v>204</v>
      </c>
      <c r="Y99" s="4" t="s">
        <v>1133</v>
      </c>
      <c r="Z99" s="4" t="s">
        <v>660</v>
      </c>
      <c r="AA99" s="4" t="s">
        <v>49</v>
      </c>
      <c r="AB99" s="4">
        <v>507</v>
      </c>
      <c r="AC99" s="4">
        <v>5006.5839999999998</v>
      </c>
      <c r="AD99" s="4">
        <v>1994.6279999999999</v>
      </c>
      <c r="AE99" s="4">
        <v>2.5099999999999998</v>
      </c>
      <c r="AF99" s="4">
        <v>2.8</v>
      </c>
      <c r="AG99" s="4">
        <v>9.5820000000000007</v>
      </c>
      <c r="AH99" s="4">
        <v>317.08796999999998</v>
      </c>
      <c r="AI99" s="4">
        <v>8.0788089999999997</v>
      </c>
      <c r="AJ99" s="4">
        <v>117.76046700000001</v>
      </c>
      <c r="AK99" s="4">
        <v>1123</v>
      </c>
      <c r="AL99" s="4">
        <v>4</v>
      </c>
      <c r="AM99" s="4">
        <v>385</v>
      </c>
      <c r="AN99" s="4">
        <v>73</v>
      </c>
      <c r="AO99" s="4">
        <v>15.789258</v>
      </c>
      <c r="AP99" s="4">
        <v>302</v>
      </c>
      <c r="AQ99" s="4">
        <v>0</v>
      </c>
      <c r="AR99" s="4">
        <v>12</v>
      </c>
      <c r="AS99" s="4">
        <v>1381</v>
      </c>
      <c r="AT99" s="4">
        <v>0.08</v>
      </c>
      <c r="AU99" s="4">
        <v>7.69</v>
      </c>
      <c r="AV99" s="4">
        <v>38744</v>
      </c>
      <c r="AW99" s="4">
        <v>0</v>
      </c>
      <c r="AX99" s="4">
        <v>0.53</v>
      </c>
      <c r="AY99">
        <v>0.89642857142857146</v>
      </c>
      <c r="AZ99" t="s">
        <v>72</v>
      </c>
      <c r="BA99" t="s">
        <v>1125</v>
      </c>
      <c r="BB99">
        <v>2</v>
      </c>
      <c r="BC99" t="s">
        <v>1134</v>
      </c>
      <c r="BD99">
        <v>6</v>
      </c>
      <c r="BE99">
        <v>59425.061000000002</v>
      </c>
      <c r="BF99">
        <v>8.4250380491826496E-2</v>
      </c>
      <c r="BG99">
        <v>7.5524448226601607E-2</v>
      </c>
      <c r="BH99">
        <v>539151.60399999993</v>
      </c>
      <c r="BI99">
        <v>9.2860411855512168E-3</v>
      </c>
      <c r="BJ99">
        <v>8.3242726341905549E-3</v>
      </c>
      <c r="BK99">
        <v>1</v>
      </c>
      <c r="BL99" t="s">
        <v>71</v>
      </c>
      <c r="BM99">
        <v>-1</v>
      </c>
      <c r="BN99" t="s">
        <v>928</v>
      </c>
    </row>
    <row r="100" spans="1:66">
      <c r="A100" s="144" t="str">
        <f t="shared" si="76"/>
        <v>동화운수</v>
      </c>
      <c r="B100" s="144" t="str">
        <f t="shared" si="77"/>
        <v>급행95</v>
      </c>
      <c r="C100" s="145" t="str">
        <f t="shared" si="78"/>
        <v>70바1872</v>
      </c>
      <c r="D100" s="133" t="str">
        <f t="shared" si="79"/>
        <v>대형</v>
      </c>
      <c r="E100" s="129" t="str">
        <f t="shared" si="80"/>
        <v>A</v>
      </c>
      <c r="F100" s="152">
        <f t="shared" si="81"/>
        <v>0.95250000000000001</v>
      </c>
      <c r="G100" s="153">
        <f t="shared" si="82"/>
        <v>2.6669999999999998</v>
      </c>
      <c r="H100" s="154">
        <f t="shared" si="83"/>
        <v>2.8</v>
      </c>
      <c r="I100" s="155">
        <f t="shared" si="84"/>
        <v>4124.2910000000002</v>
      </c>
      <c r="J100" s="156">
        <f t="shared" si="85"/>
        <v>5.9443154562533454E-3</v>
      </c>
      <c r="K100" s="156">
        <f t="shared" si="86"/>
        <v>0.37830668760773517</v>
      </c>
      <c r="L100" s="156">
        <f t="shared" si="87"/>
        <v>0.11347404923658393</v>
      </c>
      <c r="M100" s="157">
        <f t="shared" si="88"/>
        <v>9.1159999999999997</v>
      </c>
      <c r="N100" s="158">
        <f t="shared" si="89"/>
        <v>0.14499999999999999</v>
      </c>
      <c r="O100" s="158">
        <f t="shared" si="90"/>
        <v>5.7220000000000004</v>
      </c>
      <c r="P100" s="159">
        <f t="shared" si="91"/>
        <v>0</v>
      </c>
      <c r="Q100" s="160">
        <f t="shared" si="92"/>
        <v>73</v>
      </c>
      <c r="R100" s="161">
        <f t="shared" si="93"/>
        <v>25.582629959894927</v>
      </c>
      <c r="S100" s="146">
        <f t="shared" si="94"/>
        <v>6</v>
      </c>
      <c r="T100" s="146">
        <f t="shared" si="95"/>
        <v>236</v>
      </c>
      <c r="U100" t="s">
        <v>142</v>
      </c>
      <c r="V100" t="s">
        <v>204</v>
      </c>
      <c r="W100" t="s">
        <v>142</v>
      </c>
      <c r="X100" s="4" t="s">
        <v>204</v>
      </c>
      <c r="Y100" s="4" t="s">
        <v>1135</v>
      </c>
      <c r="Z100" s="4" t="s">
        <v>660</v>
      </c>
      <c r="AA100" s="4" t="s">
        <v>49</v>
      </c>
      <c r="AB100" s="4">
        <v>507</v>
      </c>
      <c r="AC100" s="4">
        <v>4124.2910000000002</v>
      </c>
      <c r="AD100" s="4">
        <v>1546.5050000000001</v>
      </c>
      <c r="AE100" s="4">
        <v>2.6669999999999998</v>
      </c>
      <c r="AF100" s="4">
        <v>2.8</v>
      </c>
      <c r="AG100" s="4">
        <v>9.1159999999999997</v>
      </c>
      <c r="AH100" s="4">
        <v>261.81854099999998</v>
      </c>
      <c r="AI100" s="4">
        <v>1.556332</v>
      </c>
      <c r="AJ100" s="4">
        <v>99.047704999999993</v>
      </c>
      <c r="AK100" s="4">
        <v>468</v>
      </c>
      <c r="AL100" s="4">
        <v>6</v>
      </c>
      <c r="AM100" s="4">
        <v>236</v>
      </c>
      <c r="AN100" s="4">
        <v>73</v>
      </c>
      <c r="AO100" s="4">
        <v>15.752478</v>
      </c>
      <c r="AP100" s="4">
        <v>1108.7</v>
      </c>
      <c r="AQ100" s="4">
        <v>0</v>
      </c>
      <c r="AR100" s="4">
        <v>6</v>
      </c>
      <c r="AS100" s="4">
        <v>2180</v>
      </c>
      <c r="AT100" s="4">
        <v>0.14499999999999999</v>
      </c>
      <c r="AU100" s="4">
        <v>5.7220000000000004</v>
      </c>
      <c r="AV100" s="4">
        <v>33959</v>
      </c>
      <c r="AW100" s="4">
        <v>0</v>
      </c>
      <c r="AX100" s="4">
        <v>0.56000000000000005</v>
      </c>
      <c r="AY100">
        <v>0.95250000000000001</v>
      </c>
      <c r="AZ100" t="s">
        <v>69</v>
      </c>
      <c r="BA100" t="s">
        <v>1125</v>
      </c>
      <c r="BB100">
        <v>3</v>
      </c>
      <c r="BC100" t="s">
        <v>1136</v>
      </c>
      <c r="BD100">
        <v>9</v>
      </c>
      <c r="BE100">
        <v>59425.061000000002</v>
      </c>
      <c r="BF100">
        <v>6.9403227032446793E-2</v>
      </c>
      <c r="BG100">
        <v>6.6106573748405575E-2</v>
      </c>
      <c r="BH100">
        <v>539151.60399999993</v>
      </c>
      <c r="BI100">
        <v>7.6495942317552686E-3</v>
      </c>
      <c r="BJ100">
        <v>7.2862385057468936E-3</v>
      </c>
      <c r="BK100">
        <v>1</v>
      </c>
      <c r="BL100" t="s">
        <v>71</v>
      </c>
      <c r="BM100">
        <v>1</v>
      </c>
      <c r="BN100" t="s">
        <v>930</v>
      </c>
    </row>
    <row r="101" spans="1:66">
      <c r="A101" s="144" t="str">
        <f t="shared" si="76"/>
        <v>동화운수</v>
      </c>
      <c r="B101" s="144" t="str">
        <f t="shared" si="77"/>
        <v>급행95</v>
      </c>
      <c r="C101" s="145" t="str">
        <f t="shared" si="78"/>
        <v>70바1903</v>
      </c>
      <c r="D101" s="133" t="str">
        <f t="shared" si="79"/>
        <v>대형</v>
      </c>
      <c r="E101" s="129" t="str">
        <f t="shared" si="80"/>
        <v>A</v>
      </c>
      <c r="F101" s="152">
        <f t="shared" si="81"/>
        <v>0.96142857142857152</v>
      </c>
      <c r="G101" s="153">
        <f t="shared" si="82"/>
        <v>2.6920000000000002</v>
      </c>
      <c r="H101" s="154">
        <f t="shared" si="83"/>
        <v>2.8</v>
      </c>
      <c r="I101" s="155">
        <f t="shared" si="84"/>
        <v>3478.3229999999999</v>
      </c>
      <c r="J101" s="156">
        <f t="shared" si="85"/>
        <v>5.9338431557586684E-3</v>
      </c>
      <c r="K101" s="156">
        <f t="shared" si="86"/>
        <v>0.36239406461676243</v>
      </c>
      <c r="L101" s="156">
        <f t="shared" si="87"/>
        <v>0.14259745285299841</v>
      </c>
      <c r="M101" s="157">
        <f t="shared" si="88"/>
        <v>8.843</v>
      </c>
      <c r="N101" s="158">
        <f t="shared" si="89"/>
        <v>5.7000000000000002E-2</v>
      </c>
      <c r="O101" s="158">
        <f t="shared" si="90"/>
        <v>5.319</v>
      </c>
      <c r="P101" s="159">
        <f t="shared" si="91"/>
        <v>0</v>
      </c>
      <c r="Q101" s="160">
        <f t="shared" si="92"/>
        <v>69</v>
      </c>
      <c r="R101" s="161">
        <f t="shared" si="93"/>
        <v>25.390751504556135</v>
      </c>
      <c r="S101" s="146">
        <f t="shared" si="94"/>
        <v>2</v>
      </c>
      <c r="T101" s="146">
        <f t="shared" si="95"/>
        <v>185</v>
      </c>
      <c r="U101" t="s">
        <v>142</v>
      </c>
      <c r="V101" t="s">
        <v>204</v>
      </c>
      <c r="W101" t="s">
        <v>142</v>
      </c>
      <c r="X101" s="4" t="s">
        <v>204</v>
      </c>
      <c r="Y101" s="4" t="s">
        <v>1137</v>
      </c>
      <c r="Z101" s="4" t="s">
        <v>660</v>
      </c>
      <c r="AA101" s="4" t="s">
        <v>49</v>
      </c>
      <c r="AB101" s="4">
        <v>507</v>
      </c>
      <c r="AC101" s="4">
        <v>3478.3229999999999</v>
      </c>
      <c r="AD101" s="4">
        <v>1291.923</v>
      </c>
      <c r="AE101" s="4">
        <v>2.6920000000000002</v>
      </c>
      <c r="AF101" s="4">
        <v>2.8</v>
      </c>
      <c r="AG101" s="4">
        <v>8.843</v>
      </c>
      <c r="AH101" s="4">
        <v>216.87159</v>
      </c>
      <c r="AI101" s="4">
        <v>1.2868820000000001</v>
      </c>
      <c r="AJ101" s="4">
        <v>78.592977000000005</v>
      </c>
      <c r="AK101" s="4">
        <v>496</v>
      </c>
      <c r="AL101" s="4">
        <v>2</v>
      </c>
      <c r="AM101" s="4">
        <v>185</v>
      </c>
      <c r="AN101" s="4">
        <v>69</v>
      </c>
      <c r="AO101" s="4">
        <v>16.038629</v>
      </c>
      <c r="AP101" s="4">
        <v>116.2</v>
      </c>
      <c r="AQ101" s="4">
        <v>0</v>
      </c>
      <c r="AR101" s="4">
        <v>0</v>
      </c>
      <c r="AS101" s="4">
        <v>0</v>
      </c>
      <c r="AT101" s="4">
        <v>5.7000000000000002E-2</v>
      </c>
      <c r="AU101" s="4">
        <v>5.319</v>
      </c>
      <c r="AV101" s="4">
        <v>26064</v>
      </c>
      <c r="AW101" s="4">
        <v>0</v>
      </c>
      <c r="AX101" s="4">
        <v>0.56000000000000005</v>
      </c>
      <c r="AY101">
        <v>0.96142857142857152</v>
      </c>
      <c r="AZ101" t="s">
        <v>69</v>
      </c>
      <c r="BA101" t="s">
        <v>1125</v>
      </c>
      <c r="BB101">
        <v>2</v>
      </c>
      <c r="BC101" t="s">
        <v>1138</v>
      </c>
      <c r="BD101">
        <v>6</v>
      </c>
      <c r="BE101">
        <v>59425.061000000002</v>
      </c>
      <c r="BF101">
        <v>5.8532931081046763E-2</v>
      </c>
      <c r="BG101">
        <v>5.6275232310777822E-2</v>
      </c>
      <c r="BH101">
        <v>539151.60399999993</v>
      </c>
      <c r="BI101">
        <v>6.4514748248806104E-3</v>
      </c>
      <c r="BJ101">
        <v>6.2026322244923592E-3</v>
      </c>
      <c r="BK101">
        <v>1</v>
      </c>
      <c r="BL101" t="s">
        <v>69</v>
      </c>
      <c r="BM101">
        <v>0</v>
      </c>
      <c r="BN101" t="s">
        <v>929</v>
      </c>
    </row>
    <row r="102" spans="1:66">
      <c r="A102" s="144" t="str">
        <f t="shared" si="76"/>
        <v>동화운수</v>
      </c>
      <c r="B102" s="144" t="str">
        <f t="shared" si="77"/>
        <v>급행95</v>
      </c>
      <c r="C102" s="145" t="str">
        <f t="shared" si="78"/>
        <v>70바1909</v>
      </c>
      <c r="D102" s="133" t="str">
        <f t="shared" si="79"/>
        <v>대형</v>
      </c>
      <c r="E102" s="129" t="str">
        <f t="shared" si="80"/>
        <v>C</v>
      </c>
      <c r="F102" s="152">
        <f t="shared" si="81"/>
        <v>0.89148148148148143</v>
      </c>
      <c r="G102" s="153">
        <f t="shared" si="82"/>
        <v>2.407</v>
      </c>
      <c r="H102" s="154">
        <f t="shared" si="83"/>
        <v>2.7</v>
      </c>
      <c r="I102" s="155">
        <f t="shared" si="84"/>
        <v>6208.6639999999998</v>
      </c>
      <c r="J102" s="156">
        <f t="shared" si="85"/>
        <v>6.3788975027174784E-3</v>
      </c>
      <c r="K102" s="156">
        <f t="shared" si="86"/>
        <v>0.37499422481198502</v>
      </c>
      <c r="L102" s="156">
        <f t="shared" si="87"/>
        <v>0.15333411503666489</v>
      </c>
      <c r="M102" s="157">
        <f t="shared" si="88"/>
        <v>11.125999999999999</v>
      </c>
      <c r="N102" s="158">
        <f t="shared" si="89"/>
        <v>0.24199999999999999</v>
      </c>
      <c r="O102" s="158">
        <f t="shared" si="90"/>
        <v>8.52</v>
      </c>
      <c r="P102" s="159">
        <f t="shared" si="91"/>
        <v>0</v>
      </c>
      <c r="Q102" s="160">
        <f t="shared" si="92"/>
        <v>74</v>
      </c>
      <c r="R102" s="161">
        <f t="shared" si="93"/>
        <v>25.972531513614381</v>
      </c>
      <c r="S102" s="146">
        <f t="shared" si="94"/>
        <v>15</v>
      </c>
      <c r="T102" s="146">
        <f t="shared" si="95"/>
        <v>529</v>
      </c>
      <c r="U102" t="s">
        <v>142</v>
      </c>
      <c r="V102" t="s">
        <v>204</v>
      </c>
      <c r="W102" t="s">
        <v>142</v>
      </c>
      <c r="X102" s="4" t="s">
        <v>204</v>
      </c>
      <c r="Y102" s="4" t="s">
        <v>1139</v>
      </c>
      <c r="Z102" s="4" t="s">
        <v>660</v>
      </c>
      <c r="AA102" s="4" t="s">
        <v>49</v>
      </c>
      <c r="AB102" s="4">
        <v>507</v>
      </c>
      <c r="AC102" s="4">
        <v>6208.6639999999998</v>
      </c>
      <c r="AD102" s="4">
        <v>2579.0050000000001</v>
      </c>
      <c r="AE102" s="4">
        <v>2.407</v>
      </c>
      <c r="AF102" s="4">
        <v>2.7</v>
      </c>
      <c r="AG102" s="4">
        <v>11.125999999999999</v>
      </c>
      <c r="AH102" s="4">
        <v>386.41599100000002</v>
      </c>
      <c r="AI102" s="4">
        <v>2.4649079999999999</v>
      </c>
      <c r="AJ102" s="4">
        <v>144.90376499999999</v>
      </c>
      <c r="AK102" s="4">
        <v>952</v>
      </c>
      <c r="AL102" s="4">
        <v>15</v>
      </c>
      <c r="AM102" s="4">
        <v>529</v>
      </c>
      <c r="AN102" s="4">
        <v>74</v>
      </c>
      <c r="AO102" s="4">
        <v>16.067305999999999</v>
      </c>
      <c r="AP102" s="4">
        <v>1212.2</v>
      </c>
      <c r="AQ102" s="4">
        <v>0</v>
      </c>
      <c r="AR102" s="4">
        <v>4</v>
      </c>
      <c r="AS102" s="4">
        <v>1032</v>
      </c>
      <c r="AT102" s="4">
        <v>0.24199999999999999</v>
      </c>
      <c r="AU102" s="4">
        <v>8.52</v>
      </c>
      <c r="AV102" s="4">
        <v>40020</v>
      </c>
      <c r="AW102" s="4">
        <v>0</v>
      </c>
      <c r="AX102" s="4">
        <v>0.56000000000000005</v>
      </c>
      <c r="AY102">
        <v>0.89148148148148143</v>
      </c>
      <c r="AZ102" t="s">
        <v>72</v>
      </c>
      <c r="BA102" t="s">
        <v>1125</v>
      </c>
      <c r="BB102">
        <v>3</v>
      </c>
      <c r="BC102" t="s">
        <v>1140</v>
      </c>
      <c r="BD102">
        <v>7</v>
      </c>
      <c r="BE102">
        <v>59425.061000000002</v>
      </c>
      <c r="BF102">
        <v>0.10447888307594669</v>
      </c>
      <c r="BG102">
        <v>9.3140989468075433E-2</v>
      </c>
      <c r="BH102">
        <v>539151.60399999993</v>
      </c>
      <c r="BI102">
        <v>1.1515618156261667E-2</v>
      </c>
      <c r="BJ102">
        <v>1.0265960334119197E-2</v>
      </c>
      <c r="BK102">
        <v>1</v>
      </c>
      <c r="BL102" t="s">
        <v>71</v>
      </c>
      <c r="BM102">
        <v>-1</v>
      </c>
      <c r="BN102" t="s">
        <v>928</v>
      </c>
    </row>
    <row r="103" spans="1:66">
      <c r="A103" s="144" t="str">
        <f t="shared" si="76"/>
        <v>동화운수</v>
      </c>
      <c r="B103" s="144" t="str">
        <f t="shared" si="77"/>
        <v>급행95</v>
      </c>
      <c r="C103" s="145" t="str">
        <f t="shared" si="78"/>
        <v>70바1914</v>
      </c>
      <c r="D103" s="133" t="str">
        <f t="shared" si="79"/>
        <v>대형</v>
      </c>
      <c r="E103" s="129" t="str">
        <f t="shared" si="80"/>
        <v>C</v>
      </c>
      <c r="F103" s="152">
        <f t="shared" si="81"/>
        <v>0.85</v>
      </c>
      <c r="G103" s="153">
        <f t="shared" si="82"/>
        <v>2.38</v>
      </c>
      <c r="H103" s="154">
        <f t="shared" si="83"/>
        <v>2.8</v>
      </c>
      <c r="I103" s="155">
        <f t="shared" si="84"/>
        <v>4926.8869999999997</v>
      </c>
      <c r="J103" s="156">
        <f t="shared" si="85"/>
        <v>1.5074749365459507E-2</v>
      </c>
      <c r="K103" s="156">
        <f t="shared" si="86"/>
        <v>0.36493014206389884</v>
      </c>
      <c r="L103" s="156">
        <f t="shared" si="87"/>
        <v>0.20479462995599454</v>
      </c>
      <c r="M103" s="157">
        <f t="shared" si="88"/>
        <v>10.932</v>
      </c>
      <c r="N103" s="158">
        <f t="shared" si="89"/>
        <v>0.34499999999999997</v>
      </c>
      <c r="O103" s="158">
        <f t="shared" si="90"/>
        <v>8.484</v>
      </c>
      <c r="P103" s="159">
        <f t="shared" si="91"/>
        <v>0</v>
      </c>
      <c r="Q103" s="160">
        <f t="shared" si="92"/>
        <v>75</v>
      </c>
      <c r="R103" s="161">
        <f t="shared" si="93"/>
        <v>26.341808702146309</v>
      </c>
      <c r="S103" s="146">
        <f t="shared" si="94"/>
        <v>17</v>
      </c>
      <c r="T103" s="146">
        <f t="shared" si="95"/>
        <v>418</v>
      </c>
      <c r="U103" t="s">
        <v>142</v>
      </c>
      <c r="V103" t="s">
        <v>204</v>
      </c>
      <c r="W103" t="s">
        <v>142</v>
      </c>
      <c r="X103" s="4" t="s">
        <v>204</v>
      </c>
      <c r="Y103" s="4" t="s">
        <v>1141</v>
      </c>
      <c r="Z103" s="4" t="s">
        <v>660</v>
      </c>
      <c r="AA103" s="4" t="s">
        <v>49</v>
      </c>
      <c r="AB103" s="4">
        <v>507</v>
      </c>
      <c r="AC103" s="4">
        <v>4926.8869999999997</v>
      </c>
      <c r="AD103" s="4">
        <v>2070.2640000000001</v>
      </c>
      <c r="AE103" s="4">
        <v>2.38</v>
      </c>
      <c r="AF103" s="4">
        <v>2.8</v>
      </c>
      <c r="AG103" s="4">
        <v>10.932</v>
      </c>
      <c r="AH103" s="4">
        <v>301.674601</v>
      </c>
      <c r="AI103" s="4">
        <v>4.547669</v>
      </c>
      <c r="AJ103" s="4">
        <v>110.090155</v>
      </c>
      <c r="AK103" s="4">
        <v>1009</v>
      </c>
      <c r="AL103" s="4">
        <v>17</v>
      </c>
      <c r="AM103" s="4">
        <v>418</v>
      </c>
      <c r="AN103" s="4">
        <v>75</v>
      </c>
      <c r="AO103" s="4">
        <v>16.331792</v>
      </c>
      <c r="AP103" s="4">
        <v>630.70000000000005</v>
      </c>
      <c r="AQ103" s="4">
        <v>0</v>
      </c>
      <c r="AR103" s="4">
        <v>1</v>
      </c>
      <c r="AS103" s="4">
        <v>33</v>
      </c>
      <c r="AT103" s="4">
        <v>0.34499999999999997</v>
      </c>
      <c r="AU103" s="4">
        <v>8.484</v>
      </c>
      <c r="AV103" s="4">
        <v>41784</v>
      </c>
      <c r="AW103" s="4">
        <v>0</v>
      </c>
      <c r="AX103" s="4">
        <v>0.54</v>
      </c>
      <c r="AY103">
        <v>0.85</v>
      </c>
      <c r="AZ103" t="s">
        <v>72</v>
      </c>
      <c r="BA103" t="s">
        <v>1125</v>
      </c>
      <c r="BB103">
        <v>4</v>
      </c>
      <c r="BC103" t="s">
        <v>1142</v>
      </c>
      <c r="BD103">
        <v>8</v>
      </c>
      <c r="BE103">
        <v>59425.061000000002</v>
      </c>
      <c r="BF103">
        <v>8.2909245982936378E-2</v>
      </c>
      <c r="BG103">
        <v>7.0472859085495915E-2</v>
      </c>
      <c r="BH103">
        <v>539151.60399999993</v>
      </c>
      <c r="BI103">
        <v>9.1382219091014714E-3</v>
      </c>
      <c r="BJ103">
        <v>7.7674886227362501E-3</v>
      </c>
      <c r="BK103">
        <v>1</v>
      </c>
      <c r="BL103" t="s">
        <v>71</v>
      </c>
      <c r="BM103">
        <v>-1</v>
      </c>
      <c r="BN103" t="s">
        <v>928</v>
      </c>
    </row>
    <row r="104" spans="1:66">
      <c r="A104" s="144" t="str">
        <f t="shared" si="76"/>
        <v>동화운수</v>
      </c>
      <c r="B104" s="144" t="str">
        <f t="shared" si="77"/>
        <v>급행95</v>
      </c>
      <c r="C104" s="145" t="str">
        <f t="shared" si="78"/>
        <v>70바1925</v>
      </c>
      <c r="D104" s="133" t="str">
        <f t="shared" si="79"/>
        <v>대형</v>
      </c>
      <c r="E104" s="129" t="str">
        <f t="shared" si="80"/>
        <v>A</v>
      </c>
      <c r="F104" s="152">
        <f t="shared" si="81"/>
        <v>0.98464285714285726</v>
      </c>
      <c r="G104" s="153">
        <f t="shared" si="82"/>
        <v>2.7570000000000001</v>
      </c>
      <c r="H104" s="154">
        <f t="shared" si="83"/>
        <v>2.8</v>
      </c>
      <c r="I104" s="155">
        <f t="shared" si="84"/>
        <v>5130.6890000000003</v>
      </c>
      <c r="J104" s="156">
        <f t="shared" si="85"/>
        <v>6.8917931621830433E-3</v>
      </c>
      <c r="K104" s="156">
        <f t="shared" si="86"/>
        <v>0.35207748277937484</v>
      </c>
      <c r="L104" s="156">
        <f t="shared" si="87"/>
        <v>9.8037515039403084E-2</v>
      </c>
      <c r="M104" s="157">
        <f t="shared" si="88"/>
        <v>9.1370000000000005</v>
      </c>
      <c r="N104" s="158">
        <f t="shared" si="89"/>
        <v>0.27300000000000002</v>
      </c>
      <c r="O104" s="158">
        <f t="shared" si="90"/>
        <v>6.4710000000000001</v>
      </c>
      <c r="P104" s="159">
        <f t="shared" si="91"/>
        <v>0</v>
      </c>
      <c r="Q104" s="160">
        <f t="shared" si="92"/>
        <v>78</v>
      </c>
      <c r="R104" s="161">
        <f t="shared" si="93"/>
        <v>26.478343775658903</v>
      </c>
      <c r="S104" s="146">
        <f t="shared" si="94"/>
        <v>14</v>
      </c>
      <c r="T104" s="146">
        <f t="shared" si="95"/>
        <v>332</v>
      </c>
      <c r="U104" t="s">
        <v>142</v>
      </c>
      <c r="V104" t="s">
        <v>204</v>
      </c>
      <c r="W104" t="s">
        <v>142</v>
      </c>
      <c r="X104" s="4" t="s">
        <v>204</v>
      </c>
      <c r="Y104" s="4" t="s">
        <v>1143</v>
      </c>
      <c r="Z104" s="4" t="s">
        <v>660</v>
      </c>
      <c r="AA104" s="4" t="s">
        <v>49</v>
      </c>
      <c r="AB104" s="4">
        <v>507</v>
      </c>
      <c r="AC104" s="4">
        <v>5130.6890000000003</v>
      </c>
      <c r="AD104" s="4">
        <v>1861.3030000000001</v>
      </c>
      <c r="AE104" s="4">
        <v>2.7570000000000001</v>
      </c>
      <c r="AF104" s="4">
        <v>2.8</v>
      </c>
      <c r="AG104" s="4">
        <v>9.1370000000000005</v>
      </c>
      <c r="AH104" s="4">
        <v>302.27764400000001</v>
      </c>
      <c r="AI104" s="4">
        <v>2.0832350000000002</v>
      </c>
      <c r="AJ104" s="4">
        <v>106.425152</v>
      </c>
      <c r="AK104" s="4">
        <v>503</v>
      </c>
      <c r="AL104" s="4">
        <v>14</v>
      </c>
      <c r="AM104" s="4">
        <v>332</v>
      </c>
      <c r="AN104" s="4">
        <v>78</v>
      </c>
      <c r="AO104" s="4">
        <v>16.973431000000001</v>
      </c>
      <c r="AP104" s="4">
        <v>923.5</v>
      </c>
      <c r="AQ104" s="4">
        <v>0</v>
      </c>
      <c r="AR104" s="4">
        <v>3</v>
      </c>
      <c r="AS104" s="4">
        <v>57</v>
      </c>
      <c r="AT104" s="4">
        <v>0.27300000000000002</v>
      </c>
      <c r="AU104" s="4">
        <v>6.4710000000000001</v>
      </c>
      <c r="AV104" s="4">
        <v>41681</v>
      </c>
      <c r="AW104" s="4">
        <v>0</v>
      </c>
      <c r="AX104" s="4">
        <v>0.56000000000000005</v>
      </c>
      <c r="AY104">
        <v>0.98464285714285726</v>
      </c>
      <c r="AZ104" t="s">
        <v>69</v>
      </c>
      <c r="BA104" t="s">
        <v>1125</v>
      </c>
      <c r="BB104">
        <v>1</v>
      </c>
      <c r="BC104" t="s">
        <v>1144</v>
      </c>
      <c r="BD104">
        <v>9</v>
      </c>
      <c r="BE104">
        <v>59425.061000000002</v>
      </c>
      <c r="BF104">
        <v>8.6338809143166051E-2</v>
      </c>
      <c r="BG104">
        <v>8.5012891717038866E-2</v>
      </c>
      <c r="BH104">
        <v>539151.60399999993</v>
      </c>
      <c r="BI104">
        <v>9.5162269052620693E-3</v>
      </c>
      <c r="BJ104">
        <v>9.3700848492169753E-3</v>
      </c>
      <c r="BK104">
        <v>1</v>
      </c>
      <c r="BL104" t="s">
        <v>69</v>
      </c>
      <c r="BM104">
        <v>0</v>
      </c>
      <c r="BN104" t="s">
        <v>929</v>
      </c>
    </row>
    <row r="105" spans="1:66">
      <c r="A105" s="144" t="str">
        <f t="shared" si="76"/>
        <v>동화운수</v>
      </c>
      <c r="B105" s="144" t="str">
        <f t="shared" si="77"/>
        <v>급행95</v>
      </c>
      <c r="C105" s="145" t="str">
        <f t="shared" si="78"/>
        <v>70바1936</v>
      </c>
      <c r="D105" s="133" t="str">
        <f t="shared" si="79"/>
        <v>대형</v>
      </c>
      <c r="E105" s="129" t="str">
        <f t="shared" si="80"/>
        <v>B</v>
      </c>
      <c r="F105" s="152">
        <f t="shared" si="81"/>
        <v>0.93</v>
      </c>
      <c r="G105" s="153">
        <f t="shared" si="82"/>
        <v>2.4180000000000001</v>
      </c>
      <c r="H105" s="154">
        <f t="shared" si="83"/>
        <v>2.6</v>
      </c>
      <c r="I105" s="155">
        <f t="shared" si="84"/>
        <v>5325.277</v>
      </c>
      <c r="J105" s="156">
        <f t="shared" si="85"/>
        <v>9.1706678308769007E-3</v>
      </c>
      <c r="K105" s="156">
        <f t="shared" si="86"/>
        <v>0.38960317091064683</v>
      </c>
      <c r="L105" s="156">
        <f t="shared" si="87"/>
        <v>0.14966357618580217</v>
      </c>
      <c r="M105" s="157">
        <f t="shared" si="88"/>
        <v>12.413</v>
      </c>
      <c r="N105" s="158">
        <f t="shared" si="89"/>
        <v>0.16900000000000001</v>
      </c>
      <c r="O105" s="158">
        <f t="shared" si="90"/>
        <v>12.45</v>
      </c>
      <c r="P105" s="159">
        <f t="shared" si="91"/>
        <v>0</v>
      </c>
      <c r="Q105" s="160">
        <f t="shared" si="92"/>
        <v>73</v>
      </c>
      <c r="R105" s="161">
        <f t="shared" si="93"/>
        <v>26.521832752669049</v>
      </c>
      <c r="S105" s="146">
        <f t="shared" si="94"/>
        <v>9</v>
      </c>
      <c r="T105" s="146">
        <f t="shared" si="95"/>
        <v>663</v>
      </c>
      <c r="U105" t="s">
        <v>142</v>
      </c>
      <c r="V105" t="s">
        <v>204</v>
      </c>
      <c r="W105" t="s">
        <v>142</v>
      </c>
      <c r="X105" s="4" t="s">
        <v>204</v>
      </c>
      <c r="Y105" s="4" t="s">
        <v>1145</v>
      </c>
      <c r="Z105" s="4" t="s">
        <v>660</v>
      </c>
      <c r="AA105" s="4" t="s">
        <v>49</v>
      </c>
      <c r="AB105" s="4">
        <v>507</v>
      </c>
      <c r="AC105" s="4">
        <v>5325.277</v>
      </c>
      <c r="AD105" s="4">
        <v>2202.1210000000001</v>
      </c>
      <c r="AE105" s="4">
        <v>2.4180000000000001</v>
      </c>
      <c r="AF105" s="4">
        <v>2.6</v>
      </c>
      <c r="AG105" s="4">
        <v>12.413</v>
      </c>
      <c r="AH105" s="4">
        <v>333.96488199999999</v>
      </c>
      <c r="AI105" s="4">
        <v>3.062681</v>
      </c>
      <c r="AJ105" s="4">
        <v>130.113777</v>
      </c>
      <c r="AK105" s="4">
        <v>797</v>
      </c>
      <c r="AL105" s="4">
        <v>9</v>
      </c>
      <c r="AM105" s="4">
        <v>663</v>
      </c>
      <c r="AN105" s="4">
        <v>73</v>
      </c>
      <c r="AO105" s="4">
        <v>15.945619000000001</v>
      </c>
      <c r="AP105" s="4">
        <v>766.1</v>
      </c>
      <c r="AQ105" s="4">
        <v>0</v>
      </c>
      <c r="AR105" s="4">
        <v>24</v>
      </c>
      <c r="AS105" s="4">
        <v>13197</v>
      </c>
      <c r="AT105" s="4">
        <v>0.16900000000000001</v>
      </c>
      <c r="AU105" s="4">
        <v>12.45</v>
      </c>
      <c r="AV105" s="4">
        <v>44246</v>
      </c>
      <c r="AW105" s="4">
        <v>0</v>
      </c>
      <c r="AX105" s="4">
        <v>0.59</v>
      </c>
      <c r="AY105">
        <v>0.93</v>
      </c>
      <c r="AZ105" t="s">
        <v>71</v>
      </c>
      <c r="BA105" t="s">
        <v>1125</v>
      </c>
      <c r="BB105">
        <v>1</v>
      </c>
      <c r="BC105" t="s">
        <v>1146</v>
      </c>
      <c r="BD105">
        <v>9</v>
      </c>
      <c r="BE105">
        <v>59425.061000000002</v>
      </c>
      <c r="BF105">
        <v>8.961331987526272E-2</v>
      </c>
      <c r="BG105">
        <v>8.3340387483994333E-2</v>
      </c>
      <c r="BH105">
        <v>539151.60399999993</v>
      </c>
      <c r="BI105">
        <v>9.8771420885914694E-3</v>
      </c>
      <c r="BJ105">
        <v>9.185742142390067E-3</v>
      </c>
      <c r="BK105">
        <v>1</v>
      </c>
      <c r="BL105" t="s">
        <v>69</v>
      </c>
      <c r="BM105">
        <v>-1</v>
      </c>
      <c r="BN105" t="s">
        <v>928</v>
      </c>
    </row>
    <row r="106" spans="1:66">
      <c r="A106" s="144" t="str">
        <f t="shared" si="76"/>
        <v>동화운수</v>
      </c>
      <c r="B106" s="144" t="str">
        <f t="shared" si="77"/>
        <v>급행95</v>
      </c>
      <c r="C106" s="145" t="str">
        <f t="shared" si="78"/>
        <v>70바1939</v>
      </c>
      <c r="D106" s="133" t="str">
        <f t="shared" si="79"/>
        <v>대형</v>
      </c>
      <c r="E106" s="129" t="str">
        <f t="shared" si="80"/>
        <v>B</v>
      </c>
      <c r="F106" s="152">
        <f t="shared" si="81"/>
        <v>0.91076923076923066</v>
      </c>
      <c r="G106" s="153">
        <f t="shared" si="82"/>
        <v>2.3679999999999999</v>
      </c>
      <c r="H106" s="154">
        <f t="shared" si="83"/>
        <v>2.6</v>
      </c>
      <c r="I106" s="155">
        <f t="shared" si="84"/>
        <v>5229.701</v>
      </c>
      <c r="J106" s="156">
        <f t="shared" si="85"/>
        <v>8.8347611173215952E-3</v>
      </c>
      <c r="K106" s="156">
        <f t="shared" si="86"/>
        <v>0.36443131111462801</v>
      </c>
      <c r="L106" s="156">
        <f t="shared" si="87"/>
        <v>0.14016097669828542</v>
      </c>
      <c r="M106" s="157">
        <f t="shared" si="88"/>
        <v>10.696</v>
      </c>
      <c r="N106" s="158">
        <f t="shared" si="89"/>
        <v>0.153</v>
      </c>
      <c r="O106" s="158">
        <f t="shared" si="90"/>
        <v>9.8859999999999992</v>
      </c>
      <c r="P106" s="159">
        <f t="shared" si="91"/>
        <v>0</v>
      </c>
      <c r="Q106" s="160">
        <f t="shared" si="92"/>
        <v>71</v>
      </c>
      <c r="R106" s="161">
        <f t="shared" si="93"/>
        <v>24.943615977306141</v>
      </c>
      <c r="S106" s="146">
        <f t="shared" si="94"/>
        <v>8</v>
      </c>
      <c r="T106" s="146">
        <f t="shared" si="95"/>
        <v>517</v>
      </c>
      <c r="U106" t="s">
        <v>142</v>
      </c>
      <c r="V106" t="s">
        <v>204</v>
      </c>
      <c r="W106" t="s">
        <v>142</v>
      </c>
      <c r="X106" s="4" t="s">
        <v>204</v>
      </c>
      <c r="Y106" s="4" t="s">
        <v>1147</v>
      </c>
      <c r="Z106" s="4" t="s">
        <v>660</v>
      </c>
      <c r="AA106" s="4" t="s">
        <v>49</v>
      </c>
      <c r="AB106" s="4">
        <v>507</v>
      </c>
      <c r="AC106" s="4">
        <v>5229.701</v>
      </c>
      <c r="AD106" s="4">
        <v>2208.4839999999999</v>
      </c>
      <c r="AE106" s="4">
        <v>2.3679999999999999</v>
      </c>
      <c r="AF106" s="4">
        <v>2.6</v>
      </c>
      <c r="AG106" s="4">
        <v>10.696</v>
      </c>
      <c r="AH106" s="4">
        <v>334.52936199999999</v>
      </c>
      <c r="AI106" s="4">
        <v>2.9554870000000002</v>
      </c>
      <c r="AJ106" s="4">
        <v>121.91297400000001</v>
      </c>
      <c r="AK106" s="4">
        <v>733</v>
      </c>
      <c r="AL106" s="4">
        <v>8</v>
      </c>
      <c r="AM106" s="4">
        <v>517</v>
      </c>
      <c r="AN106" s="4">
        <v>71</v>
      </c>
      <c r="AO106" s="4">
        <v>15.633010000000001</v>
      </c>
      <c r="AP106" s="4">
        <v>467.9</v>
      </c>
      <c r="AQ106" s="4">
        <v>0</v>
      </c>
      <c r="AR106" s="4">
        <v>12</v>
      </c>
      <c r="AS106" s="4">
        <v>3540</v>
      </c>
      <c r="AT106" s="4">
        <v>0.153</v>
      </c>
      <c r="AU106" s="4">
        <v>9.8859999999999992</v>
      </c>
      <c r="AV106" s="4">
        <v>39052</v>
      </c>
      <c r="AW106" s="4">
        <v>0</v>
      </c>
      <c r="AX106" s="4">
        <v>0.56000000000000005</v>
      </c>
      <c r="AY106">
        <v>0.91076923076923066</v>
      </c>
      <c r="AZ106" t="s">
        <v>71</v>
      </c>
      <c r="BA106" t="s">
        <v>1125</v>
      </c>
      <c r="BB106">
        <v>3</v>
      </c>
      <c r="BC106" t="s">
        <v>1148</v>
      </c>
      <c r="BD106">
        <v>8</v>
      </c>
      <c r="BE106">
        <v>59425.061000000002</v>
      </c>
      <c r="BF106">
        <v>8.8004974870787261E-2</v>
      </c>
      <c r="BG106">
        <v>8.0152223266932388E-2</v>
      </c>
      <c r="BH106">
        <v>539151.60399999993</v>
      </c>
      <c r="BI106">
        <v>9.69987098471101E-3</v>
      </c>
      <c r="BJ106">
        <v>8.8343440353060264E-3</v>
      </c>
      <c r="BK106">
        <v>1</v>
      </c>
      <c r="BL106" t="s">
        <v>71</v>
      </c>
      <c r="BM106">
        <v>0</v>
      </c>
      <c r="BN106" t="s">
        <v>929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5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661</v>
      </c>
      <c r="D4" s="124" t="s">
        <v>678</v>
      </c>
      <c r="E4" s="125" t="s">
        <v>667</v>
      </c>
      <c r="F4" s="123" t="s">
        <v>671</v>
      </c>
      <c r="G4" s="125" t="s">
        <v>669</v>
      </c>
      <c r="H4" s="125" t="s">
        <v>673</v>
      </c>
      <c r="I4" s="126" t="s">
        <v>675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702</v>
      </c>
      <c r="Q4" s="232" t="s">
        <v>44</v>
      </c>
      <c r="R4" s="232" t="s">
        <v>45</v>
      </c>
      <c r="S4" s="13"/>
      <c r="T4" s="13" t="s">
        <v>43</v>
      </c>
      <c r="U4" s="13" t="s">
        <v>680</v>
      </c>
      <c r="V4" s="13" t="s">
        <v>681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931</v>
      </c>
      <c r="AN4" s="13" t="s">
        <v>932</v>
      </c>
      <c r="AO4" t="s">
        <v>933</v>
      </c>
      <c r="AP4" t="s">
        <v>38</v>
      </c>
      <c r="AQ4" t="s">
        <v>32</v>
      </c>
      <c r="AR4" t="s">
        <v>0</v>
      </c>
      <c r="AS4" t="s">
        <v>10</v>
      </c>
      <c r="AT4" t="s">
        <v>663</v>
      </c>
      <c r="AU4" t="s">
        <v>31</v>
      </c>
      <c r="AV4" t="s">
        <v>664</v>
      </c>
      <c r="AW4" t="s">
        <v>672</v>
      </c>
      <c r="AX4" t="s">
        <v>682</v>
      </c>
      <c r="AY4" t="s">
        <v>683</v>
      </c>
      <c r="AZ4" t="s">
        <v>684</v>
      </c>
      <c r="BA4" t="s">
        <v>685</v>
      </c>
      <c r="BB4" t="s">
        <v>686</v>
      </c>
      <c r="BC4" t="s">
        <v>68</v>
      </c>
      <c r="BF4" t="s">
        <v>0</v>
      </c>
      <c r="BG4" t="s">
        <v>691</v>
      </c>
      <c r="BH4" t="s">
        <v>77</v>
      </c>
      <c r="BI4" t="s">
        <v>687</v>
      </c>
      <c r="BJ4" t="s">
        <v>688</v>
      </c>
      <c r="BK4" t="s">
        <v>692</v>
      </c>
      <c r="BL4" t="s">
        <v>693</v>
      </c>
      <c r="BM4" t="s">
        <v>689</v>
      </c>
      <c r="BN4" t="s">
        <v>68</v>
      </c>
      <c r="BO4" t="s">
        <v>690</v>
      </c>
      <c r="BP4" t="s">
        <v>694</v>
      </c>
      <c r="BQ4" t="s">
        <v>712</v>
      </c>
    </row>
    <row r="5" spans="1:69" ht="16.5">
      <c r="A5" s="127" t="str">
        <f>BF5</f>
        <v>동화운수</v>
      </c>
      <c r="B5" s="128" t="str">
        <f>BH5</f>
        <v>강경훈</v>
      </c>
      <c r="C5" s="129" t="str">
        <f>BN5</f>
        <v>A</v>
      </c>
      <c r="D5" s="130">
        <f>BM5</f>
        <v>0.97233984279181218</v>
      </c>
      <c r="E5" s="131">
        <f>U5</f>
        <v>5726</v>
      </c>
      <c r="F5" s="132" t="str">
        <f>BG5</f>
        <v>2</v>
      </c>
      <c r="G5" s="133" t="str">
        <f>BK5</f>
        <v>70바1912</v>
      </c>
      <c r="H5" s="134">
        <f>BJ5</f>
        <v>3</v>
      </c>
      <c r="I5" s="135">
        <f>BP5</f>
        <v>3365.7280000000001</v>
      </c>
      <c r="J5" s="136">
        <f>AB5/AA5</f>
        <v>1.0719598259489795E-2</v>
      </c>
      <c r="K5" s="136">
        <f>AC5/AA5</f>
        <v>0.37436426834635195</v>
      </c>
      <c r="L5" s="136">
        <f>AD5/I5</f>
        <v>0.1842097757156847</v>
      </c>
      <c r="M5" s="137">
        <f>Z5</f>
        <v>9.5690000000000008</v>
      </c>
      <c r="N5" s="138">
        <f>AE5*100/W5</f>
        <v>0.11884501659076431</v>
      </c>
      <c r="O5" s="138">
        <f>AF5*100/W5</f>
        <v>16.281767272934712</v>
      </c>
      <c r="P5" s="233">
        <f>AK5</f>
        <v>0</v>
      </c>
      <c r="Q5" s="234">
        <f>AE5</f>
        <v>4</v>
      </c>
      <c r="R5" s="234">
        <f>AF5</f>
        <v>548</v>
      </c>
      <c r="T5">
        <v>507</v>
      </c>
      <c r="U5">
        <v>5726</v>
      </c>
      <c r="V5" t="s">
        <v>1149</v>
      </c>
      <c r="W5">
        <v>3365.7280000000001</v>
      </c>
      <c r="X5">
        <v>1387.126</v>
      </c>
      <c r="Y5">
        <v>2.4260000000000002</v>
      </c>
      <c r="Z5">
        <v>9.5690000000000008</v>
      </c>
      <c r="AA5">
        <v>221.602148</v>
      </c>
      <c r="AB5">
        <v>2.375486</v>
      </c>
      <c r="AC5">
        <v>82.959925999999996</v>
      </c>
      <c r="AD5" s="1">
        <v>620</v>
      </c>
      <c r="AE5">
        <v>4</v>
      </c>
      <c r="AF5">
        <v>548</v>
      </c>
      <c r="AG5">
        <v>72</v>
      </c>
      <c r="AH5">
        <v>15.188155999999999</v>
      </c>
      <c r="AI5">
        <v>376</v>
      </c>
      <c r="AJ5">
        <v>0</v>
      </c>
      <c r="AK5">
        <v>0</v>
      </c>
      <c r="AL5">
        <v>0</v>
      </c>
      <c r="AM5" t="s">
        <v>1150</v>
      </c>
      <c r="AN5" t="s">
        <v>1151</v>
      </c>
      <c r="AO5">
        <v>2823.3420000000001</v>
      </c>
      <c r="AR5" t="s">
        <v>142</v>
      </c>
      <c r="AS5" t="s">
        <v>201</v>
      </c>
      <c r="AT5" t="s">
        <v>1013</v>
      </c>
      <c r="AU5" t="s">
        <v>1149</v>
      </c>
      <c r="AV5" t="s">
        <v>49</v>
      </c>
      <c r="AW5">
        <v>3</v>
      </c>
      <c r="BB5">
        <v>0.97233984279181218</v>
      </c>
      <c r="BC5" t="s">
        <v>69</v>
      </c>
      <c r="BF5" t="s">
        <v>142</v>
      </c>
      <c r="BG5" t="s">
        <v>201</v>
      </c>
      <c r="BH5" t="s">
        <v>1149</v>
      </c>
      <c r="BI5">
        <v>5726</v>
      </c>
      <c r="BJ5">
        <v>3</v>
      </c>
      <c r="BK5" t="s">
        <v>1013</v>
      </c>
      <c r="BL5" t="s">
        <v>997</v>
      </c>
      <c r="BM5">
        <v>0.97233984279181218</v>
      </c>
      <c r="BN5" t="s">
        <v>69</v>
      </c>
      <c r="BO5" t="s">
        <v>699</v>
      </c>
      <c r="BP5">
        <v>3365.7280000000001</v>
      </c>
      <c r="BQ5" t="s">
        <v>69</v>
      </c>
    </row>
    <row r="6" spans="1:69" ht="16.5">
      <c r="A6" s="110" t="str">
        <f t="shared" ref="A6:A7" si="0">BF6</f>
        <v>동화운수</v>
      </c>
      <c r="B6" s="111" t="str">
        <f t="shared" ref="B6:B7" si="1">BH6</f>
        <v>강대복</v>
      </c>
      <c r="C6" s="112" t="str">
        <f t="shared" ref="C6:C7" si="2">BN6</f>
        <v>S</v>
      </c>
      <c r="D6" s="113">
        <f t="shared" ref="D6:D7" si="3">BM6</f>
        <v>1.0074461729340358</v>
      </c>
      <c r="E6" s="114">
        <f t="shared" ref="E6:E7" si="4">U6</f>
        <v>3898</v>
      </c>
      <c r="F6" s="115" t="str">
        <f t="shared" ref="F6:F7" si="5">BG6</f>
        <v>10</v>
      </c>
      <c r="G6" s="116" t="str">
        <f t="shared" ref="G6:G7" si="6">BK6</f>
        <v>70바1807</v>
      </c>
      <c r="H6" s="117">
        <f t="shared" ref="H6:H7" si="7">BJ6</f>
        <v>2</v>
      </c>
      <c r="I6" s="118">
        <f t="shared" ref="I6:I7" si="8">BP6</f>
        <v>1912.402</v>
      </c>
      <c r="J6" s="119">
        <f t="shared" ref="J6:J7" si="9">AB6/AA6</f>
        <v>5.6469822287072867E-3</v>
      </c>
      <c r="K6" s="119">
        <f t="shared" ref="K6:K7" si="10">AC6/AA6</f>
        <v>0.33216382012487145</v>
      </c>
      <c r="L6" s="119">
        <f t="shared" ref="L6:L7" si="11">AD6/I6</f>
        <v>7.4252170830191561E-2</v>
      </c>
      <c r="M6" s="120">
        <f t="shared" ref="M6:M7" si="12">Z6</f>
        <v>8.2720000000000002</v>
      </c>
      <c r="N6" s="121">
        <f t="shared" ref="N6:N7" si="13">AE6*100/W6</f>
        <v>0.15687078344406669</v>
      </c>
      <c r="O6" s="121">
        <f t="shared" ref="O6:O7" si="14">AF6*100/W6</f>
        <v>7.6866683887592666</v>
      </c>
      <c r="P6" s="235">
        <f t="shared" ref="P6:P7" si="15">AK6</f>
        <v>2</v>
      </c>
      <c r="Q6" s="236">
        <f t="shared" ref="Q6:Q7" si="16">AE6</f>
        <v>3</v>
      </c>
      <c r="R6" s="236">
        <f t="shared" ref="R6:R7" si="17">AF6</f>
        <v>147</v>
      </c>
      <c r="T6">
        <v>507</v>
      </c>
      <c r="U6">
        <v>3898</v>
      </c>
      <c r="V6" t="s">
        <v>1152</v>
      </c>
      <c r="W6">
        <v>1912.402</v>
      </c>
      <c r="X6">
        <v>703.99400000000003</v>
      </c>
      <c r="Y6">
        <v>2.7170000000000001</v>
      </c>
      <c r="Z6">
        <v>8.2720000000000002</v>
      </c>
      <c r="AA6">
        <v>116.966899</v>
      </c>
      <c r="AB6">
        <v>0.66051000000000004</v>
      </c>
      <c r="AC6">
        <v>38.852172000000003</v>
      </c>
      <c r="AD6" s="1">
        <v>142</v>
      </c>
      <c r="AE6">
        <v>3</v>
      </c>
      <c r="AF6">
        <v>147</v>
      </c>
      <c r="AG6">
        <v>84</v>
      </c>
      <c r="AH6">
        <v>16.349941000000001</v>
      </c>
      <c r="AI6">
        <v>190.1</v>
      </c>
      <c r="AJ6">
        <v>5.2</v>
      </c>
      <c r="AK6">
        <v>2</v>
      </c>
      <c r="AL6">
        <v>527</v>
      </c>
      <c r="AM6" t="s">
        <v>1153</v>
      </c>
      <c r="AN6" t="s">
        <v>1154</v>
      </c>
      <c r="AO6">
        <v>1847.9860000000001</v>
      </c>
      <c r="AR6" t="s">
        <v>142</v>
      </c>
      <c r="AS6" t="s">
        <v>200</v>
      </c>
      <c r="AT6" t="s">
        <v>941</v>
      </c>
      <c r="AU6" t="s">
        <v>1152</v>
      </c>
      <c r="AV6" t="s">
        <v>49</v>
      </c>
      <c r="AW6">
        <v>2</v>
      </c>
      <c r="BB6">
        <v>1.0074461729340358</v>
      </c>
      <c r="BC6" t="s">
        <v>74</v>
      </c>
      <c r="BF6" t="s">
        <v>142</v>
      </c>
      <c r="BG6" t="s">
        <v>200</v>
      </c>
      <c r="BH6" t="s">
        <v>1152</v>
      </c>
      <c r="BI6">
        <v>3898</v>
      </c>
      <c r="BJ6">
        <v>2</v>
      </c>
      <c r="BK6" t="s">
        <v>941</v>
      </c>
      <c r="BL6" t="s">
        <v>950</v>
      </c>
      <c r="BM6">
        <v>1.0074461729340358</v>
      </c>
      <c r="BN6" t="s">
        <v>74</v>
      </c>
      <c r="BO6" t="s">
        <v>697</v>
      </c>
      <c r="BP6">
        <v>1912.402</v>
      </c>
      <c r="BQ6" t="s">
        <v>71</v>
      </c>
    </row>
    <row r="7" spans="1:69" ht="16.5">
      <c r="A7" s="127" t="str">
        <f t="shared" si="0"/>
        <v>동화운수</v>
      </c>
      <c r="B7" s="128" t="str">
        <f t="shared" si="1"/>
        <v>강병호</v>
      </c>
      <c r="C7" s="129" t="str">
        <f t="shared" si="2"/>
        <v>B</v>
      </c>
      <c r="D7" s="130">
        <f t="shared" si="3"/>
        <v>0.91999999999999993</v>
      </c>
      <c r="E7" s="131">
        <f t="shared" si="4"/>
        <v>7813</v>
      </c>
      <c r="F7" s="132" t="str">
        <f t="shared" si="5"/>
        <v>2</v>
      </c>
      <c r="G7" s="133" t="str">
        <f t="shared" si="6"/>
        <v>70바1910</v>
      </c>
      <c r="H7" s="134">
        <f t="shared" si="7"/>
        <v>1</v>
      </c>
      <c r="I7" s="135">
        <f t="shared" si="8"/>
        <v>2575.59</v>
      </c>
      <c r="J7" s="136">
        <f t="shared" si="9"/>
        <v>2.113469541207366E-3</v>
      </c>
      <c r="K7" s="136">
        <f t="shared" si="10"/>
        <v>0.33932185723274616</v>
      </c>
      <c r="L7" s="136">
        <f t="shared" si="11"/>
        <v>0.2337328534432887</v>
      </c>
      <c r="M7" s="137">
        <f t="shared" si="12"/>
        <v>12.254</v>
      </c>
      <c r="N7" s="138">
        <f t="shared" si="13"/>
        <v>0</v>
      </c>
      <c r="O7" s="138">
        <f t="shared" si="14"/>
        <v>2.8731280988045458</v>
      </c>
      <c r="P7" s="233">
        <f t="shared" si="15"/>
        <v>0</v>
      </c>
      <c r="Q7" s="234">
        <f t="shared" si="16"/>
        <v>0</v>
      </c>
      <c r="R7" s="234">
        <f t="shared" si="17"/>
        <v>74</v>
      </c>
      <c r="T7">
        <v>507</v>
      </c>
      <c r="U7">
        <v>7813</v>
      </c>
      <c r="V7" t="s">
        <v>1155</v>
      </c>
      <c r="W7">
        <v>2575.59</v>
      </c>
      <c r="X7">
        <v>1272.8040000000001</v>
      </c>
      <c r="Y7">
        <v>2.024</v>
      </c>
      <c r="Z7">
        <v>12.254</v>
      </c>
      <c r="AA7">
        <v>177.67939999999999</v>
      </c>
      <c r="AB7">
        <v>0.37552000000000002</v>
      </c>
      <c r="AC7">
        <v>60.290503999999999</v>
      </c>
      <c r="AD7" s="1">
        <v>602</v>
      </c>
      <c r="AE7">
        <v>0</v>
      </c>
      <c r="AF7">
        <v>74</v>
      </c>
      <c r="AG7">
        <v>71</v>
      </c>
      <c r="AH7">
        <v>14.495715000000001</v>
      </c>
      <c r="AI7">
        <v>31</v>
      </c>
      <c r="AJ7">
        <v>0</v>
      </c>
      <c r="AK7">
        <v>0</v>
      </c>
      <c r="AL7">
        <v>0</v>
      </c>
      <c r="AM7" t="s">
        <v>1156</v>
      </c>
      <c r="AN7" t="s">
        <v>1157</v>
      </c>
      <c r="AO7">
        <v>2575.59</v>
      </c>
      <c r="AR7" t="s">
        <v>142</v>
      </c>
      <c r="AS7" t="s">
        <v>201</v>
      </c>
      <c r="AT7" t="s">
        <v>1009</v>
      </c>
      <c r="AU7" t="s">
        <v>1155</v>
      </c>
      <c r="AV7" t="s">
        <v>49</v>
      </c>
      <c r="AW7">
        <v>1</v>
      </c>
      <c r="BB7">
        <v>0.91999999999999993</v>
      </c>
      <c r="BC7" t="s">
        <v>71</v>
      </c>
      <c r="BF7" t="s">
        <v>142</v>
      </c>
      <c r="BG7" t="s">
        <v>201</v>
      </c>
      <c r="BH7" t="s">
        <v>1155</v>
      </c>
      <c r="BI7">
        <v>7813</v>
      </c>
      <c r="BJ7">
        <v>1</v>
      </c>
      <c r="BK7" t="s">
        <v>1009</v>
      </c>
      <c r="BL7" t="s">
        <v>695</v>
      </c>
      <c r="BM7">
        <v>0.91999999999999993</v>
      </c>
      <c r="BN7" t="s">
        <v>71</v>
      </c>
      <c r="BO7" t="s">
        <v>696</v>
      </c>
      <c r="BP7">
        <v>2575.59</v>
      </c>
      <c r="BQ7" t="s">
        <v>69</v>
      </c>
    </row>
    <row r="8" spans="1:69" ht="16.5">
      <c r="A8" s="110" t="str">
        <f t="shared" ref="A8:A71" si="18">BF8</f>
        <v>동화운수</v>
      </c>
      <c r="B8" s="111" t="str">
        <f t="shared" ref="B8:B71" si="19">BH8</f>
        <v>강성균</v>
      </c>
      <c r="C8" s="112" t="str">
        <f t="shared" ref="C8:C71" si="20">BN8</f>
        <v>A</v>
      </c>
      <c r="D8" s="113">
        <f t="shared" ref="D8:D71" si="21">BM8</f>
        <v>0.96597047061777175</v>
      </c>
      <c r="E8" s="114">
        <f t="shared" ref="E8:E71" si="22">U8</f>
        <v>6871</v>
      </c>
      <c r="F8" s="115" t="str">
        <f t="shared" ref="F8:F71" si="23">BG8</f>
        <v>45</v>
      </c>
      <c r="G8" s="116" t="str">
        <f t="shared" ref="G8:G71" si="24">BK8</f>
        <v>70바1889</v>
      </c>
      <c r="H8" s="117">
        <f t="shared" ref="H8:H71" si="25">BJ8</f>
        <v>3</v>
      </c>
      <c r="I8" s="118">
        <f t="shared" ref="I8:I71" si="26">BP8</f>
        <v>2483.0079999999998</v>
      </c>
      <c r="J8" s="119">
        <f t="shared" ref="J8:J71" si="27">AB8/AA8</f>
        <v>2.9768439892265866E-2</v>
      </c>
      <c r="K8" s="119">
        <f t="shared" ref="K8:K71" si="28">AC8/AA8</f>
        <v>0.35145443742322807</v>
      </c>
      <c r="L8" s="119">
        <f t="shared" ref="L8:L71" si="29">AD8/I8</f>
        <v>0.15948398072015879</v>
      </c>
      <c r="M8" s="120">
        <f t="shared" ref="M8:M71" si="30">Z8</f>
        <v>9.8620000000000001</v>
      </c>
      <c r="N8" s="121">
        <f t="shared" ref="N8:N71" si="31">AE8*100/W8</f>
        <v>0</v>
      </c>
      <c r="O8" s="121">
        <f t="shared" ref="O8:O71" si="32">AF8*100/W8</f>
        <v>14.981828491893705</v>
      </c>
      <c r="P8" s="235">
        <f t="shared" ref="P8:P71" si="33">AK8</f>
        <v>1</v>
      </c>
      <c r="Q8" s="236">
        <f t="shared" ref="Q8:Q71" si="34">AE8</f>
        <v>0</v>
      </c>
      <c r="R8" s="236">
        <f t="shared" ref="R8:R71" si="35">AF8</f>
        <v>372</v>
      </c>
      <c r="T8">
        <v>507</v>
      </c>
      <c r="U8">
        <v>6871</v>
      </c>
      <c r="V8" t="s">
        <v>1158</v>
      </c>
      <c r="W8">
        <v>2483.0079999999998</v>
      </c>
      <c r="X8">
        <v>1024.5450000000001</v>
      </c>
      <c r="Y8">
        <v>2.4239999999999999</v>
      </c>
      <c r="Z8">
        <v>9.8620000000000001</v>
      </c>
      <c r="AA8">
        <v>164.72327799999999</v>
      </c>
      <c r="AB8">
        <v>4.9035549999999999</v>
      </c>
      <c r="AC8">
        <v>57.892727000000001</v>
      </c>
      <c r="AD8" s="1">
        <v>396</v>
      </c>
      <c r="AE8">
        <v>0</v>
      </c>
      <c r="AF8">
        <v>372</v>
      </c>
      <c r="AG8">
        <v>65</v>
      </c>
      <c r="AH8">
        <v>15.073812999999999</v>
      </c>
      <c r="AI8">
        <v>22.1</v>
      </c>
      <c r="AJ8">
        <v>0</v>
      </c>
      <c r="AK8">
        <v>1</v>
      </c>
      <c r="AL8">
        <v>312</v>
      </c>
      <c r="AM8" t="s">
        <v>1159</v>
      </c>
      <c r="AN8" t="s">
        <v>1160</v>
      </c>
      <c r="AO8">
        <v>2262.5349999999999</v>
      </c>
      <c r="AR8" t="s">
        <v>142</v>
      </c>
      <c r="AS8" t="s">
        <v>203</v>
      </c>
      <c r="AT8" t="s">
        <v>1100</v>
      </c>
      <c r="AU8" t="s">
        <v>1158</v>
      </c>
      <c r="AV8" t="s">
        <v>49</v>
      </c>
      <c r="AW8">
        <v>3</v>
      </c>
      <c r="BB8">
        <v>0.96597047061777175</v>
      </c>
      <c r="BC8" t="s">
        <v>69</v>
      </c>
      <c r="BF8" t="s">
        <v>142</v>
      </c>
      <c r="BG8" t="s">
        <v>203</v>
      </c>
      <c r="BH8" t="s">
        <v>1158</v>
      </c>
      <c r="BI8">
        <v>6871</v>
      </c>
      <c r="BJ8">
        <v>3</v>
      </c>
      <c r="BK8" t="s">
        <v>1100</v>
      </c>
      <c r="BL8" t="s">
        <v>1102</v>
      </c>
      <c r="BM8">
        <v>0.96597047061777175</v>
      </c>
      <c r="BN8" t="s">
        <v>69</v>
      </c>
      <c r="BO8" t="s">
        <v>699</v>
      </c>
      <c r="BP8">
        <v>2483.0079999999998</v>
      </c>
      <c r="BQ8" t="s">
        <v>71</v>
      </c>
    </row>
    <row r="9" spans="1:69" ht="16.5">
      <c r="A9" s="127" t="str">
        <f t="shared" si="18"/>
        <v>동화운수</v>
      </c>
      <c r="B9" s="128" t="str">
        <f t="shared" si="19"/>
        <v>강신권</v>
      </c>
      <c r="C9" s="129" t="str">
        <f t="shared" si="20"/>
        <v>S</v>
      </c>
      <c r="D9" s="130">
        <f t="shared" si="21"/>
        <v>1.0532913976473981</v>
      </c>
      <c r="E9" s="131">
        <f t="shared" si="22"/>
        <v>8660</v>
      </c>
      <c r="F9" s="132" t="str">
        <f t="shared" si="23"/>
        <v>45</v>
      </c>
      <c r="G9" s="133" t="str">
        <f t="shared" si="24"/>
        <v>70바1813</v>
      </c>
      <c r="H9" s="134">
        <f t="shared" si="25"/>
        <v>3</v>
      </c>
      <c r="I9" s="135">
        <f t="shared" si="26"/>
        <v>5151.9520000000002</v>
      </c>
      <c r="J9" s="136">
        <f t="shared" si="27"/>
        <v>7.4049491658495946E-3</v>
      </c>
      <c r="K9" s="136">
        <f t="shared" si="28"/>
        <v>0.32654739479906997</v>
      </c>
      <c r="L9" s="136">
        <f t="shared" si="29"/>
        <v>0.13101830141274606</v>
      </c>
      <c r="M9" s="137">
        <f t="shared" si="30"/>
        <v>8.2430000000000003</v>
      </c>
      <c r="N9" s="138">
        <f t="shared" si="31"/>
        <v>7.7640474911256932E-2</v>
      </c>
      <c r="O9" s="138">
        <f t="shared" si="32"/>
        <v>27.950570968052496</v>
      </c>
      <c r="P9" s="233">
        <f t="shared" si="33"/>
        <v>2</v>
      </c>
      <c r="Q9" s="234">
        <f t="shared" si="34"/>
        <v>4</v>
      </c>
      <c r="R9" s="234">
        <f t="shared" si="35"/>
        <v>1440</v>
      </c>
      <c r="T9">
        <v>507</v>
      </c>
      <c r="U9">
        <v>8660</v>
      </c>
      <c r="V9" t="s">
        <v>1161</v>
      </c>
      <c r="W9">
        <v>5151.9520000000002</v>
      </c>
      <c r="X9">
        <v>2033.8979999999999</v>
      </c>
      <c r="Y9">
        <v>2.5329999999999999</v>
      </c>
      <c r="Z9">
        <v>8.2430000000000003</v>
      </c>
      <c r="AA9">
        <v>336.73573499999998</v>
      </c>
      <c r="AB9">
        <v>2.4935109999999998</v>
      </c>
      <c r="AC9">
        <v>109.960177</v>
      </c>
      <c r="AD9" s="1">
        <v>675</v>
      </c>
      <c r="AE9">
        <v>4</v>
      </c>
      <c r="AF9">
        <v>1440</v>
      </c>
      <c r="AG9">
        <v>71</v>
      </c>
      <c r="AH9">
        <v>15.299688</v>
      </c>
      <c r="AI9">
        <v>78.2</v>
      </c>
      <c r="AJ9">
        <v>0</v>
      </c>
      <c r="AK9">
        <v>2</v>
      </c>
      <c r="AL9">
        <v>178</v>
      </c>
      <c r="AM9" t="s">
        <v>1162</v>
      </c>
      <c r="AN9" t="s">
        <v>1163</v>
      </c>
      <c r="AO9">
        <v>4839.5959999999995</v>
      </c>
      <c r="AR9" t="s">
        <v>142</v>
      </c>
      <c r="AS9" t="s">
        <v>203</v>
      </c>
      <c r="AT9" t="s">
        <v>1059</v>
      </c>
      <c r="AU9" t="s">
        <v>1161</v>
      </c>
      <c r="AV9" t="s">
        <v>49</v>
      </c>
      <c r="AW9">
        <v>3</v>
      </c>
      <c r="BB9">
        <v>1.0532913976473981</v>
      </c>
      <c r="BC9" t="s">
        <v>74</v>
      </c>
      <c r="BF9" t="s">
        <v>142</v>
      </c>
      <c r="BG9" t="s">
        <v>203</v>
      </c>
      <c r="BH9" t="s">
        <v>1161</v>
      </c>
      <c r="BI9">
        <v>8660</v>
      </c>
      <c r="BJ9">
        <v>3</v>
      </c>
      <c r="BK9" t="s">
        <v>1059</v>
      </c>
      <c r="BL9" t="s">
        <v>1057</v>
      </c>
      <c r="BM9">
        <v>1.0532913976473981</v>
      </c>
      <c r="BN9" t="s">
        <v>74</v>
      </c>
      <c r="BO9" t="s">
        <v>697</v>
      </c>
      <c r="BP9">
        <v>5151.9520000000002</v>
      </c>
      <c r="BQ9" t="s">
        <v>74</v>
      </c>
    </row>
    <row r="10" spans="1:69" ht="16.5">
      <c r="A10" s="110" t="str">
        <f t="shared" si="18"/>
        <v>동화운수</v>
      </c>
      <c r="B10" s="111" t="str">
        <f t="shared" si="19"/>
        <v>강한춘</v>
      </c>
      <c r="C10" s="112" t="str">
        <f t="shared" si="20"/>
        <v>B</v>
      </c>
      <c r="D10" s="113">
        <f t="shared" si="21"/>
        <v>0.9036032399436863</v>
      </c>
      <c r="E10" s="114">
        <f t="shared" si="22"/>
        <v>2458</v>
      </c>
      <c r="F10" s="115" t="str">
        <f t="shared" si="23"/>
        <v>2</v>
      </c>
      <c r="G10" s="116" t="str">
        <f t="shared" si="24"/>
        <v>70바1868</v>
      </c>
      <c r="H10" s="117">
        <f t="shared" si="25"/>
        <v>7</v>
      </c>
      <c r="I10" s="118">
        <f t="shared" si="26"/>
        <v>4194.0680000000002</v>
      </c>
      <c r="J10" s="119">
        <f t="shared" si="27"/>
        <v>7.273397524169483E-3</v>
      </c>
      <c r="K10" s="119">
        <f t="shared" si="28"/>
        <v>0.38424947270378434</v>
      </c>
      <c r="L10" s="119">
        <f t="shared" si="29"/>
        <v>0.11563951752808967</v>
      </c>
      <c r="M10" s="120">
        <f t="shared" si="30"/>
        <v>11.573</v>
      </c>
      <c r="N10" s="121">
        <f t="shared" si="31"/>
        <v>0.76298238369048854</v>
      </c>
      <c r="O10" s="121">
        <f t="shared" si="32"/>
        <v>11.182460560963722</v>
      </c>
      <c r="P10" s="235">
        <f t="shared" si="33"/>
        <v>8</v>
      </c>
      <c r="Q10" s="236">
        <f t="shared" si="34"/>
        <v>32</v>
      </c>
      <c r="R10" s="236">
        <f t="shared" si="35"/>
        <v>469</v>
      </c>
      <c r="T10">
        <v>507</v>
      </c>
      <c r="U10">
        <v>2458</v>
      </c>
      <c r="V10" t="s">
        <v>1164</v>
      </c>
      <c r="W10">
        <v>4194.0680000000002</v>
      </c>
      <c r="X10">
        <v>1969.954</v>
      </c>
      <c r="Y10">
        <v>2.129</v>
      </c>
      <c r="Z10">
        <v>11.573</v>
      </c>
      <c r="AA10">
        <v>292.07492000000002</v>
      </c>
      <c r="AB10">
        <v>2.124377</v>
      </c>
      <c r="AC10">
        <v>112.229634</v>
      </c>
      <c r="AD10" s="1">
        <v>485</v>
      </c>
      <c r="AE10">
        <v>32</v>
      </c>
      <c r="AF10">
        <v>469</v>
      </c>
      <c r="AG10">
        <v>69</v>
      </c>
      <c r="AH10">
        <v>14.359562</v>
      </c>
      <c r="AI10">
        <v>17.8</v>
      </c>
      <c r="AJ10">
        <v>0</v>
      </c>
      <c r="AK10">
        <v>8</v>
      </c>
      <c r="AL10">
        <v>1480</v>
      </c>
      <c r="AM10" t="s">
        <v>1165</v>
      </c>
      <c r="AN10" t="s">
        <v>1166</v>
      </c>
      <c r="AO10">
        <v>1152.846</v>
      </c>
      <c r="AR10" t="s">
        <v>142</v>
      </c>
      <c r="AS10" t="s">
        <v>201</v>
      </c>
      <c r="AT10" t="s">
        <v>991</v>
      </c>
      <c r="AU10" t="s">
        <v>1164</v>
      </c>
      <c r="AV10" t="s">
        <v>49</v>
      </c>
      <c r="AW10">
        <v>7</v>
      </c>
      <c r="BB10">
        <v>0.9036032399436863</v>
      </c>
      <c r="BC10" t="s">
        <v>71</v>
      </c>
      <c r="BF10" t="s">
        <v>142</v>
      </c>
      <c r="BG10" t="s">
        <v>201</v>
      </c>
      <c r="BH10" t="s">
        <v>1164</v>
      </c>
      <c r="BI10">
        <v>2458</v>
      </c>
      <c r="BJ10">
        <v>7</v>
      </c>
      <c r="BK10" t="s">
        <v>991</v>
      </c>
      <c r="BL10" t="s">
        <v>1007</v>
      </c>
      <c r="BM10">
        <v>0.9036032399436863</v>
      </c>
      <c r="BN10" t="s">
        <v>71</v>
      </c>
      <c r="BO10" t="s">
        <v>696</v>
      </c>
      <c r="BP10">
        <v>4194.0680000000002</v>
      </c>
      <c r="BQ10" t="s">
        <v>72</v>
      </c>
    </row>
    <row r="11" spans="1:69" ht="16.5">
      <c r="A11" s="127" t="str">
        <f t="shared" si="18"/>
        <v>동화운수</v>
      </c>
      <c r="B11" s="128" t="str">
        <f t="shared" si="19"/>
        <v>강현구</v>
      </c>
      <c r="C11" s="129" t="str">
        <f t="shared" si="20"/>
        <v>S</v>
      </c>
      <c r="D11" s="130">
        <f t="shared" si="21"/>
        <v>1.0733333333333335</v>
      </c>
      <c r="E11" s="131">
        <f t="shared" si="22"/>
        <v>8471</v>
      </c>
      <c r="F11" s="132" t="str">
        <f t="shared" si="23"/>
        <v>45</v>
      </c>
      <c r="G11" s="133" t="str">
        <f t="shared" si="24"/>
        <v>70바1851</v>
      </c>
      <c r="H11" s="134">
        <f t="shared" si="25"/>
        <v>1</v>
      </c>
      <c r="I11" s="135">
        <f t="shared" si="26"/>
        <v>2539.5709999999999</v>
      </c>
      <c r="J11" s="136">
        <f t="shared" si="27"/>
        <v>4.968610534689011E-3</v>
      </c>
      <c r="K11" s="136">
        <f t="shared" si="28"/>
        <v>0.32163900393262562</v>
      </c>
      <c r="L11" s="136">
        <f t="shared" si="29"/>
        <v>8.3872433572441965E-2</v>
      </c>
      <c r="M11" s="137">
        <f t="shared" si="30"/>
        <v>8.6620000000000008</v>
      </c>
      <c r="N11" s="138">
        <f t="shared" si="31"/>
        <v>0</v>
      </c>
      <c r="O11" s="138">
        <f t="shared" si="32"/>
        <v>1.5356924456925993</v>
      </c>
      <c r="P11" s="233">
        <f t="shared" si="33"/>
        <v>0</v>
      </c>
      <c r="Q11" s="234">
        <f t="shared" si="34"/>
        <v>0</v>
      </c>
      <c r="R11" s="234">
        <f t="shared" si="35"/>
        <v>39</v>
      </c>
      <c r="T11">
        <v>507</v>
      </c>
      <c r="U11">
        <v>8471</v>
      </c>
      <c r="V11" t="s">
        <v>1167</v>
      </c>
      <c r="W11">
        <v>2539.5709999999999</v>
      </c>
      <c r="X11">
        <v>985.89700000000005</v>
      </c>
      <c r="Y11">
        <v>2.5760000000000001</v>
      </c>
      <c r="Z11">
        <v>8.6620000000000008</v>
      </c>
      <c r="AA11">
        <v>168.27078599999999</v>
      </c>
      <c r="AB11">
        <v>0.83607200000000004</v>
      </c>
      <c r="AC11">
        <v>54.122447999999999</v>
      </c>
      <c r="AD11" s="1">
        <v>213</v>
      </c>
      <c r="AE11">
        <v>0</v>
      </c>
      <c r="AF11">
        <v>39</v>
      </c>
      <c r="AG11">
        <v>63</v>
      </c>
      <c r="AH11">
        <v>15.092167999999999</v>
      </c>
      <c r="AI11">
        <v>3.9</v>
      </c>
      <c r="AJ11">
        <v>0</v>
      </c>
      <c r="AK11">
        <v>0</v>
      </c>
      <c r="AL11">
        <v>0</v>
      </c>
      <c r="AM11" t="s">
        <v>1168</v>
      </c>
      <c r="AN11" t="s">
        <v>1169</v>
      </c>
      <c r="AO11">
        <v>2539.5709999999999</v>
      </c>
      <c r="AR11" t="s">
        <v>142</v>
      </c>
      <c r="AS11" t="s">
        <v>203</v>
      </c>
      <c r="AT11" t="s">
        <v>1086</v>
      </c>
      <c r="AU11" t="s">
        <v>1167</v>
      </c>
      <c r="AV11" t="s">
        <v>49</v>
      </c>
      <c r="AW11">
        <v>1</v>
      </c>
      <c r="BB11">
        <v>1.0733333333333335</v>
      </c>
      <c r="BC11" t="s">
        <v>74</v>
      </c>
      <c r="BF11" t="s">
        <v>142</v>
      </c>
      <c r="BG11" t="s">
        <v>203</v>
      </c>
      <c r="BH11" t="s">
        <v>1167</v>
      </c>
      <c r="BI11">
        <v>8471</v>
      </c>
      <c r="BJ11">
        <v>1</v>
      </c>
      <c r="BK11" t="s">
        <v>1086</v>
      </c>
      <c r="BL11" t="s">
        <v>695</v>
      </c>
      <c r="BM11">
        <v>1.0733333333333335</v>
      </c>
      <c r="BN11" t="s">
        <v>74</v>
      </c>
      <c r="BO11" t="s">
        <v>697</v>
      </c>
      <c r="BP11">
        <v>2539.5709999999999</v>
      </c>
      <c r="BQ11" t="s">
        <v>71</v>
      </c>
    </row>
    <row r="12" spans="1:69" ht="16.5">
      <c r="A12" s="110" t="str">
        <f t="shared" si="18"/>
        <v>동화운수</v>
      </c>
      <c r="B12" s="111" t="str">
        <f t="shared" si="19"/>
        <v>경윤노</v>
      </c>
      <c r="C12" s="112" t="str">
        <f t="shared" si="20"/>
        <v>S</v>
      </c>
      <c r="D12" s="113">
        <f t="shared" si="21"/>
        <v>1.0188669260177359</v>
      </c>
      <c r="E12" s="114">
        <f t="shared" si="22"/>
        <v>9072</v>
      </c>
      <c r="F12" s="115" t="str">
        <f t="shared" si="23"/>
        <v>10</v>
      </c>
      <c r="G12" s="116" t="str">
        <f t="shared" si="24"/>
        <v>70바1928</v>
      </c>
      <c r="H12" s="117">
        <f t="shared" si="25"/>
        <v>2</v>
      </c>
      <c r="I12" s="118">
        <f t="shared" si="26"/>
        <v>4699.6719999999996</v>
      </c>
      <c r="J12" s="119">
        <f t="shared" si="27"/>
        <v>1.2860087071338875E-2</v>
      </c>
      <c r="K12" s="119">
        <f t="shared" si="28"/>
        <v>0.35601434020662415</v>
      </c>
      <c r="L12" s="119">
        <f t="shared" si="29"/>
        <v>0.15767057786160396</v>
      </c>
      <c r="M12" s="120">
        <f t="shared" si="30"/>
        <v>10.199999999999999</v>
      </c>
      <c r="N12" s="121">
        <f t="shared" si="31"/>
        <v>0</v>
      </c>
      <c r="O12" s="121">
        <f t="shared" si="32"/>
        <v>2.0001395842092813</v>
      </c>
      <c r="P12" s="235">
        <f t="shared" si="33"/>
        <v>6</v>
      </c>
      <c r="Q12" s="236">
        <f t="shared" si="34"/>
        <v>0</v>
      </c>
      <c r="R12" s="236">
        <f t="shared" si="35"/>
        <v>94</v>
      </c>
      <c r="T12">
        <v>507</v>
      </c>
      <c r="U12">
        <v>9072</v>
      </c>
      <c r="V12" t="s">
        <v>1170</v>
      </c>
      <c r="W12">
        <v>4699.6719999999996</v>
      </c>
      <c r="X12">
        <v>1771.9280000000001</v>
      </c>
      <c r="Y12">
        <v>2.6520000000000001</v>
      </c>
      <c r="Z12">
        <v>10.199999999999999</v>
      </c>
      <c r="AA12">
        <v>332.58935000000002</v>
      </c>
      <c r="AB12">
        <v>4.2771280000000003</v>
      </c>
      <c r="AC12">
        <v>118.406578</v>
      </c>
      <c r="AD12" s="1">
        <v>741</v>
      </c>
      <c r="AE12">
        <v>0</v>
      </c>
      <c r="AF12">
        <v>94</v>
      </c>
      <c r="AG12">
        <v>60</v>
      </c>
      <c r="AH12">
        <v>14.130554</v>
      </c>
      <c r="AI12">
        <v>0</v>
      </c>
      <c r="AJ12">
        <v>0</v>
      </c>
      <c r="AK12">
        <v>6</v>
      </c>
      <c r="AL12">
        <v>396</v>
      </c>
      <c r="AM12" t="s">
        <v>1171</v>
      </c>
      <c r="AN12" t="s">
        <v>1172</v>
      </c>
      <c r="AO12">
        <v>4456.7719999999999</v>
      </c>
      <c r="AR12" t="s">
        <v>142</v>
      </c>
      <c r="AS12" t="s">
        <v>200</v>
      </c>
      <c r="AT12" t="s">
        <v>964</v>
      </c>
      <c r="AU12" t="s">
        <v>1170</v>
      </c>
      <c r="AV12" t="s">
        <v>49</v>
      </c>
      <c r="AW12">
        <v>2</v>
      </c>
      <c r="BB12">
        <v>1.0188669260177359</v>
      </c>
      <c r="BC12" t="s">
        <v>74</v>
      </c>
      <c r="BF12" t="s">
        <v>142</v>
      </c>
      <c r="BG12" t="s">
        <v>200</v>
      </c>
      <c r="BH12" t="s">
        <v>1170</v>
      </c>
      <c r="BI12">
        <v>9072</v>
      </c>
      <c r="BJ12">
        <v>2</v>
      </c>
      <c r="BK12" t="s">
        <v>964</v>
      </c>
      <c r="BL12" t="s">
        <v>956</v>
      </c>
      <c r="BM12">
        <v>1.0188669260177359</v>
      </c>
      <c r="BN12" t="s">
        <v>74</v>
      </c>
      <c r="BO12" t="s">
        <v>697</v>
      </c>
      <c r="BP12">
        <v>4699.6719999999996</v>
      </c>
      <c r="BQ12" t="s">
        <v>70</v>
      </c>
    </row>
    <row r="13" spans="1:69" ht="16.5">
      <c r="A13" s="127" t="str">
        <f t="shared" si="18"/>
        <v>동화운수</v>
      </c>
      <c r="B13" s="128" t="str">
        <f t="shared" si="19"/>
        <v>권영문</v>
      </c>
      <c r="C13" s="129" t="str">
        <f t="shared" si="20"/>
        <v>A</v>
      </c>
      <c r="D13" s="130">
        <f t="shared" si="21"/>
        <v>0.97570435391534716</v>
      </c>
      <c r="E13" s="131">
        <f t="shared" si="22"/>
        <v>2936</v>
      </c>
      <c r="F13" s="132" t="str">
        <f t="shared" si="23"/>
        <v>2</v>
      </c>
      <c r="G13" s="133" t="str">
        <f t="shared" si="24"/>
        <v>70바1854</v>
      </c>
      <c r="H13" s="134">
        <f t="shared" si="25"/>
        <v>2</v>
      </c>
      <c r="I13" s="135">
        <f t="shared" si="26"/>
        <v>4427.134</v>
      </c>
      <c r="J13" s="136">
        <f t="shared" si="27"/>
        <v>2.1692600678179432E-3</v>
      </c>
      <c r="K13" s="136">
        <f t="shared" si="28"/>
        <v>0.38731131123310458</v>
      </c>
      <c r="L13" s="136">
        <f t="shared" si="29"/>
        <v>0.23288204061589282</v>
      </c>
      <c r="M13" s="137">
        <f t="shared" si="30"/>
        <v>10.074</v>
      </c>
      <c r="N13" s="138">
        <f t="shared" si="31"/>
        <v>9.0351907125467631E-2</v>
      </c>
      <c r="O13" s="138">
        <f t="shared" si="32"/>
        <v>6.3698094523454678</v>
      </c>
      <c r="P13" s="233">
        <f t="shared" si="33"/>
        <v>0</v>
      </c>
      <c r="Q13" s="234">
        <f t="shared" si="34"/>
        <v>4</v>
      </c>
      <c r="R13" s="234">
        <f t="shared" si="35"/>
        <v>282</v>
      </c>
      <c r="T13">
        <v>507</v>
      </c>
      <c r="U13">
        <v>2936</v>
      </c>
      <c r="V13" t="s">
        <v>1173</v>
      </c>
      <c r="W13">
        <v>4427.134</v>
      </c>
      <c r="X13">
        <v>1890.71</v>
      </c>
      <c r="Y13">
        <v>2.3420000000000001</v>
      </c>
      <c r="Z13">
        <v>10.074</v>
      </c>
      <c r="AA13">
        <v>304.728792</v>
      </c>
      <c r="AB13">
        <v>0.66103599999999996</v>
      </c>
      <c r="AC13">
        <v>118.024908</v>
      </c>
      <c r="AD13" s="1">
        <v>1031</v>
      </c>
      <c r="AE13">
        <v>4</v>
      </c>
      <c r="AF13">
        <v>282</v>
      </c>
      <c r="AG13">
        <v>65</v>
      </c>
      <c r="AH13">
        <v>14.528111000000001</v>
      </c>
      <c r="AI13">
        <v>138</v>
      </c>
      <c r="AJ13">
        <v>0</v>
      </c>
      <c r="AK13">
        <v>0</v>
      </c>
      <c r="AL13">
        <v>0</v>
      </c>
      <c r="AM13" t="s">
        <v>1174</v>
      </c>
      <c r="AN13" t="s">
        <v>1175</v>
      </c>
      <c r="AO13">
        <v>4250.6059999999998</v>
      </c>
      <c r="AR13" t="s">
        <v>142</v>
      </c>
      <c r="AS13" t="s">
        <v>201</v>
      </c>
      <c r="AT13" t="s">
        <v>989</v>
      </c>
      <c r="AU13" t="s">
        <v>1173</v>
      </c>
      <c r="AV13" t="s">
        <v>49</v>
      </c>
      <c r="AW13">
        <v>2</v>
      </c>
      <c r="BB13">
        <v>0.97570435391534716</v>
      </c>
      <c r="BC13" t="s">
        <v>69</v>
      </c>
      <c r="BF13" t="s">
        <v>142</v>
      </c>
      <c r="BG13" t="s">
        <v>201</v>
      </c>
      <c r="BH13" t="s">
        <v>1173</v>
      </c>
      <c r="BI13">
        <v>2936</v>
      </c>
      <c r="BJ13">
        <v>2</v>
      </c>
      <c r="BK13" t="s">
        <v>989</v>
      </c>
      <c r="BL13" t="s">
        <v>979</v>
      </c>
      <c r="BM13">
        <v>0.97570435391534716</v>
      </c>
      <c r="BN13" t="s">
        <v>69</v>
      </c>
      <c r="BO13" t="s">
        <v>699</v>
      </c>
      <c r="BP13">
        <v>4427.134</v>
      </c>
      <c r="BQ13" t="s">
        <v>73</v>
      </c>
    </row>
    <row r="14" spans="1:69" ht="16.5">
      <c r="A14" s="110" t="str">
        <f t="shared" si="18"/>
        <v>동화운수</v>
      </c>
      <c r="B14" s="111" t="str">
        <f t="shared" si="19"/>
        <v>권오찬</v>
      </c>
      <c r="C14" s="112" t="str">
        <f t="shared" si="20"/>
        <v>C</v>
      </c>
      <c r="D14" s="113">
        <f t="shared" si="21"/>
        <v>0.89859167654403271</v>
      </c>
      <c r="E14" s="114">
        <f t="shared" si="22"/>
        <v>2354</v>
      </c>
      <c r="F14" s="115" t="str">
        <f t="shared" si="23"/>
        <v>10</v>
      </c>
      <c r="G14" s="116" t="str">
        <f t="shared" si="24"/>
        <v>70바1940</v>
      </c>
      <c r="H14" s="117">
        <f t="shared" si="25"/>
        <v>7</v>
      </c>
      <c r="I14" s="118">
        <f t="shared" si="26"/>
        <v>3039.8889999999997</v>
      </c>
      <c r="J14" s="119">
        <f t="shared" si="27"/>
        <v>3.3090708620662906E-2</v>
      </c>
      <c r="K14" s="119">
        <f t="shared" si="28"/>
        <v>0.37853461156722334</v>
      </c>
      <c r="L14" s="119">
        <f t="shared" si="29"/>
        <v>0.16842720244061546</v>
      </c>
      <c r="M14" s="120">
        <f t="shared" si="30"/>
        <v>10.914999999999999</v>
      </c>
      <c r="N14" s="121">
        <f t="shared" si="31"/>
        <v>0</v>
      </c>
      <c r="O14" s="121">
        <f t="shared" si="32"/>
        <v>1.1184618912072117</v>
      </c>
      <c r="P14" s="235">
        <f t="shared" si="33"/>
        <v>19</v>
      </c>
      <c r="Q14" s="236">
        <f t="shared" si="34"/>
        <v>0</v>
      </c>
      <c r="R14" s="236">
        <f t="shared" si="35"/>
        <v>34</v>
      </c>
      <c r="T14">
        <v>507</v>
      </c>
      <c r="U14">
        <v>2354</v>
      </c>
      <c r="V14" t="s">
        <v>1176</v>
      </c>
      <c r="W14">
        <v>3039.8890000000001</v>
      </c>
      <c r="X14">
        <v>1355.181</v>
      </c>
      <c r="Y14">
        <v>2.2429999999999999</v>
      </c>
      <c r="Z14">
        <v>10.914999999999999</v>
      </c>
      <c r="AA14">
        <v>222.442441</v>
      </c>
      <c r="AB14">
        <v>7.3607779999999998</v>
      </c>
      <c r="AC14">
        <v>84.202162999999999</v>
      </c>
      <c r="AD14" s="1">
        <v>512</v>
      </c>
      <c r="AE14">
        <v>0</v>
      </c>
      <c r="AF14">
        <v>34</v>
      </c>
      <c r="AG14">
        <v>67</v>
      </c>
      <c r="AH14">
        <v>13.665957000000001</v>
      </c>
      <c r="AI14">
        <v>27.2</v>
      </c>
      <c r="AJ14">
        <v>0</v>
      </c>
      <c r="AK14">
        <v>19</v>
      </c>
      <c r="AL14">
        <v>3473</v>
      </c>
      <c r="AM14" t="s">
        <v>1177</v>
      </c>
      <c r="AN14" t="s">
        <v>1178</v>
      </c>
      <c r="AO14">
        <v>828.94</v>
      </c>
      <c r="AR14" t="s">
        <v>142</v>
      </c>
      <c r="AS14" t="s">
        <v>200</v>
      </c>
      <c r="AT14" t="s">
        <v>970</v>
      </c>
      <c r="AU14" t="s">
        <v>1176</v>
      </c>
      <c r="AV14" t="s">
        <v>49</v>
      </c>
      <c r="AW14">
        <v>7</v>
      </c>
      <c r="BB14">
        <v>0.89859167654403271</v>
      </c>
      <c r="BC14" t="s">
        <v>72</v>
      </c>
      <c r="BF14" t="s">
        <v>142</v>
      </c>
      <c r="BG14" t="s">
        <v>200</v>
      </c>
      <c r="BH14" t="s">
        <v>1176</v>
      </c>
      <c r="BI14">
        <v>2354</v>
      </c>
      <c r="BJ14">
        <v>7</v>
      </c>
      <c r="BK14" t="s">
        <v>970</v>
      </c>
      <c r="BL14" t="s">
        <v>964</v>
      </c>
      <c r="BM14">
        <v>0.89859167654403271</v>
      </c>
      <c r="BN14" t="s">
        <v>72</v>
      </c>
      <c r="BO14" t="s">
        <v>698</v>
      </c>
      <c r="BP14">
        <v>3039.8889999999997</v>
      </c>
      <c r="BQ14" t="s">
        <v>72</v>
      </c>
    </row>
    <row r="15" spans="1:69" ht="16.5">
      <c r="A15" s="127" t="str">
        <f t="shared" si="18"/>
        <v>동화운수</v>
      </c>
      <c r="B15" s="128" t="str">
        <f t="shared" si="19"/>
        <v>김강원</v>
      </c>
      <c r="C15" s="129" t="str">
        <f t="shared" si="20"/>
        <v>B</v>
      </c>
      <c r="D15" s="130">
        <f t="shared" si="21"/>
        <v>0.90929479998843865</v>
      </c>
      <c r="E15" s="131">
        <f t="shared" si="22"/>
        <v>7302</v>
      </c>
      <c r="F15" s="132" t="str">
        <f t="shared" si="23"/>
        <v>급행95</v>
      </c>
      <c r="G15" s="133" t="str">
        <f t="shared" si="24"/>
        <v>70바1914</v>
      </c>
      <c r="H15" s="134">
        <f t="shared" si="25"/>
        <v>4</v>
      </c>
      <c r="I15" s="135">
        <f t="shared" si="26"/>
        <v>1805.194</v>
      </c>
      <c r="J15" s="136">
        <f t="shared" si="27"/>
        <v>1.5944111559927518E-2</v>
      </c>
      <c r="K15" s="136">
        <f t="shared" si="28"/>
        <v>0.35550853675292632</v>
      </c>
      <c r="L15" s="136">
        <f t="shared" si="29"/>
        <v>0.25315838630086296</v>
      </c>
      <c r="M15" s="137">
        <f t="shared" si="30"/>
        <v>10.238</v>
      </c>
      <c r="N15" s="138">
        <f t="shared" si="31"/>
        <v>0.11079141632422887</v>
      </c>
      <c r="O15" s="138">
        <f t="shared" si="32"/>
        <v>3.7669081550237813</v>
      </c>
      <c r="P15" s="233">
        <f t="shared" si="33"/>
        <v>0</v>
      </c>
      <c r="Q15" s="234">
        <f t="shared" si="34"/>
        <v>2</v>
      </c>
      <c r="R15" s="234">
        <f t="shared" si="35"/>
        <v>68</v>
      </c>
      <c r="T15">
        <v>507</v>
      </c>
      <c r="U15">
        <v>7302</v>
      </c>
      <c r="V15" t="s">
        <v>1179</v>
      </c>
      <c r="W15">
        <v>1805.194</v>
      </c>
      <c r="X15">
        <v>713.79200000000003</v>
      </c>
      <c r="Y15">
        <v>2.5289999999999999</v>
      </c>
      <c r="Z15">
        <v>10.238</v>
      </c>
      <c r="AA15">
        <v>107.525778</v>
      </c>
      <c r="AB15">
        <v>1.7144029999999999</v>
      </c>
      <c r="AC15">
        <v>38.226331999999999</v>
      </c>
      <c r="AD15" s="1">
        <v>457</v>
      </c>
      <c r="AE15">
        <v>2</v>
      </c>
      <c r="AF15">
        <v>68</v>
      </c>
      <c r="AG15">
        <v>69</v>
      </c>
      <c r="AH15">
        <v>16.788475999999999</v>
      </c>
      <c r="AI15">
        <v>414.9</v>
      </c>
      <c r="AJ15">
        <v>0</v>
      </c>
      <c r="AK15">
        <v>0</v>
      </c>
      <c r="AL15">
        <v>0</v>
      </c>
      <c r="AM15" t="s">
        <v>1180</v>
      </c>
      <c r="AN15" t="s">
        <v>1181</v>
      </c>
      <c r="AO15">
        <v>1437.239</v>
      </c>
      <c r="AR15" t="s">
        <v>142</v>
      </c>
      <c r="AS15" t="s">
        <v>204</v>
      </c>
      <c r="AT15" t="s">
        <v>1141</v>
      </c>
      <c r="AU15" t="s">
        <v>1179</v>
      </c>
      <c r="AV15" t="s">
        <v>49</v>
      </c>
      <c r="AW15">
        <v>4</v>
      </c>
      <c r="BB15">
        <v>0.90929479998843865</v>
      </c>
      <c r="BC15" t="s">
        <v>71</v>
      </c>
      <c r="BF15" t="s">
        <v>142</v>
      </c>
      <c r="BG15" t="s">
        <v>204</v>
      </c>
      <c r="BH15" t="s">
        <v>1179</v>
      </c>
      <c r="BI15">
        <v>7302</v>
      </c>
      <c r="BJ15">
        <v>4</v>
      </c>
      <c r="BK15" t="s">
        <v>1141</v>
      </c>
      <c r="BL15" t="s">
        <v>1147</v>
      </c>
      <c r="BM15">
        <v>0.90929479998843865</v>
      </c>
      <c r="BN15" t="s">
        <v>71</v>
      </c>
      <c r="BO15" t="s">
        <v>696</v>
      </c>
      <c r="BP15">
        <v>1805.194</v>
      </c>
      <c r="BQ15" t="s">
        <v>71</v>
      </c>
    </row>
    <row r="16" spans="1:69" ht="16.5">
      <c r="A16" s="110" t="str">
        <f t="shared" si="18"/>
        <v>동화운수</v>
      </c>
      <c r="B16" s="111" t="str">
        <f t="shared" si="19"/>
        <v>김경유</v>
      </c>
      <c r="C16" s="112" t="str">
        <f t="shared" si="20"/>
        <v>S</v>
      </c>
      <c r="D16" s="113">
        <f t="shared" si="21"/>
        <v>1.011107839840317</v>
      </c>
      <c r="E16" s="114">
        <f t="shared" si="22"/>
        <v>2161</v>
      </c>
      <c r="F16" s="115" t="str">
        <f t="shared" si="23"/>
        <v>2</v>
      </c>
      <c r="G16" s="116" t="str">
        <f t="shared" si="24"/>
        <v>70바1815</v>
      </c>
      <c r="H16" s="117">
        <f t="shared" si="25"/>
        <v>5</v>
      </c>
      <c r="I16" s="118">
        <f t="shared" si="26"/>
        <v>3211.4819999999995</v>
      </c>
      <c r="J16" s="119">
        <f t="shared" si="27"/>
        <v>3.996577149949475E-3</v>
      </c>
      <c r="K16" s="119">
        <f t="shared" si="28"/>
        <v>0.34500094395581782</v>
      </c>
      <c r="L16" s="119">
        <f t="shared" si="29"/>
        <v>0.14448158202350195</v>
      </c>
      <c r="M16" s="120">
        <f t="shared" si="30"/>
        <v>8.391</v>
      </c>
      <c r="N16" s="121">
        <f t="shared" si="31"/>
        <v>0</v>
      </c>
      <c r="O16" s="121">
        <f t="shared" si="32"/>
        <v>6.2276543975647378</v>
      </c>
      <c r="P16" s="235">
        <f t="shared" si="33"/>
        <v>0</v>
      </c>
      <c r="Q16" s="236">
        <f t="shared" si="34"/>
        <v>0</v>
      </c>
      <c r="R16" s="236">
        <f t="shared" si="35"/>
        <v>200</v>
      </c>
      <c r="T16">
        <v>507</v>
      </c>
      <c r="U16">
        <v>2161</v>
      </c>
      <c r="V16" t="s">
        <v>1182</v>
      </c>
      <c r="W16">
        <v>3211.482</v>
      </c>
      <c r="X16">
        <v>1344.384</v>
      </c>
      <c r="Y16">
        <v>2.3889999999999998</v>
      </c>
      <c r="Z16">
        <v>8.391</v>
      </c>
      <c r="AA16">
        <v>219.75604799999999</v>
      </c>
      <c r="AB16">
        <v>0.87827200000000005</v>
      </c>
      <c r="AC16">
        <v>75.816044000000005</v>
      </c>
      <c r="AD16" s="1">
        <v>464</v>
      </c>
      <c r="AE16">
        <v>0</v>
      </c>
      <c r="AF16">
        <v>200</v>
      </c>
      <c r="AG16">
        <v>68</v>
      </c>
      <c r="AH16">
        <v>14.613849999999999</v>
      </c>
      <c r="AI16">
        <v>17.399999999999999</v>
      </c>
      <c r="AJ16">
        <v>0</v>
      </c>
      <c r="AK16">
        <v>0</v>
      </c>
      <c r="AL16">
        <v>0</v>
      </c>
      <c r="AM16" t="s">
        <v>1183</v>
      </c>
      <c r="AN16" t="s">
        <v>1184</v>
      </c>
      <c r="AO16">
        <v>1101.712</v>
      </c>
      <c r="AR16" t="s">
        <v>142</v>
      </c>
      <c r="AS16" t="s">
        <v>201</v>
      </c>
      <c r="AT16" t="s">
        <v>977</v>
      </c>
      <c r="AU16" t="s">
        <v>1182</v>
      </c>
      <c r="AV16" t="s">
        <v>49</v>
      </c>
      <c r="AW16">
        <v>5</v>
      </c>
      <c r="BB16">
        <v>1.011107839840317</v>
      </c>
      <c r="BC16" t="s">
        <v>74</v>
      </c>
      <c r="BF16" t="s">
        <v>142</v>
      </c>
      <c r="BG16" t="s">
        <v>201</v>
      </c>
      <c r="BH16" t="s">
        <v>1182</v>
      </c>
      <c r="BI16">
        <v>2161</v>
      </c>
      <c r="BJ16">
        <v>5</v>
      </c>
      <c r="BK16" t="s">
        <v>977</v>
      </c>
      <c r="BL16" t="s">
        <v>1001</v>
      </c>
      <c r="BM16">
        <v>1.011107839840317</v>
      </c>
      <c r="BN16" t="s">
        <v>74</v>
      </c>
      <c r="BO16" t="s">
        <v>697</v>
      </c>
      <c r="BP16">
        <v>3211.4819999999995</v>
      </c>
      <c r="BQ16" t="s">
        <v>71</v>
      </c>
    </row>
    <row r="17" spans="1:69" ht="16.5">
      <c r="A17" s="127" t="str">
        <f t="shared" si="18"/>
        <v>동화운수</v>
      </c>
      <c r="B17" s="128" t="str">
        <f t="shared" si="19"/>
        <v>김광호</v>
      </c>
      <c r="C17" s="129" t="str">
        <f t="shared" si="20"/>
        <v>A</v>
      </c>
      <c r="D17" s="130">
        <f t="shared" si="21"/>
        <v>0.98995003323685049</v>
      </c>
      <c r="E17" s="131">
        <f t="shared" si="22"/>
        <v>1608</v>
      </c>
      <c r="F17" s="132" t="str">
        <f t="shared" si="23"/>
        <v>10</v>
      </c>
      <c r="G17" s="133" t="str">
        <f t="shared" si="24"/>
        <v>70바1824</v>
      </c>
      <c r="H17" s="134">
        <f t="shared" si="25"/>
        <v>3</v>
      </c>
      <c r="I17" s="135">
        <f t="shared" si="26"/>
        <v>1827.2270000000001</v>
      </c>
      <c r="J17" s="136">
        <f t="shared" si="27"/>
        <v>1.1653683741198285E-2</v>
      </c>
      <c r="K17" s="136">
        <f t="shared" si="28"/>
        <v>0.34779104727590682</v>
      </c>
      <c r="L17" s="136">
        <f t="shared" si="29"/>
        <v>0.14065028592506568</v>
      </c>
      <c r="M17" s="137">
        <f t="shared" si="30"/>
        <v>10.939</v>
      </c>
      <c r="N17" s="138">
        <f t="shared" si="31"/>
        <v>0.16418321314210002</v>
      </c>
      <c r="O17" s="138">
        <f t="shared" si="32"/>
        <v>4.5971299679788</v>
      </c>
      <c r="P17" s="233">
        <f t="shared" si="33"/>
        <v>0</v>
      </c>
      <c r="Q17" s="234">
        <f t="shared" si="34"/>
        <v>3</v>
      </c>
      <c r="R17" s="234">
        <f t="shared" si="35"/>
        <v>84</v>
      </c>
      <c r="T17">
        <v>507</v>
      </c>
      <c r="U17">
        <v>1608</v>
      </c>
      <c r="V17" t="s">
        <v>1185</v>
      </c>
      <c r="W17">
        <v>1827.2270000000001</v>
      </c>
      <c r="X17">
        <v>793.23500000000001</v>
      </c>
      <c r="Y17">
        <v>2.3039999999999998</v>
      </c>
      <c r="Z17">
        <v>10.939</v>
      </c>
      <c r="AA17">
        <v>119.93855600000001</v>
      </c>
      <c r="AB17">
        <v>1.397726</v>
      </c>
      <c r="AC17">
        <v>41.713555999999997</v>
      </c>
      <c r="AD17" s="1">
        <v>257</v>
      </c>
      <c r="AE17">
        <v>3</v>
      </c>
      <c r="AF17">
        <v>84</v>
      </c>
      <c r="AG17">
        <v>65</v>
      </c>
      <c r="AH17">
        <v>15.234692000000001</v>
      </c>
      <c r="AI17">
        <v>0</v>
      </c>
      <c r="AJ17">
        <v>0</v>
      </c>
      <c r="AK17">
        <v>0</v>
      </c>
      <c r="AL17">
        <v>0</v>
      </c>
      <c r="AM17" t="s">
        <v>1186</v>
      </c>
      <c r="AN17" t="s">
        <v>1187</v>
      </c>
      <c r="AO17">
        <v>1304.0519999999999</v>
      </c>
      <c r="AR17" t="s">
        <v>142</v>
      </c>
      <c r="AS17" t="s">
        <v>200</v>
      </c>
      <c r="AT17" t="s">
        <v>944</v>
      </c>
      <c r="AU17" t="s">
        <v>1185</v>
      </c>
      <c r="AV17" t="s">
        <v>49</v>
      </c>
      <c r="AW17">
        <v>3</v>
      </c>
      <c r="BB17">
        <v>0.98995003323685049</v>
      </c>
      <c r="BC17" t="s">
        <v>69</v>
      </c>
      <c r="BF17" t="s">
        <v>142</v>
      </c>
      <c r="BG17" t="s">
        <v>200</v>
      </c>
      <c r="BH17" t="s">
        <v>1185</v>
      </c>
      <c r="BI17">
        <v>1608</v>
      </c>
      <c r="BJ17">
        <v>3</v>
      </c>
      <c r="BK17" t="s">
        <v>944</v>
      </c>
      <c r="BL17" t="s">
        <v>954</v>
      </c>
      <c r="BM17">
        <v>0.98995003323685049</v>
      </c>
      <c r="BN17" t="s">
        <v>69</v>
      </c>
      <c r="BO17" t="s">
        <v>699</v>
      </c>
      <c r="BP17">
        <v>1827.2270000000001</v>
      </c>
      <c r="BQ17" t="s">
        <v>74</v>
      </c>
    </row>
    <row r="18" spans="1:69" ht="16.5">
      <c r="A18" s="110" t="str">
        <f t="shared" si="18"/>
        <v>동화운수</v>
      </c>
      <c r="B18" s="111" t="str">
        <f t="shared" si="19"/>
        <v>김기섭</v>
      </c>
      <c r="C18" s="112" t="str">
        <f t="shared" si="20"/>
        <v>B</v>
      </c>
      <c r="D18" s="113">
        <f t="shared" si="21"/>
        <v>0.90749999999999997</v>
      </c>
      <c r="E18" s="114">
        <f t="shared" si="22"/>
        <v>5614</v>
      </c>
      <c r="F18" s="115" t="str">
        <f t="shared" si="23"/>
        <v>2</v>
      </c>
      <c r="G18" s="116" t="str">
        <f t="shared" si="24"/>
        <v>70바1898</v>
      </c>
      <c r="H18" s="117">
        <f t="shared" si="25"/>
        <v>1</v>
      </c>
      <c r="I18" s="118">
        <f t="shared" si="26"/>
        <v>3894.1640000000002</v>
      </c>
      <c r="J18" s="119">
        <f t="shared" si="27"/>
        <v>1.2737651703528904E-2</v>
      </c>
      <c r="K18" s="119">
        <f t="shared" si="28"/>
        <v>0.35333493965158386</v>
      </c>
      <c r="L18" s="119">
        <f t="shared" si="29"/>
        <v>9.9122687180098215E-2</v>
      </c>
      <c r="M18" s="120">
        <f t="shared" si="30"/>
        <v>10.304</v>
      </c>
      <c r="N18" s="121">
        <f t="shared" si="31"/>
        <v>5.1358905274662289E-2</v>
      </c>
      <c r="O18" s="121">
        <f t="shared" si="32"/>
        <v>10.579934486580431</v>
      </c>
      <c r="P18" s="235">
        <f t="shared" si="33"/>
        <v>0</v>
      </c>
      <c r="Q18" s="236">
        <f t="shared" si="34"/>
        <v>2</v>
      </c>
      <c r="R18" s="236">
        <f t="shared" si="35"/>
        <v>412</v>
      </c>
      <c r="T18">
        <v>507</v>
      </c>
      <c r="U18">
        <v>5614</v>
      </c>
      <c r="V18" t="s">
        <v>1188</v>
      </c>
      <c r="W18">
        <v>3894.1640000000002</v>
      </c>
      <c r="X18">
        <v>1788.1379999999999</v>
      </c>
      <c r="Y18">
        <v>2.1779999999999999</v>
      </c>
      <c r="Z18">
        <v>10.304</v>
      </c>
      <c r="AA18">
        <v>269.01269400000001</v>
      </c>
      <c r="AB18">
        <v>3.42659</v>
      </c>
      <c r="AC18">
        <v>95.051584000000005</v>
      </c>
      <c r="AD18" s="1">
        <v>386</v>
      </c>
      <c r="AE18">
        <v>2</v>
      </c>
      <c r="AF18">
        <v>412</v>
      </c>
      <c r="AG18">
        <v>72</v>
      </c>
      <c r="AH18">
        <v>14.475762</v>
      </c>
      <c r="AI18">
        <v>40.200000000000003</v>
      </c>
      <c r="AJ18">
        <v>0</v>
      </c>
      <c r="AK18">
        <v>0</v>
      </c>
      <c r="AL18">
        <v>0</v>
      </c>
      <c r="AM18" t="s">
        <v>1189</v>
      </c>
      <c r="AN18" t="s">
        <v>1190</v>
      </c>
      <c r="AO18">
        <v>3894.1640000000002</v>
      </c>
      <c r="AR18" t="s">
        <v>142</v>
      </c>
      <c r="AS18" t="s">
        <v>201</v>
      </c>
      <c r="AT18" t="s">
        <v>1007</v>
      </c>
      <c r="AU18" t="s">
        <v>1188</v>
      </c>
      <c r="AV18" t="s">
        <v>49</v>
      </c>
      <c r="AW18">
        <v>1</v>
      </c>
      <c r="BB18">
        <v>0.90749999999999997</v>
      </c>
      <c r="BC18" t="s">
        <v>71</v>
      </c>
      <c r="BF18" t="s">
        <v>142</v>
      </c>
      <c r="BG18" t="s">
        <v>201</v>
      </c>
      <c r="BH18" t="s">
        <v>1188</v>
      </c>
      <c r="BI18">
        <v>5614</v>
      </c>
      <c r="BJ18">
        <v>1</v>
      </c>
      <c r="BK18" t="s">
        <v>1007</v>
      </c>
      <c r="BL18" t="s">
        <v>695</v>
      </c>
      <c r="BM18">
        <v>0.90749999999999997</v>
      </c>
      <c r="BN18" t="s">
        <v>71</v>
      </c>
      <c r="BO18" t="s">
        <v>696</v>
      </c>
      <c r="BP18">
        <v>3894.1640000000002</v>
      </c>
      <c r="BQ18" t="s">
        <v>71</v>
      </c>
    </row>
    <row r="19" spans="1:69" ht="16.5">
      <c r="A19" s="127" t="str">
        <f t="shared" si="18"/>
        <v>동화운수</v>
      </c>
      <c r="B19" s="128" t="str">
        <f t="shared" si="19"/>
        <v>김남진</v>
      </c>
      <c r="C19" s="129" t="str">
        <f t="shared" si="20"/>
        <v>C</v>
      </c>
      <c r="D19" s="130">
        <f t="shared" si="21"/>
        <v>0.86700624961549777</v>
      </c>
      <c r="E19" s="131">
        <f t="shared" si="22"/>
        <v>5815</v>
      </c>
      <c r="F19" s="132" t="str">
        <f t="shared" si="23"/>
        <v>2</v>
      </c>
      <c r="G19" s="133" t="str">
        <f t="shared" si="24"/>
        <v>70바1869</v>
      </c>
      <c r="H19" s="134">
        <f t="shared" si="25"/>
        <v>2</v>
      </c>
      <c r="I19" s="135">
        <f t="shared" si="26"/>
        <v>5588.69</v>
      </c>
      <c r="J19" s="136">
        <f t="shared" si="27"/>
        <v>2.5647935511273142E-2</v>
      </c>
      <c r="K19" s="136">
        <f t="shared" si="28"/>
        <v>0.3744980272033504</v>
      </c>
      <c r="L19" s="136">
        <f t="shared" si="29"/>
        <v>0.28414530059817239</v>
      </c>
      <c r="M19" s="137">
        <f t="shared" si="30"/>
        <v>17.619</v>
      </c>
      <c r="N19" s="138">
        <f t="shared" si="31"/>
        <v>0</v>
      </c>
      <c r="O19" s="138">
        <f t="shared" si="32"/>
        <v>3.2565771227246461</v>
      </c>
      <c r="P19" s="233">
        <f t="shared" si="33"/>
        <v>8</v>
      </c>
      <c r="Q19" s="234">
        <f t="shared" si="34"/>
        <v>0</v>
      </c>
      <c r="R19" s="234">
        <f t="shared" si="35"/>
        <v>182</v>
      </c>
      <c r="T19">
        <v>507</v>
      </c>
      <c r="U19">
        <v>5815</v>
      </c>
      <c r="V19" t="s">
        <v>1191</v>
      </c>
      <c r="W19">
        <v>5588.69</v>
      </c>
      <c r="X19">
        <v>2917.95</v>
      </c>
      <c r="Y19">
        <v>1.915</v>
      </c>
      <c r="Z19">
        <v>17.619</v>
      </c>
      <c r="AA19">
        <v>371.73876999999999</v>
      </c>
      <c r="AB19">
        <v>9.5343319999999991</v>
      </c>
      <c r="AC19">
        <v>139.21543600000001</v>
      </c>
      <c r="AD19" s="1">
        <v>1588</v>
      </c>
      <c r="AE19">
        <v>0</v>
      </c>
      <c r="AF19">
        <v>182</v>
      </c>
      <c r="AG19">
        <v>68</v>
      </c>
      <c r="AH19">
        <v>15.033917000000001</v>
      </c>
      <c r="AI19">
        <v>103.8</v>
      </c>
      <c r="AJ19">
        <v>0</v>
      </c>
      <c r="AK19">
        <v>8</v>
      </c>
      <c r="AL19">
        <v>664</v>
      </c>
      <c r="AM19" t="s">
        <v>1192</v>
      </c>
      <c r="AN19" t="s">
        <v>1193</v>
      </c>
      <c r="AO19">
        <v>5394.5919999999996</v>
      </c>
      <c r="AR19" t="s">
        <v>142</v>
      </c>
      <c r="AS19" t="s">
        <v>201</v>
      </c>
      <c r="AT19" t="s">
        <v>993</v>
      </c>
      <c r="AU19" t="s">
        <v>1191</v>
      </c>
      <c r="AV19" t="s">
        <v>49</v>
      </c>
      <c r="AW19">
        <v>2</v>
      </c>
      <c r="BB19">
        <v>0.86700624961549777</v>
      </c>
      <c r="BC19" t="s">
        <v>72</v>
      </c>
      <c r="BF19" t="s">
        <v>142</v>
      </c>
      <c r="BG19" t="s">
        <v>201</v>
      </c>
      <c r="BH19" t="s">
        <v>1191</v>
      </c>
      <c r="BI19">
        <v>5815</v>
      </c>
      <c r="BJ19">
        <v>2</v>
      </c>
      <c r="BK19" t="s">
        <v>993</v>
      </c>
      <c r="BL19" t="s">
        <v>1005</v>
      </c>
      <c r="BM19">
        <v>0.86700624961549777</v>
      </c>
      <c r="BN19" t="s">
        <v>72</v>
      </c>
      <c r="BO19" t="s">
        <v>698</v>
      </c>
      <c r="BP19">
        <v>5588.69</v>
      </c>
      <c r="BQ19" t="s">
        <v>72</v>
      </c>
    </row>
    <row r="20" spans="1:69" ht="16.5">
      <c r="A20" s="110" t="str">
        <f t="shared" si="18"/>
        <v>동화운수</v>
      </c>
      <c r="B20" s="111" t="str">
        <f t="shared" si="19"/>
        <v>김도형</v>
      </c>
      <c r="C20" s="112" t="str">
        <f t="shared" si="20"/>
        <v>S</v>
      </c>
      <c r="D20" s="113">
        <f t="shared" si="21"/>
        <v>1.02943466394536</v>
      </c>
      <c r="E20" s="114">
        <f t="shared" si="22"/>
        <v>1139</v>
      </c>
      <c r="F20" s="115" t="str">
        <f t="shared" si="23"/>
        <v>2-1</v>
      </c>
      <c r="G20" s="116" t="str">
        <f t="shared" si="24"/>
        <v>70바1820</v>
      </c>
      <c r="H20" s="117">
        <f t="shared" si="25"/>
        <v>8</v>
      </c>
      <c r="I20" s="118">
        <f t="shared" si="26"/>
        <v>4897.058</v>
      </c>
      <c r="J20" s="119">
        <f t="shared" si="27"/>
        <v>2.1854836700447161E-2</v>
      </c>
      <c r="K20" s="119">
        <f t="shared" si="28"/>
        <v>0.32250464065250528</v>
      </c>
      <c r="L20" s="119">
        <f t="shared" si="29"/>
        <v>9.8018034501531334E-2</v>
      </c>
      <c r="M20" s="120">
        <f t="shared" si="30"/>
        <v>8.0350000000000001</v>
      </c>
      <c r="N20" s="121">
        <f t="shared" si="31"/>
        <v>0</v>
      </c>
      <c r="O20" s="121">
        <f t="shared" si="32"/>
        <v>8.1069082702308197</v>
      </c>
      <c r="P20" s="235">
        <f t="shared" si="33"/>
        <v>9</v>
      </c>
      <c r="Q20" s="236">
        <f t="shared" si="34"/>
        <v>0</v>
      </c>
      <c r="R20" s="236">
        <f t="shared" si="35"/>
        <v>397</v>
      </c>
      <c r="T20">
        <v>507</v>
      </c>
      <c r="U20">
        <v>1139</v>
      </c>
      <c r="V20" t="s">
        <v>1194</v>
      </c>
      <c r="W20">
        <v>4897.058</v>
      </c>
      <c r="X20">
        <v>1768.2539999999999</v>
      </c>
      <c r="Y20">
        <v>2.7690000000000001</v>
      </c>
      <c r="Z20">
        <v>8.0350000000000001</v>
      </c>
      <c r="AA20">
        <v>309.49904099999998</v>
      </c>
      <c r="AB20">
        <v>6.7640510000000003</v>
      </c>
      <c r="AC20">
        <v>99.814876999999996</v>
      </c>
      <c r="AD20" s="1">
        <v>480</v>
      </c>
      <c r="AE20">
        <v>0</v>
      </c>
      <c r="AF20">
        <v>397</v>
      </c>
      <c r="AG20">
        <v>62</v>
      </c>
      <c r="AH20">
        <v>15.82253</v>
      </c>
      <c r="AI20">
        <v>11</v>
      </c>
      <c r="AJ20">
        <v>0</v>
      </c>
      <c r="AK20">
        <v>9</v>
      </c>
      <c r="AL20">
        <v>5361</v>
      </c>
      <c r="AM20" t="s">
        <v>1195</v>
      </c>
      <c r="AN20" t="s">
        <v>1196</v>
      </c>
      <c r="AO20">
        <v>1297.2619999999999</v>
      </c>
      <c r="AR20" t="s">
        <v>142</v>
      </c>
      <c r="AS20" t="s">
        <v>202</v>
      </c>
      <c r="AT20" t="s">
        <v>1036</v>
      </c>
      <c r="AU20" t="s">
        <v>1194</v>
      </c>
      <c r="AV20" t="s">
        <v>49</v>
      </c>
      <c r="AW20">
        <v>8</v>
      </c>
      <c r="BB20">
        <v>1.02943466394536</v>
      </c>
      <c r="BC20" t="s">
        <v>74</v>
      </c>
      <c r="BF20" t="s">
        <v>142</v>
      </c>
      <c r="BG20" t="s">
        <v>202</v>
      </c>
      <c r="BH20" t="s">
        <v>1194</v>
      </c>
      <c r="BI20">
        <v>1139</v>
      </c>
      <c r="BJ20">
        <v>8</v>
      </c>
      <c r="BK20" t="s">
        <v>1036</v>
      </c>
      <c r="BL20" t="s">
        <v>1046</v>
      </c>
      <c r="BM20">
        <v>1.02943466394536</v>
      </c>
      <c r="BN20" t="s">
        <v>74</v>
      </c>
      <c r="BO20" t="s">
        <v>697</v>
      </c>
      <c r="BP20">
        <v>4897.058</v>
      </c>
      <c r="BQ20" t="s">
        <v>72</v>
      </c>
    </row>
    <row r="21" spans="1:69" ht="16.5">
      <c r="A21" s="127" t="str">
        <f t="shared" si="18"/>
        <v>동화운수</v>
      </c>
      <c r="B21" s="128" t="str">
        <f t="shared" si="19"/>
        <v>김동섭</v>
      </c>
      <c r="C21" s="129" t="str">
        <f t="shared" si="20"/>
        <v>A</v>
      </c>
      <c r="D21" s="130">
        <f t="shared" si="21"/>
        <v>0.99915630513949649</v>
      </c>
      <c r="E21" s="131">
        <f t="shared" si="22"/>
        <v>1129</v>
      </c>
      <c r="F21" s="132" t="str">
        <f t="shared" si="23"/>
        <v>2</v>
      </c>
      <c r="G21" s="133" t="str">
        <f t="shared" si="24"/>
        <v>70바1809</v>
      </c>
      <c r="H21" s="134">
        <f t="shared" si="25"/>
        <v>3</v>
      </c>
      <c r="I21" s="135">
        <f t="shared" si="26"/>
        <v>2889.5720000000001</v>
      </c>
      <c r="J21" s="136">
        <f t="shared" si="27"/>
        <v>1.4692366421134851E-2</v>
      </c>
      <c r="K21" s="136">
        <f t="shared" si="28"/>
        <v>0.34722830702048313</v>
      </c>
      <c r="L21" s="136">
        <f t="shared" si="29"/>
        <v>7.3367266847823825E-2</v>
      </c>
      <c r="M21" s="137">
        <f t="shared" si="30"/>
        <v>12.489000000000001</v>
      </c>
      <c r="N21" s="138">
        <f t="shared" si="31"/>
        <v>0.1384288053732525</v>
      </c>
      <c r="O21" s="138">
        <f t="shared" si="32"/>
        <v>15.50402620180428</v>
      </c>
      <c r="P21" s="233">
        <f t="shared" si="33"/>
        <v>2</v>
      </c>
      <c r="Q21" s="234">
        <f t="shared" si="34"/>
        <v>4</v>
      </c>
      <c r="R21" s="234">
        <f t="shared" si="35"/>
        <v>448</v>
      </c>
      <c r="T21">
        <v>507</v>
      </c>
      <c r="U21">
        <v>1129</v>
      </c>
      <c r="V21" t="s">
        <v>1197</v>
      </c>
      <c r="W21">
        <v>2889.5720000000001</v>
      </c>
      <c r="X21">
        <v>1304.076</v>
      </c>
      <c r="Y21">
        <v>2.2160000000000002</v>
      </c>
      <c r="Z21">
        <v>12.489000000000001</v>
      </c>
      <c r="AA21">
        <v>187.39322999999999</v>
      </c>
      <c r="AB21">
        <v>2.75325</v>
      </c>
      <c r="AC21">
        <v>65.068234000000004</v>
      </c>
      <c r="AD21" s="1">
        <v>212</v>
      </c>
      <c r="AE21">
        <v>4</v>
      </c>
      <c r="AF21">
        <v>448</v>
      </c>
      <c r="AG21">
        <v>71</v>
      </c>
      <c r="AH21">
        <v>15.419831</v>
      </c>
      <c r="AI21">
        <v>31.2</v>
      </c>
      <c r="AJ21">
        <v>0</v>
      </c>
      <c r="AK21">
        <v>2</v>
      </c>
      <c r="AL21">
        <v>66</v>
      </c>
      <c r="AM21" t="s">
        <v>1198</v>
      </c>
      <c r="AN21" t="s">
        <v>1199</v>
      </c>
      <c r="AO21">
        <v>2520.2640000000001</v>
      </c>
      <c r="AR21" t="s">
        <v>142</v>
      </c>
      <c r="AS21" t="s">
        <v>201</v>
      </c>
      <c r="AT21" t="s">
        <v>975</v>
      </c>
      <c r="AU21" t="s">
        <v>1197</v>
      </c>
      <c r="AV21" t="s">
        <v>49</v>
      </c>
      <c r="AW21">
        <v>3</v>
      </c>
      <c r="BB21">
        <v>0.99915630513949649</v>
      </c>
      <c r="BC21" t="s">
        <v>69</v>
      </c>
      <c r="BF21" t="s">
        <v>142</v>
      </c>
      <c r="BG21" t="s">
        <v>201</v>
      </c>
      <c r="BH21" t="s">
        <v>1197</v>
      </c>
      <c r="BI21">
        <v>1129</v>
      </c>
      <c r="BJ21">
        <v>3</v>
      </c>
      <c r="BK21" t="s">
        <v>975</v>
      </c>
      <c r="BL21" t="s">
        <v>1015</v>
      </c>
      <c r="BM21">
        <v>0.99915630513949649</v>
      </c>
      <c r="BN21" t="s">
        <v>69</v>
      </c>
      <c r="BO21" t="s">
        <v>699</v>
      </c>
      <c r="BP21">
        <v>2889.5720000000001</v>
      </c>
      <c r="BQ21" t="s">
        <v>70</v>
      </c>
    </row>
    <row r="22" spans="1:69" ht="16.5">
      <c r="A22" s="110" t="str">
        <f t="shared" si="18"/>
        <v>동화운수</v>
      </c>
      <c r="B22" s="111" t="str">
        <f t="shared" si="19"/>
        <v>김동영</v>
      </c>
      <c r="C22" s="112" t="str">
        <f t="shared" si="20"/>
        <v>A</v>
      </c>
      <c r="D22" s="113">
        <f t="shared" si="21"/>
        <v>0.96548160731453958</v>
      </c>
      <c r="E22" s="114">
        <f t="shared" si="22"/>
        <v>5681</v>
      </c>
      <c r="F22" s="115" t="str">
        <f t="shared" si="23"/>
        <v>45</v>
      </c>
      <c r="G22" s="116" t="str">
        <f t="shared" si="24"/>
        <v>70바1842</v>
      </c>
      <c r="H22" s="117">
        <f t="shared" si="25"/>
        <v>3</v>
      </c>
      <c r="I22" s="118">
        <f t="shared" si="26"/>
        <v>2162.7159999999999</v>
      </c>
      <c r="J22" s="119">
        <f t="shared" si="27"/>
        <v>1.0652208963718079E-2</v>
      </c>
      <c r="K22" s="119">
        <f t="shared" si="28"/>
        <v>0.35741015136187509</v>
      </c>
      <c r="L22" s="119">
        <f t="shared" si="29"/>
        <v>5.7797695120394912E-2</v>
      </c>
      <c r="M22" s="120">
        <f t="shared" si="30"/>
        <v>10.119999999999999</v>
      </c>
      <c r="N22" s="121">
        <f t="shared" si="31"/>
        <v>4.623815609631593E-2</v>
      </c>
      <c r="O22" s="121">
        <f t="shared" si="32"/>
        <v>15.212353355687942</v>
      </c>
      <c r="P22" s="235">
        <f t="shared" si="33"/>
        <v>1</v>
      </c>
      <c r="Q22" s="236">
        <f t="shared" si="34"/>
        <v>1</v>
      </c>
      <c r="R22" s="236">
        <f t="shared" si="35"/>
        <v>329</v>
      </c>
      <c r="T22">
        <v>507</v>
      </c>
      <c r="U22">
        <v>5681</v>
      </c>
      <c r="V22" t="s">
        <v>1200</v>
      </c>
      <c r="W22">
        <v>2162.7159999999999</v>
      </c>
      <c r="X22">
        <v>866.84</v>
      </c>
      <c r="Y22">
        <v>2.4950000000000001</v>
      </c>
      <c r="Z22">
        <v>10.119999999999999</v>
      </c>
      <c r="AA22">
        <v>134.60635300000001</v>
      </c>
      <c r="AB22">
        <v>1.4338550000000001</v>
      </c>
      <c r="AC22">
        <v>48.109676999999998</v>
      </c>
      <c r="AD22" s="1">
        <v>125</v>
      </c>
      <c r="AE22">
        <v>1</v>
      </c>
      <c r="AF22">
        <v>329</v>
      </c>
      <c r="AG22">
        <v>72</v>
      </c>
      <c r="AH22">
        <v>16.066967999999999</v>
      </c>
      <c r="AI22">
        <v>242.1</v>
      </c>
      <c r="AJ22">
        <v>0</v>
      </c>
      <c r="AK22">
        <v>1</v>
      </c>
      <c r="AL22">
        <v>248</v>
      </c>
      <c r="AM22" t="s">
        <v>1201</v>
      </c>
      <c r="AN22" t="s">
        <v>1202</v>
      </c>
      <c r="AO22">
        <v>1955.634</v>
      </c>
      <c r="AR22" t="s">
        <v>142</v>
      </c>
      <c r="AS22" t="s">
        <v>203</v>
      </c>
      <c r="AT22" t="s">
        <v>1076</v>
      </c>
      <c r="AU22" t="s">
        <v>1200</v>
      </c>
      <c r="AV22" t="s">
        <v>49</v>
      </c>
      <c r="AW22">
        <v>3</v>
      </c>
      <c r="BB22">
        <v>0.96548160731453958</v>
      </c>
      <c r="BC22" t="s">
        <v>69</v>
      </c>
      <c r="BF22" t="s">
        <v>142</v>
      </c>
      <c r="BG22" t="s">
        <v>203</v>
      </c>
      <c r="BH22" t="s">
        <v>1200</v>
      </c>
      <c r="BI22">
        <v>5681</v>
      </c>
      <c r="BJ22">
        <v>3</v>
      </c>
      <c r="BK22" t="s">
        <v>1076</v>
      </c>
      <c r="BL22" t="s">
        <v>1088</v>
      </c>
      <c r="BM22">
        <v>0.96548160731453958</v>
      </c>
      <c r="BN22" t="s">
        <v>69</v>
      </c>
      <c r="BO22" t="s">
        <v>699</v>
      </c>
      <c r="BP22">
        <v>2162.7159999999999</v>
      </c>
      <c r="BQ22" t="s">
        <v>71</v>
      </c>
    </row>
    <row r="23" spans="1:69" ht="16.5">
      <c r="A23" s="127" t="str">
        <f t="shared" si="18"/>
        <v>동화운수</v>
      </c>
      <c r="B23" s="128" t="str">
        <f t="shared" si="19"/>
        <v>김동은</v>
      </c>
      <c r="C23" s="129" t="str">
        <f t="shared" si="20"/>
        <v>B</v>
      </c>
      <c r="D23" s="130">
        <f t="shared" si="21"/>
        <v>0.90047697997110099</v>
      </c>
      <c r="E23" s="131">
        <f t="shared" si="22"/>
        <v>5251</v>
      </c>
      <c r="F23" s="132" t="str">
        <f t="shared" si="23"/>
        <v>10</v>
      </c>
      <c r="G23" s="133" t="str">
        <f t="shared" si="24"/>
        <v>70바1924</v>
      </c>
      <c r="H23" s="134">
        <f t="shared" si="25"/>
        <v>9</v>
      </c>
      <c r="I23" s="135">
        <f t="shared" si="26"/>
        <v>2979.1730000000002</v>
      </c>
      <c r="J23" s="136">
        <f t="shared" si="27"/>
        <v>3.8576856311038528E-2</v>
      </c>
      <c r="K23" s="136">
        <f t="shared" si="28"/>
        <v>0.35694519013584808</v>
      </c>
      <c r="L23" s="136">
        <f t="shared" si="29"/>
        <v>0.11211164977663264</v>
      </c>
      <c r="M23" s="137">
        <f t="shared" si="30"/>
        <v>11.196999999999999</v>
      </c>
      <c r="N23" s="138">
        <f t="shared" si="31"/>
        <v>3.3566362208572648E-2</v>
      </c>
      <c r="O23" s="138">
        <f t="shared" si="32"/>
        <v>20.744011844897898</v>
      </c>
      <c r="P23" s="233">
        <f t="shared" si="33"/>
        <v>15</v>
      </c>
      <c r="Q23" s="234">
        <f t="shared" si="34"/>
        <v>1</v>
      </c>
      <c r="R23" s="234">
        <f t="shared" si="35"/>
        <v>618</v>
      </c>
      <c r="T23">
        <v>507</v>
      </c>
      <c r="U23">
        <v>5251</v>
      </c>
      <c r="V23" t="s">
        <v>1203</v>
      </c>
      <c r="W23">
        <v>2979.1729999999998</v>
      </c>
      <c r="X23">
        <v>1259.5060000000001</v>
      </c>
      <c r="Y23">
        <v>2.3650000000000002</v>
      </c>
      <c r="Z23">
        <v>11.196999999999999</v>
      </c>
      <c r="AA23">
        <v>195.56049200000001</v>
      </c>
      <c r="AB23">
        <v>7.5441089999999997</v>
      </c>
      <c r="AC23">
        <v>69.804377000000002</v>
      </c>
      <c r="AD23" s="1">
        <v>334</v>
      </c>
      <c r="AE23">
        <v>1</v>
      </c>
      <c r="AF23">
        <v>618</v>
      </c>
      <c r="AG23">
        <v>85</v>
      </c>
      <c r="AH23">
        <v>15.234022</v>
      </c>
      <c r="AI23">
        <v>309.8</v>
      </c>
      <c r="AJ23">
        <v>28.4</v>
      </c>
      <c r="AK23">
        <v>15</v>
      </c>
      <c r="AL23">
        <v>1596</v>
      </c>
      <c r="AM23" t="s">
        <v>1204</v>
      </c>
      <c r="AN23" t="s">
        <v>1205</v>
      </c>
      <c r="AO23">
        <v>709.81</v>
      </c>
      <c r="AR23" t="s">
        <v>142</v>
      </c>
      <c r="AS23" t="s">
        <v>200</v>
      </c>
      <c r="AT23" t="s">
        <v>960</v>
      </c>
      <c r="AU23" t="s">
        <v>1203</v>
      </c>
      <c r="AV23" t="s">
        <v>49</v>
      </c>
      <c r="AW23">
        <v>9</v>
      </c>
      <c r="BB23">
        <v>0.90047697997110099</v>
      </c>
      <c r="BC23" t="s">
        <v>71</v>
      </c>
      <c r="BF23" t="s">
        <v>142</v>
      </c>
      <c r="BG23" t="s">
        <v>200</v>
      </c>
      <c r="BH23" t="s">
        <v>1203</v>
      </c>
      <c r="BI23">
        <v>5251</v>
      </c>
      <c r="BJ23">
        <v>9</v>
      </c>
      <c r="BK23" t="s">
        <v>960</v>
      </c>
      <c r="BL23" t="s">
        <v>941</v>
      </c>
      <c r="BM23">
        <v>0.90047697997110099</v>
      </c>
      <c r="BN23" t="s">
        <v>71</v>
      </c>
      <c r="BO23" t="s">
        <v>696</v>
      </c>
      <c r="BP23">
        <v>2979.1730000000002</v>
      </c>
      <c r="BQ23" t="s">
        <v>74</v>
      </c>
    </row>
    <row r="24" spans="1:69" ht="16.5">
      <c r="A24" s="110" t="str">
        <f t="shared" si="18"/>
        <v>동화운수</v>
      </c>
      <c r="B24" s="111" t="str">
        <f t="shared" si="19"/>
        <v>김동철</v>
      </c>
      <c r="C24" s="112" t="str">
        <f t="shared" si="20"/>
        <v>B</v>
      </c>
      <c r="D24" s="113">
        <f t="shared" si="21"/>
        <v>0.90591864868205296</v>
      </c>
      <c r="E24" s="114">
        <f t="shared" si="22"/>
        <v>2130</v>
      </c>
      <c r="F24" s="115" t="str">
        <f t="shared" si="23"/>
        <v>2</v>
      </c>
      <c r="G24" s="116" t="str">
        <f t="shared" si="24"/>
        <v>70바1917</v>
      </c>
      <c r="H24" s="117">
        <f t="shared" si="25"/>
        <v>2</v>
      </c>
      <c r="I24" s="118">
        <f t="shared" si="26"/>
        <v>4549.1640000000007</v>
      </c>
      <c r="J24" s="119">
        <f t="shared" si="27"/>
        <v>1.0219864363616646E-2</v>
      </c>
      <c r="K24" s="119">
        <f t="shared" si="28"/>
        <v>0.36951587806737013</v>
      </c>
      <c r="L24" s="119">
        <f t="shared" si="29"/>
        <v>0.17893397556122398</v>
      </c>
      <c r="M24" s="120">
        <f t="shared" si="30"/>
        <v>10.419</v>
      </c>
      <c r="N24" s="121">
        <f t="shared" si="31"/>
        <v>8.792824351902899E-2</v>
      </c>
      <c r="O24" s="121">
        <f t="shared" si="32"/>
        <v>8.5290396213458131</v>
      </c>
      <c r="P24" s="235">
        <f t="shared" si="33"/>
        <v>8</v>
      </c>
      <c r="Q24" s="236">
        <f t="shared" si="34"/>
        <v>4</v>
      </c>
      <c r="R24" s="236">
        <f t="shared" si="35"/>
        <v>388</v>
      </c>
      <c r="T24">
        <v>507</v>
      </c>
      <c r="U24">
        <v>2130</v>
      </c>
      <c r="V24" t="s">
        <v>1206</v>
      </c>
      <c r="W24">
        <v>4549.1639999999998</v>
      </c>
      <c r="X24">
        <v>2016.31</v>
      </c>
      <c r="Y24">
        <v>2.2559999999999998</v>
      </c>
      <c r="Z24">
        <v>10.419</v>
      </c>
      <c r="AA24">
        <v>313.542126</v>
      </c>
      <c r="AB24">
        <v>3.204358</v>
      </c>
      <c r="AC24">
        <v>115.858794</v>
      </c>
      <c r="AD24" s="1">
        <v>814</v>
      </c>
      <c r="AE24">
        <v>4</v>
      </c>
      <c r="AF24">
        <v>388</v>
      </c>
      <c r="AG24">
        <v>67</v>
      </c>
      <c r="AH24">
        <v>14.508940000000001</v>
      </c>
      <c r="AI24">
        <v>26</v>
      </c>
      <c r="AJ24">
        <v>0</v>
      </c>
      <c r="AK24">
        <v>8</v>
      </c>
      <c r="AL24">
        <v>848</v>
      </c>
      <c r="AM24" t="s">
        <v>1207</v>
      </c>
      <c r="AN24" t="s">
        <v>1208</v>
      </c>
      <c r="AO24">
        <v>4351.2560000000003</v>
      </c>
      <c r="AR24" t="s">
        <v>142</v>
      </c>
      <c r="AS24" t="s">
        <v>201</v>
      </c>
      <c r="AT24" t="s">
        <v>1019</v>
      </c>
      <c r="AU24" t="s">
        <v>1206</v>
      </c>
      <c r="AV24" t="s">
        <v>49</v>
      </c>
      <c r="AW24">
        <v>2</v>
      </c>
      <c r="BB24">
        <v>0.90591864868205296</v>
      </c>
      <c r="BC24" t="s">
        <v>71</v>
      </c>
      <c r="BF24" t="s">
        <v>142</v>
      </c>
      <c r="BG24" t="s">
        <v>201</v>
      </c>
      <c r="BH24" t="s">
        <v>1206</v>
      </c>
      <c r="BI24">
        <v>2130</v>
      </c>
      <c r="BJ24">
        <v>2</v>
      </c>
      <c r="BK24" t="s">
        <v>1019</v>
      </c>
      <c r="BL24" t="s">
        <v>1029</v>
      </c>
      <c r="BM24">
        <v>0.90591864868205296</v>
      </c>
      <c r="BN24" t="s">
        <v>71</v>
      </c>
      <c r="BO24" t="s">
        <v>696</v>
      </c>
      <c r="BP24">
        <v>4549.1640000000007</v>
      </c>
      <c r="BQ24" t="s">
        <v>69</v>
      </c>
    </row>
    <row r="25" spans="1:69" ht="16.5">
      <c r="A25" s="127" t="str">
        <f t="shared" si="18"/>
        <v>동화운수</v>
      </c>
      <c r="B25" s="128" t="str">
        <f t="shared" si="19"/>
        <v>김동호</v>
      </c>
      <c r="C25" s="129" t="str">
        <f t="shared" si="20"/>
        <v>B</v>
      </c>
      <c r="D25" s="130">
        <f t="shared" si="21"/>
        <v>0.9047729091962402</v>
      </c>
      <c r="E25" s="131">
        <f t="shared" si="22"/>
        <v>3793</v>
      </c>
      <c r="F25" s="132" t="str">
        <f t="shared" si="23"/>
        <v>급행95</v>
      </c>
      <c r="G25" s="133" t="str">
        <f t="shared" si="24"/>
        <v>70바1909</v>
      </c>
      <c r="H25" s="134">
        <f t="shared" si="25"/>
        <v>6</v>
      </c>
      <c r="I25" s="135">
        <f t="shared" si="26"/>
        <v>2404.8979999999997</v>
      </c>
      <c r="J25" s="136">
        <f t="shared" si="27"/>
        <v>8.6840548898227798E-3</v>
      </c>
      <c r="K25" s="136">
        <f t="shared" si="28"/>
        <v>0.36832619146716294</v>
      </c>
      <c r="L25" s="136">
        <f t="shared" si="29"/>
        <v>6.6946706263633637E-2</v>
      </c>
      <c r="M25" s="137">
        <f t="shared" si="30"/>
        <v>10.092000000000001</v>
      </c>
      <c r="N25" s="138">
        <f t="shared" si="31"/>
        <v>0</v>
      </c>
      <c r="O25" s="138">
        <f t="shared" si="32"/>
        <v>2.0790902566345846</v>
      </c>
      <c r="P25" s="233">
        <f t="shared" si="33"/>
        <v>0</v>
      </c>
      <c r="Q25" s="234">
        <f t="shared" si="34"/>
        <v>0</v>
      </c>
      <c r="R25" s="234">
        <f t="shared" si="35"/>
        <v>50</v>
      </c>
      <c r="T25">
        <v>507</v>
      </c>
      <c r="U25">
        <v>3793</v>
      </c>
      <c r="V25" t="s">
        <v>1209</v>
      </c>
      <c r="W25">
        <v>2404.8980000000001</v>
      </c>
      <c r="X25">
        <v>985.91700000000003</v>
      </c>
      <c r="Y25">
        <v>2.4390000000000001</v>
      </c>
      <c r="Z25">
        <v>10.092000000000001</v>
      </c>
      <c r="AA25">
        <v>154.557176</v>
      </c>
      <c r="AB25">
        <v>1.3421829999999999</v>
      </c>
      <c r="AC25">
        <v>56.927455999999999</v>
      </c>
      <c r="AD25" s="1">
        <v>161</v>
      </c>
      <c r="AE25">
        <v>0</v>
      </c>
      <c r="AF25">
        <v>50</v>
      </c>
      <c r="AG25">
        <v>73</v>
      </c>
      <c r="AH25">
        <v>15.559924000000001</v>
      </c>
      <c r="AI25">
        <v>558.20000000000005</v>
      </c>
      <c r="AJ25">
        <v>0</v>
      </c>
      <c r="AK25">
        <v>0</v>
      </c>
      <c r="AL25">
        <v>0</v>
      </c>
      <c r="AM25" t="s">
        <v>1210</v>
      </c>
      <c r="AN25" t="s">
        <v>1211</v>
      </c>
      <c r="AO25">
        <v>606.35199999999998</v>
      </c>
      <c r="AR25" t="s">
        <v>142</v>
      </c>
      <c r="AS25" t="s">
        <v>204</v>
      </c>
      <c r="AT25" t="s">
        <v>1139</v>
      </c>
      <c r="AU25" t="s">
        <v>1209</v>
      </c>
      <c r="AV25" t="s">
        <v>49</v>
      </c>
      <c r="AW25">
        <v>6</v>
      </c>
      <c r="BB25">
        <v>0.9047729091962402</v>
      </c>
      <c r="BC25" t="s">
        <v>71</v>
      </c>
      <c r="BF25" t="s">
        <v>142</v>
      </c>
      <c r="BG25" t="s">
        <v>204</v>
      </c>
      <c r="BH25" t="s">
        <v>1209</v>
      </c>
      <c r="BI25">
        <v>3793</v>
      </c>
      <c r="BJ25">
        <v>6</v>
      </c>
      <c r="BK25" t="s">
        <v>1139</v>
      </c>
      <c r="BL25" t="s">
        <v>1127</v>
      </c>
      <c r="BM25">
        <v>0.9047729091962402</v>
      </c>
      <c r="BN25" t="s">
        <v>71</v>
      </c>
      <c r="BO25" t="s">
        <v>696</v>
      </c>
      <c r="BP25">
        <v>2404.8979999999997</v>
      </c>
      <c r="BQ25" t="s">
        <v>72</v>
      </c>
    </row>
    <row r="26" spans="1:69" ht="16.5">
      <c r="A26" s="110" t="str">
        <f t="shared" si="18"/>
        <v>동화운수</v>
      </c>
      <c r="B26" s="111" t="str">
        <f t="shared" si="19"/>
        <v>김만배</v>
      </c>
      <c r="C26" s="112" t="str">
        <f t="shared" si="20"/>
        <v>A</v>
      </c>
      <c r="D26" s="113">
        <f t="shared" si="21"/>
        <v>0.98459911477581641</v>
      </c>
      <c r="E26" s="114">
        <f t="shared" si="22"/>
        <v>5956</v>
      </c>
      <c r="F26" s="115" t="str">
        <f t="shared" si="23"/>
        <v>2</v>
      </c>
      <c r="G26" s="116" t="str">
        <f t="shared" si="24"/>
        <v>70바1815</v>
      </c>
      <c r="H26" s="117">
        <f t="shared" si="25"/>
        <v>2</v>
      </c>
      <c r="I26" s="118">
        <f t="shared" si="26"/>
        <v>5525.38</v>
      </c>
      <c r="J26" s="119">
        <f t="shared" si="27"/>
        <v>1.0673537886832099E-2</v>
      </c>
      <c r="K26" s="119">
        <f t="shared" si="28"/>
        <v>0.34114079586520202</v>
      </c>
      <c r="L26" s="119">
        <f t="shared" si="29"/>
        <v>0.13646120266841374</v>
      </c>
      <c r="M26" s="120">
        <f t="shared" si="30"/>
        <v>8.65</v>
      </c>
      <c r="N26" s="121">
        <f t="shared" si="31"/>
        <v>7.2393210964675728E-2</v>
      </c>
      <c r="O26" s="121">
        <f t="shared" si="32"/>
        <v>10.641802011807332</v>
      </c>
      <c r="P26" s="235">
        <f t="shared" si="33"/>
        <v>2</v>
      </c>
      <c r="Q26" s="236">
        <f t="shared" si="34"/>
        <v>4</v>
      </c>
      <c r="R26" s="236">
        <f t="shared" si="35"/>
        <v>588</v>
      </c>
      <c r="T26">
        <v>507</v>
      </c>
      <c r="U26">
        <v>5956</v>
      </c>
      <c r="V26" t="s">
        <v>1212</v>
      </c>
      <c r="W26">
        <v>5525.38</v>
      </c>
      <c r="X26">
        <v>2248.424</v>
      </c>
      <c r="Y26">
        <v>2.4569999999999999</v>
      </c>
      <c r="Z26">
        <v>8.65</v>
      </c>
      <c r="AA26">
        <v>372.35657400000002</v>
      </c>
      <c r="AB26">
        <v>3.9743620000000002</v>
      </c>
      <c r="AC26">
        <v>127.02601799999999</v>
      </c>
      <c r="AD26" s="1">
        <v>754</v>
      </c>
      <c r="AE26">
        <v>4</v>
      </c>
      <c r="AF26">
        <v>588</v>
      </c>
      <c r="AG26">
        <v>71</v>
      </c>
      <c r="AH26">
        <v>14.838948</v>
      </c>
      <c r="AI26">
        <v>277.39999999999998</v>
      </c>
      <c r="AJ26">
        <v>0</v>
      </c>
      <c r="AK26">
        <v>2</v>
      </c>
      <c r="AL26">
        <v>6</v>
      </c>
      <c r="AM26" t="s">
        <v>1213</v>
      </c>
      <c r="AN26" t="s">
        <v>1214</v>
      </c>
      <c r="AO26">
        <v>5328.6880000000001</v>
      </c>
      <c r="AR26" t="s">
        <v>142</v>
      </c>
      <c r="AS26" t="s">
        <v>201</v>
      </c>
      <c r="AT26" t="s">
        <v>977</v>
      </c>
      <c r="AU26" t="s">
        <v>1212</v>
      </c>
      <c r="AV26" t="s">
        <v>49</v>
      </c>
      <c r="AW26">
        <v>2</v>
      </c>
      <c r="BB26">
        <v>0.98459911477581641</v>
      </c>
      <c r="BC26" t="s">
        <v>69</v>
      </c>
      <c r="BF26" t="s">
        <v>142</v>
      </c>
      <c r="BG26" t="s">
        <v>201</v>
      </c>
      <c r="BH26" t="s">
        <v>1212</v>
      </c>
      <c r="BI26">
        <v>5956</v>
      </c>
      <c r="BJ26">
        <v>2</v>
      </c>
      <c r="BK26" t="s">
        <v>977</v>
      </c>
      <c r="BL26" t="s">
        <v>1059</v>
      </c>
      <c r="BM26">
        <v>0.98459911477581641</v>
      </c>
      <c r="BN26" t="s">
        <v>69</v>
      </c>
      <c r="BO26" t="s">
        <v>699</v>
      </c>
      <c r="BP26">
        <v>5525.38</v>
      </c>
      <c r="BQ26" t="s">
        <v>74</v>
      </c>
    </row>
    <row r="27" spans="1:69" ht="16.5">
      <c r="A27" s="127" t="str">
        <f t="shared" si="18"/>
        <v>동화운수</v>
      </c>
      <c r="B27" s="128" t="str">
        <f t="shared" si="19"/>
        <v>김명수</v>
      </c>
      <c r="C27" s="129" t="str">
        <f t="shared" si="20"/>
        <v>A</v>
      </c>
      <c r="D27" s="130">
        <f t="shared" si="21"/>
        <v>0.95679999999999998</v>
      </c>
      <c r="E27" s="131">
        <f t="shared" si="22"/>
        <v>5089</v>
      </c>
      <c r="F27" s="132" t="str">
        <f t="shared" si="23"/>
        <v>2</v>
      </c>
      <c r="G27" s="133" t="str">
        <f t="shared" si="24"/>
        <v>70바1876</v>
      </c>
      <c r="H27" s="134">
        <f t="shared" si="25"/>
        <v>1</v>
      </c>
      <c r="I27" s="135">
        <f t="shared" si="26"/>
        <v>4779.2359999999999</v>
      </c>
      <c r="J27" s="136">
        <f t="shared" si="27"/>
        <v>5.391300489848495E-3</v>
      </c>
      <c r="K27" s="136">
        <f t="shared" si="28"/>
        <v>0.33429809067767707</v>
      </c>
      <c r="L27" s="136">
        <f t="shared" si="29"/>
        <v>0.10106217813893267</v>
      </c>
      <c r="M27" s="137">
        <f t="shared" si="30"/>
        <v>8.4250000000000007</v>
      </c>
      <c r="N27" s="138">
        <f t="shared" si="31"/>
        <v>4.1847692811152241E-2</v>
      </c>
      <c r="O27" s="138">
        <f t="shared" si="32"/>
        <v>1.2972784771457195</v>
      </c>
      <c r="P27" s="233">
        <f t="shared" si="33"/>
        <v>0</v>
      </c>
      <c r="Q27" s="234">
        <f t="shared" si="34"/>
        <v>2</v>
      </c>
      <c r="R27" s="234">
        <f t="shared" si="35"/>
        <v>62</v>
      </c>
      <c r="T27">
        <v>507</v>
      </c>
      <c r="U27">
        <v>5089</v>
      </c>
      <c r="V27" t="s">
        <v>1215</v>
      </c>
      <c r="W27">
        <v>4779.2359999999999</v>
      </c>
      <c r="X27">
        <v>1998.3219999999999</v>
      </c>
      <c r="Y27">
        <v>2.3919999999999999</v>
      </c>
      <c r="Z27">
        <v>8.4250000000000007</v>
      </c>
      <c r="AA27">
        <v>323.75602199999997</v>
      </c>
      <c r="AB27">
        <v>1.745466</v>
      </c>
      <c r="AC27">
        <v>108.23102</v>
      </c>
      <c r="AD27" s="1">
        <v>483</v>
      </c>
      <c r="AE27">
        <v>2</v>
      </c>
      <c r="AF27">
        <v>62</v>
      </c>
      <c r="AG27">
        <v>72</v>
      </c>
      <c r="AH27">
        <v>14.761844</v>
      </c>
      <c r="AI27">
        <v>121.8</v>
      </c>
      <c r="AJ27">
        <v>0</v>
      </c>
      <c r="AK27">
        <v>0</v>
      </c>
      <c r="AL27">
        <v>0</v>
      </c>
      <c r="AM27" t="s">
        <v>1216</v>
      </c>
      <c r="AN27" t="s">
        <v>1217</v>
      </c>
      <c r="AO27">
        <v>4779.2359999999999</v>
      </c>
      <c r="AR27" t="s">
        <v>142</v>
      </c>
      <c r="AS27" t="s">
        <v>201</v>
      </c>
      <c r="AT27" t="s">
        <v>997</v>
      </c>
      <c r="AU27" t="s">
        <v>1215</v>
      </c>
      <c r="AV27" t="s">
        <v>49</v>
      </c>
      <c r="AW27">
        <v>1</v>
      </c>
      <c r="BB27">
        <v>0.95679999999999998</v>
      </c>
      <c r="BC27" t="s">
        <v>69</v>
      </c>
      <c r="BF27" t="s">
        <v>142</v>
      </c>
      <c r="BG27" t="s">
        <v>201</v>
      </c>
      <c r="BH27" t="s">
        <v>1215</v>
      </c>
      <c r="BI27">
        <v>5089</v>
      </c>
      <c r="BJ27">
        <v>1</v>
      </c>
      <c r="BK27" t="s">
        <v>997</v>
      </c>
      <c r="BL27" t="s">
        <v>695</v>
      </c>
      <c r="BM27">
        <v>0.95679999999999998</v>
      </c>
      <c r="BN27" t="s">
        <v>69</v>
      </c>
      <c r="BO27" t="s">
        <v>699</v>
      </c>
      <c r="BP27">
        <v>4779.2359999999999</v>
      </c>
      <c r="BQ27" t="s">
        <v>69</v>
      </c>
    </row>
    <row r="28" spans="1:69" ht="16.5">
      <c r="A28" s="110" t="str">
        <f t="shared" si="18"/>
        <v>동화운수</v>
      </c>
      <c r="B28" s="111" t="str">
        <f t="shared" si="19"/>
        <v>김명식</v>
      </c>
      <c r="C28" s="112" t="str">
        <f t="shared" si="20"/>
        <v>A</v>
      </c>
      <c r="D28" s="113">
        <f t="shared" si="21"/>
        <v>0.98783306341985944</v>
      </c>
      <c r="E28" s="114">
        <f t="shared" si="22"/>
        <v>9395</v>
      </c>
      <c r="F28" s="115" t="str">
        <f t="shared" si="23"/>
        <v>10</v>
      </c>
      <c r="G28" s="116" t="str">
        <f t="shared" si="24"/>
        <v>70바1927</v>
      </c>
      <c r="H28" s="117">
        <f t="shared" si="25"/>
        <v>2</v>
      </c>
      <c r="I28" s="118">
        <f t="shared" si="26"/>
        <v>4044.7339999999999</v>
      </c>
      <c r="J28" s="119">
        <f t="shared" si="27"/>
        <v>1.1829854325401196E-2</v>
      </c>
      <c r="K28" s="119">
        <f t="shared" si="28"/>
        <v>0.35668964036797834</v>
      </c>
      <c r="L28" s="119">
        <f t="shared" si="29"/>
        <v>8.5790561258169265E-2</v>
      </c>
      <c r="M28" s="120">
        <f t="shared" si="30"/>
        <v>7.3470000000000004</v>
      </c>
      <c r="N28" s="121">
        <f t="shared" si="31"/>
        <v>0</v>
      </c>
      <c r="O28" s="121">
        <f t="shared" si="32"/>
        <v>0.9394931780433522</v>
      </c>
      <c r="P28" s="235">
        <f t="shared" si="33"/>
        <v>12</v>
      </c>
      <c r="Q28" s="236">
        <f t="shared" si="34"/>
        <v>0</v>
      </c>
      <c r="R28" s="236">
        <f t="shared" si="35"/>
        <v>38</v>
      </c>
      <c r="T28">
        <v>507</v>
      </c>
      <c r="U28">
        <v>9395</v>
      </c>
      <c r="V28" t="s">
        <v>1218</v>
      </c>
      <c r="W28">
        <v>4044.7339999999999</v>
      </c>
      <c r="X28">
        <v>1578.04</v>
      </c>
      <c r="Y28">
        <v>2.5630000000000002</v>
      </c>
      <c r="Z28">
        <v>7.3470000000000004</v>
      </c>
      <c r="AA28">
        <v>292.66159199999998</v>
      </c>
      <c r="AB28">
        <v>3.4621439999999999</v>
      </c>
      <c r="AC28">
        <v>104.389358</v>
      </c>
      <c r="AD28" s="1">
        <v>347</v>
      </c>
      <c r="AE28">
        <v>0</v>
      </c>
      <c r="AF28">
        <v>38</v>
      </c>
      <c r="AG28">
        <v>59</v>
      </c>
      <c r="AH28">
        <v>13.820515</v>
      </c>
      <c r="AI28">
        <v>0</v>
      </c>
      <c r="AJ28">
        <v>0</v>
      </c>
      <c r="AK28">
        <v>12</v>
      </c>
      <c r="AL28">
        <v>512</v>
      </c>
      <c r="AM28" t="s">
        <v>1219</v>
      </c>
      <c r="AN28" t="s">
        <v>1220</v>
      </c>
      <c r="AO28">
        <v>3829.922</v>
      </c>
      <c r="AR28" t="s">
        <v>142</v>
      </c>
      <c r="AS28" t="s">
        <v>200</v>
      </c>
      <c r="AT28" t="s">
        <v>962</v>
      </c>
      <c r="AU28" t="s">
        <v>1218</v>
      </c>
      <c r="AV28" t="s">
        <v>49</v>
      </c>
      <c r="AW28">
        <v>2</v>
      </c>
      <c r="BB28">
        <v>0.98783306341985944</v>
      </c>
      <c r="BC28" t="s">
        <v>69</v>
      </c>
      <c r="BF28" t="s">
        <v>142</v>
      </c>
      <c r="BG28" t="s">
        <v>200</v>
      </c>
      <c r="BH28" t="s">
        <v>1218</v>
      </c>
      <c r="BI28">
        <v>9395</v>
      </c>
      <c r="BJ28">
        <v>2</v>
      </c>
      <c r="BK28" t="s">
        <v>962</v>
      </c>
      <c r="BL28" t="s">
        <v>958</v>
      </c>
      <c r="BM28">
        <v>0.98783306341985944</v>
      </c>
      <c r="BN28" t="s">
        <v>69</v>
      </c>
      <c r="BO28" t="s">
        <v>699</v>
      </c>
      <c r="BP28">
        <v>4044.7339999999999</v>
      </c>
      <c r="BQ28" t="s">
        <v>69</v>
      </c>
    </row>
    <row r="29" spans="1:69" ht="16.5">
      <c r="A29" s="127" t="str">
        <f t="shared" si="18"/>
        <v>동화운수</v>
      </c>
      <c r="B29" s="128" t="str">
        <f t="shared" si="19"/>
        <v>김무경</v>
      </c>
      <c r="C29" s="129" t="str">
        <f t="shared" si="20"/>
        <v>C</v>
      </c>
      <c r="D29" s="130">
        <f t="shared" si="21"/>
        <v>0.85259259259259257</v>
      </c>
      <c r="E29" s="131">
        <f t="shared" si="22"/>
        <v>8347</v>
      </c>
      <c r="F29" s="132" t="str">
        <f t="shared" si="23"/>
        <v>2-1</v>
      </c>
      <c r="G29" s="133" t="str">
        <f t="shared" si="24"/>
        <v>70바1938</v>
      </c>
      <c r="H29" s="134">
        <f t="shared" si="25"/>
        <v>1</v>
      </c>
      <c r="I29" s="135">
        <f t="shared" si="26"/>
        <v>4373.826</v>
      </c>
      <c r="J29" s="136">
        <f t="shared" si="27"/>
        <v>7.8118939160563986E-3</v>
      </c>
      <c r="K29" s="136">
        <f t="shared" si="28"/>
        <v>0.36666060757445657</v>
      </c>
      <c r="L29" s="136">
        <f t="shared" si="29"/>
        <v>0.25309648806331114</v>
      </c>
      <c r="M29" s="137">
        <f t="shared" si="30"/>
        <v>14.634</v>
      </c>
      <c r="N29" s="138">
        <f t="shared" si="31"/>
        <v>0.59444522941699096</v>
      </c>
      <c r="O29" s="138">
        <f t="shared" si="32"/>
        <v>13.900873057135788</v>
      </c>
      <c r="P29" s="233">
        <f t="shared" si="33"/>
        <v>8</v>
      </c>
      <c r="Q29" s="234">
        <f t="shared" si="34"/>
        <v>26</v>
      </c>
      <c r="R29" s="234">
        <f t="shared" si="35"/>
        <v>608</v>
      </c>
      <c r="T29">
        <v>507</v>
      </c>
      <c r="U29">
        <v>8347</v>
      </c>
      <c r="V29" t="s">
        <v>1221</v>
      </c>
      <c r="W29">
        <v>4373.826</v>
      </c>
      <c r="X29">
        <v>1899.7360000000001</v>
      </c>
      <c r="Y29">
        <v>2.302</v>
      </c>
      <c r="Z29">
        <v>14.634</v>
      </c>
      <c r="AA29">
        <v>261.12822599999998</v>
      </c>
      <c r="AB29">
        <v>2.0399060000000002</v>
      </c>
      <c r="AC29">
        <v>95.745434000000003</v>
      </c>
      <c r="AD29" s="1">
        <v>1107</v>
      </c>
      <c r="AE29">
        <v>26</v>
      </c>
      <c r="AF29">
        <v>608</v>
      </c>
      <c r="AG29">
        <v>66</v>
      </c>
      <c r="AH29">
        <v>16.749725000000002</v>
      </c>
      <c r="AI29">
        <v>108.2</v>
      </c>
      <c r="AJ29">
        <v>0</v>
      </c>
      <c r="AK29">
        <v>8</v>
      </c>
      <c r="AL29">
        <v>802</v>
      </c>
      <c r="AM29" t="s">
        <v>1222</v>
      </c>
      <c r="AN29" t="s">
        <v>1223</v>
      </c>
      <c r="AO29">
        <v>4373.826</v>
      </c>
      <c r="AR29" t="s">
        <v>142</v>
      </c>
      <c r="AS29" t="s">
        <v>202</v>
      </c>
      <c r="AT29" t="s">
        <v>1046</v>
      </c>
      <c r="AU29" t="s">
        <v>1221</v>
      </c>
      <c r="AV29" t="s">
        <v>49</v>
      </c>
      <c r="AW29">
        <v>1</v>
      </c>
      <c r="BB29">
        <v>0.85259259259259257</v>
      </c>
      <c r="BC29" t="s">
        <v>72</v>
      </c>
      <c r="BF29" t="s">
        <v>142</v>
      </c>
      <c r="BG29" t="s">
        <v>202</v>
      </c>
      <c r="BH29" t="s">
        <v>1221</v>
      </c>
      <c r="BI29">
        <v>8347</v>
      </c>
      <c r="BJ29">
        <v>1</v>
      </c>
      <c r="BK29" t="s">
        <v>1046</v>
      </c>
      <c r="BL29" t="s">
        <v>695</v>
      </c>
      <c r="BM29">
        <v>0.85259259259259257</v>
      </c>
      <c r="BN29" t="s">
        <v>72</v>
      </c>
      <c r="BO29" t="s">
        <v>698</v>
      </c>
      <c r="BP29">
        <v>4373.826</v>
      </c>
      <c r="BQ29" t="s">
        <v>72</v>
      </c>
    </row>
    <row r="30" spans="1:69" ht="16.5">
      <c r="A30" s="110" t="str">
        <f t="shared" si="18"/>
        <v>동화운수</v>
      </c>
      <c r="B30" s="111" t="str">
        <f t="shared" si="19"/>
        <v>김배현</v>
      </c>
      <c r="C30" s="112" t="str">
        <f t="shared" si="20"/>
        <v>D</v>
      </c>
      <c r="D30" s="113">
        <f t="shared" si="21"/>
        <v>0.81758052156478866</v>
      </c>
      <c r="E30" s="114">
        <f t="shared" si="22"/>
        <v>645</v>
      </c>
      <c r="F30" s="115" t="str">
        <f t="shared" si="23"/>
        <v>45</v>
      </c>
      <c r="G30" s="116" t="str">
        <f t="shared" si="24"/>
        <v>70바1852</v>
      </c>
      <c r="H30" s="117">
        <f t="shared" si="25"/>
        <v>7</v>
      </c>
      <c r="I30" s="118">
        <f t="shared" si="26"/>
        <v>2254.9549999999999</v>
      </c>
      <c r="J30" s="119">
        <f t="shared" si="27"/>
        <v>9.8191783753288873E-3</v>
      </c>
      <c r="K30" s="119">
        <f t="shared" si="28"/>
        <v>0.37369881172971381</v>
      </c>
      <c r="L30" s="119">
        <f t="shared" si="29"/>
        <v>0.13082300977181363</v>
      </c>
      <c r="M30" s="120">
        <f t="shared" si="30"/>
        <v>13.944000000000001</v>
      </c>
      <c r="N30" s="121">
        <f t="shared" si="31"/>
        <v>4.0355572505881492</v>
      </c>
      <c r="O30" s="121">
        <f t="shared" si="32"/>
        <v>15.610067606670643</v>
      </c>
      <c r="P30" s="235">
        <f t="shared" si="33"/>
        <v>1</v>
      </c>
      <c r="Q30" s="236">
        <f t="shared" si="34"/>
        <v>91</v>
      </c>
      <c r="R30" s="236">
        <f t="shared" si="35"/>
        <v>352</v>
      </c>
      <c r="T30">
        <v>507</v>
      </c>
      <c r="U30">
        <v>645</v>
      </c>
      <c r="V30" t="s">
        <v>1224</v>
      </c>
      <c r="W30">
        <v>2254.9549999999999</v>
      </c>
      <c r="X30">
        <v>1105.9949999999999</v>
      </c>
      <c r="Y30">
        <v>2.0390000000000001</v>
      </c>
      <c r="Z30">
        <v>13.944000000000001</v>
      </c>
      <c r="AA30">
        <v>143.93190000000001</v>
      </c>
      <c r="AB30">
        <v>1.4132929999999999</v>
      </c>
      <c r="AC30">
        <v>53.787179999999999</v>
      </c>
      <c r="AD30" s="1">
        <v>295</v>
      </c>
      <c r="AE30">
        <v>91</v>
      </c>
      <c r="AF30">
        <v>352</v>
      </c>
      <c r="AG30">
        <v>69</v>
      </c>
      <c r="AH30">
        <v>15.666817999999999</v>
      </c>
      <c r="AI30">
        <v>166.9</v>
      </c>
      <c r="AJ30">
        <v>0</v>
      </c>
      <c r="AK30">
        <v>1</v>
      </c>
      <c r="AL30">
        <v>109</v>
      </c>
      <c r="AM30" t="s">
        <v>1225</v>
      </c>
      <c r="AN30" t="s">
        <v>1226</v>
      </c>
      <c r="AO30">
        <v>565.54300000000001</v>
      </c>
      <c r="AR30" t="s">
        <v>142</v>
      </c>
      <c r="AS30" t="s">
        <v>203</v>
      </c>
      <c r="AT30" t="s">
        <v>1088</v>
      </c>
      <c r="AU30" t="s">
        <v>1224</v>
      </c>
      <c r="AV30" t="s">
        <v>49</v>
      </c>
      <c r="AW30">
        <v>7</v>
      </c>
      <c r="BB30">
        <v>0.81758052156478866</v>
      </c>
      <c r="BC30" t="s">
        <v>70</v>
      </c>
      <c r="BF30" t="s">
        <v>142</v>
      </c>
      <c r="BG30" t="s">
        <v>203</v>
      </c>
      <c r="BH30" t="s">
        <v>1224</v>
      </c>
      <c r="BI30">
        <v>645</v>
      </c>
      <c r="BJ30">
        <v>7</v>
      </c>
      <c r="BK30" t="s">
        <v>1088</v>
      </c>
      <c r="BL30" t="s">
        <v>1102</v>
      </c>
      <c r="BM30">
        <v>0.81758052156478866</v>
      </c>
      <c r="BN30" t="s">
        <v>70</v>
      </c>
      <c r="BO30" t="s">
        <v>700</v>
      </c>
      <c r="BP30">
        <v>2254.9549999999999</v>
      </c>
      <c r="BQ30" t="s">
        <v>72</v>
      </c>
    </row>
    <row r="31" spans="1:69" ht="16.5">
      <c r="A31" s="127" t="str">
        <f t="shared" si="18"/>
        <v>동화운수</v>
      </c>
      <c r="B31" s="128" t="str">
        <f t="shared" si="19"/>
        <v>김병태</v>
      </c>
      <c r="C31" s="129" t="str">
        <f t="shared" si="20"/>
        <v>S</v>
      </c>
      <c r="D31" s="130">
        <f t="shared" si="21"/>
        <v>1.0734782608695652</v>
      </c>
      <c r="E31" s="131">
        <f t="shared" si="22"/>
        <v>410</v>
      </c>
      <c r="F31" s="132" t="str">
        <f t="shared" si="23"/>
        <v>2</v>
      </c>
      <c r="G31" s="133" t="str">
        <f t="shared" si="24"/>
        <v>70바1873</v>
      </c>
      <c r="H31" s="134">
        <f t="shared" si="25"/>
        <v>1</v>
      </c>
      <c r="I31" s="135">
        <f t="shared" si="26"/>
        <v>4747.37</v>
      </c>
      <c r="J31" s="136">
        <f t="shared" si="27"/>
        <v>2.5961447980210519E-2</v>
      </c>
      <c r="K31" s="136">
        <f t="shared" si="28"/>
        <v>0.32898348844788</v>
      </c>
      <c r="L31" s="136">
        <f t="shared" si="29"/>
        <v>0.19968951229838838</v>
      </c>
      <c r="M31" s="137">
        <f t="shared" si="30"/>
        <v>8.3680000000000003</v>
      </c>
      <c r="N31" s="138">
        <f t="shared" si="31"/>
        <v>0</v>
      </c>
      <c r="O31" s="138">
        <f t="shared" si="32"/>
        <v>1.895786509161915</v>
      </c>
      <c r="P31" s="233">
        <f t="shared" si="33"/>
        <v>4</v>
      </c>
      <c r="Q31" s="234">
        <f t="shared" si="34"/>
        <v>0</v>
      </c>
      <c r="R31" s="234">
        <f t="shared" si="35"/>
        <v>90</v>
      </c>
      <c r="T31">
        <v>507</v>
      </c>
      <c r="U31">
        <v>410</v>
      </c>
      <c r="V31" t="s">
        <v>1227</v>
      </c>
      <c r="W31">
        <v>4747.37</v>
      </c>
      <c r="X31">
        <v>1922.7159999999999</v>
      </c>
      <c r="Y31">
        <v>2.4689999999999999</v>
      </c>
      <c r="Z31">
        <v>8.3680000000000003</v>
      </c>
      <c r="AA31">
        <v>325.82157999999998</v>
      </c>
      <c r="AB31">
        <v>8.4588000000000001</v>
      </c>
      <c r="AC31">
        <v>107.18992</v>
      </c>
      <c r="AD31" s="1">
        <v>948</v>
      </c>
      <c r="AE31">
        <v>0</v>
      </c>
      <c r="AF31">
        <v>90</v>
      </c>
      <c r="AG31">
        <v>67</v>
      </c>
      <c r="AH31">
        <v>14.570459</v>
      </c>
      <c r="AI31">
        <v>40</v>
      </c>
      <c r="AJ31">
        <v>0</v>
      </c>
      <c r="AK31">
        <v>4</v>
      </c>
      <c r="AL31">
        <v>2438</v>
      </c>
      <c r="AM31" t="s">
        <v>1228</v>
      </c>
      <c r="AN31" t="s">
        <v>1229</v>
      </c>
      <c r="AO31">
        <v>4747.37</v>
      </c>
      <c r="AR31" t="s">
        <v>142</v>
      </c>
      <c r="AS31" t="s">
        <v>201</v>
      </c>
      <c r="AT31" t="s">
        <v>995</v>
      </c>
      <c r="AU31" t="s">
        <v>1227</v>
      </c>
      <c r="AV31" t="s">
        <v>49</v>
      </c>
      <c r="AW31">
        <v>1</v>
      </c>
      <c r="BB31">
        <v>1.0734782608695652</v>
      </c>
      <c r="BC31" t="s">
        <v>74</v>
      </c>
      <c r="BF31" t="s">
        <v>142</v>
      </c>
      <c r="BG31" t="s">
        <v>201</v>
      </c>
      <c r="BH31" t="s">
        <v>1227</v>
      </c>
      <c r="BI31">
        <v>410</v>
      </c>
      <c r="BJ31">
        <v>1</v>
      </c>
      <c r="BK31" t="s">
        <v>995</v>
      </c>
      <c r="BL31" t="s">
        <v>695</v>
      </c>
      <c r="BM31">
        <v>1.0734782608695652</v>
      </c>
      <c r="BN31" t="s">
        <v>74</v>
      </c>
      <c r="BO31" t="s">
        <v>697</v>
      </c>
      <c r="BP31">
        <v>4747.37</v>
      </c>
      <c r="BQ31" t="s">
        <v>74</v>
      </c>
    </row>
    <row r="32" spans="1:69" ht="16.5">
      <c r="A32" s="110" t="str">
        <f t="shared" si="18"/>
        <v>동화운수</v>
      </c>
      <c r="B32" s="111" t="str">
        <f t="shared" si="19"/>
        <v>김상록</v>
      </c>
      <c r="C32" s="112" t="str">
        <f t="shared" si="20"/>
        <v>S</v>
      </c>
      <c r="D32" s="113">
        <f t="shared" si="21"/>
        <v>1.088062717945711</v>
      </c>
      <c r="E32" s="114">
        <f t="shared" si="22"/>
        <v>7147</v>
      </c>
      <c r="F32" s="115" t="str">
        <f t="shared" si="23"/>
        <v>2-1</v>
      </c>
      <c r="G32" s="116" t="str">
        <f t="shared" si="24"/>
        <v>70바1811</v>
      </c>
      <c r="H32" s="117">
        <f t="shared" si="25"/>
        <v>3</v>
      </c>
      <c r="I32" s="118">
        <f t="shared" si="26"/>
        <v>4600.7039999999997</v>
      </c>
      <c r="J32" s="119">
        <f t="shared" si="27"/>
        <v>2.0331833509423216E-2</v>
      </c>
      <c r="K32" s="119">
        <f t="shared" si="28"/>
        <v>0.32392780292828272</v>
      </c>
      <c r="L32" s="119">
        <f t="shared" si="29"/>
        <v>5.2818003505550458E-2</v>
      </c>
      <c r="M32" s="120">
        <f t="shared" si="30"/>
        <v>6.8940000000000001</v>
      </c>
      <c r="N32" s="121">
        <f t="shared" si="31"/>
        <v>4.3471607823498321E-2</v>
      </c>
      <c r="O32" s="121">
        <f t="shared" si="32"/>
        <v>1.9996939598809227</v>
      </c>
      <c r="P32" s="235">
        <f t="shared" si="33"/>
        <v>0</v>
      </c>
      <c r="Q32" s="236">
        <f t="shared" si="34"/>
        <v>2</v>
      </c>
      <c r="R32" s="236">
        <f t="shared" si="35"/>
        <v>92</v>
      </c>
      <c r="T32">
        <v>507</v>
      </c>
      <c r="U32">
        <v>7147</v>
      </c>
      <c r="V32" t="s">
        <v>1230</v>
      </c>
      <c r="W32">
        <v>4600.7039999999997</v>
      </c>
      <c r="X32">
        <v>1515.0840000000001</v>
      </c>
      <c r="Y32">
        <v>3.0369999999999999</v>
      </c>
      <c r="Z32">
        <v>6.8940000000000001</v>
      </c>
      <c r="AA32">
        <v>281.54371800000001</v>
      </c>
      <c r="AB32">
        <v>5.7243000000000004</v>
      </c>
      <c r="AC32">
        <v>91.199838</v>
      </c>
      <c r="AD32" s="1">
        <v>243</v>
      </c>
      <c r="AE32">
        <v>2</v>
      </c>
      <c r="AF32">
        <v>92</v>
      </c>
      <c r="AG32">
        <v>66</v>
      </c>
      <c r="AH32">
        <v>16.340993000000001</v>
      </c>
      <c r="AI32">
        <v>51</v>
      </c>
      <c r="AJ32">
        <v>0</v>
      </c>
      <c r="AK32">
        <v>0</v>
      </c>
      <c r="AL32">
        <v>0</v>
      </c>
      <c r="AM32" t="s">
        <v>1231</v>
      </c>
      <c r="AN32" t="s">
        <v>1232</v>
      </c>
      <c r="AO32">
        <v>4050.24</v>
      </c>
      <c r="AR32" t="s">
        <v>142</v>
      </c>
      <c r="AS32" t="s">
        <v>202</v>
      </c>
      <c r="AT32" t="s">
        <v>1033</v>
      </c>
      <c r="AU32" t="s">
        <v>1230</v>
      </c>
      <c r="AV32" t="s">
        <v>49</v>
      </c>
      <c r="AW32">
        <v>3</v>
      </c>
      <c r="BB32">
        <v>1.088062717945711</v>
      </c>
      <c r="BC32" t="s">
        <v>74</v>
      </c>
      <c r="BF32" t="s">
        <v>142</v>
      </c>
      <c r="BG32" t="s">
        <v>202</v>
      </c>
      <c r="BH32" t="s">
        <v>1230</v>
      </c>
      <c r="BI32">
        <v>7147</v>
      </c>
      <c r="BJ32">
        <v>3</v>
      </c>
      <c r="BK32" t="s">
        <v>1033</v>
      </c>
      <c r="BL32" t="s">
        <v>1046</v>
      </c>
      <c r="BM32">
        <v>1.088062717945711</v>
      </c>
      <c r="BN32" t="s">
        <v>74</v>
      </c>
      <c r="BO32" t="s">
        <v>697</v>
      </c>
      <c r="BP32">
        <v>4600.7039999999997</v>
      </c>
      <c r="BQ32" t="s">
        <v>72</v>
      </c>
    </row>
    <row r="33" spans="1:69" ht="16.5">
      <c r="A33" s="127" t="str">
        <f t="shared" si="18"/>
        <v>동화운수</v>
      </c>
      <c r="B33" s="128" t="str">
        <f t="shared" si="19"/>
        <v>김상선</v>
      </c>
      <c r="C33" s="129" t="str">
        <f t="shared" si="20"/>
        <v>A</v>
      </c>
      <c r="D33" s="130">
        <f t="shared" si="21"/>
        <v>0.96538461538461529</v>
      </c>
      <c r="E33" s="131">
        <f t="shared" si="22"/>
        <v>8500</v>
      </c>
      <c r="F33" s="132" t="str">
        <f t="shared" si="23"/>
        <v>45</v>
      </c>
      <c r="G33" s="133" t="str">
        <f t="shared" si="24"/>
        <v>70바1899</v>
      </c>
      <c r="H33" s="134">
        <f t="shared" si="25"/>
        <v>1</v>
      </c>
      <c r="I33" s="135">
        <f t="shared" si="26"/>
        <v>2127.3319999999999</v>
      </c>
      <c r="J33" s="136">
        <f t="shared" si="27"/>
        <v>5.6345553265135535E-3</v>
      </c>
      <c r="K33" s="136">
        <f t="shared" si="28"/>
        <v>0.32611637407270933</v>
      </c>
      <c r="L33" s="136">
        <f t="shared" si="29"/>
        <v>6.2989697893887753E-2</v>
      </c>
      <c r="M33" s="137">
        <f t="shared" si="30"/>
        <v>7.81</v>
      </c>
      <c r="N33" s="138">
        <f t="shared" si="31"/>
        <v>0</v>
      </c>
      <c r="O33" s="138">
        <f t="shared" si="32"/>
        <v>8.3672882276955356</v>
      </c>
      <c r="P33" s="233">
        <f t="shared" si="33"/>
        <v>1</v>
      </c>
      <c r="Q33" s="234">
        <f t="shared" si="34"/>
        <v>0</v>
      </c>
      <c r="R33" s="234">
        <f t="shared" si="35"/>
        <v>178</v>
      </c>
      <c r="T33">
        <v>507</v>
      </c>
      <c r="U33">
        <v>8500</v>
      </c>
      <c r="V33" t="s">
        <v>1233</v>
      </c>
      <c r="W33">
        <v>2127.3319999999999</v>
      </c>
      <c r="X33">
        <v>847.44299999999998</v>
      </c>
      <c r="Y33">
        <v>2.5099999999999998</v>
      </c>
      <c r="Z33">
        <v>7.81</v>
      </c>
      <c r="AA33">
        <v>138.72079600000001</v>
      </c>
      <c r="AB33">
        <v>0.78163000000000005</v>
      </c>
      <c r="AC33">
        <v>45.239122999999999</v>
      </c>
      <c r="AD33" s="1">
        <v>134</v>
      </c>
      <c r="AE33">
        <v>0</v>
      </c>
      <c r="AF33">
        <v>178</v>
      </c>
      <c r="AG33">
        <v>68</v>
      </c>
      <c r="AH33">
        <v>15.33535</v>
      </c>
      <c r="AI33">
        <v>21.6</v>
      </c>
      <c r="AJ33">
        <v>0</v>
      </c>
      <c r="AK33">
        <v>1</v>
      </c>
      <c r="AL33">
        <v>1135</v>
      </c>
      <c r="AM33" t="s">
        <v>1234</v>
      </c>
      <c r="AN33" t="s">
        <v>1235</v>
      </c>
      <c r="AO33">
        <v>2127.3319999999999</v>
      </c>
      <c r="AR33" t="s">
        <v>142</v>
      </c>
      <c r="AS33" t="s">
        <v>203</v>
      </c>
      <c r="AT33" t="s">
        <v>1104</v>
      </c>
      <c r="AU33" t="s">
        <v>1233</v>
      </c>
      <c r="AV33" t="s">
        <v>49</v>
      </c>
      <c r="AW33">
        <v>1</v>
      </c>
      <c r="BB33">
        <v>0.96538461538461529</v>
      </c>
      <c r="BC33" t="s">
        <v>69</v>
      </c>
      <c r="BF33" t="s">
        <v>142</v>
      </c>
      <c r="BG33" t="s">
        <v>203</v>
      </c>
      <c r="BH33" t="s">
        <v>1233</v>
      </c>
      <c r="BI33">
        <v>8500</v>
      </c>
      <c r="BJ33">
        <v>1</v>
      </c>
      <c r="BK33" t="s">
        <v>1104</v>
      </c>
      <c r="BL33" t="s">
        <v>695</v>
      </c>
      <c r="BM33">
        <v>0.96538461538461529</v>
      </c>
      <c r="BN33" t="s">
        <v>69</v>
      </c>
      <c r="BO33" t="s">
        <v>699</v>
      </c>
      <c r="BP33">
        <v>2127.3319999999999</v>
      </c>
      <c r="BQ33" t="s">
        <v>71</v>
      </c>
    </row>
    <row r="34" spans="1:69" ht="16.5">
      <c r="A34" s="110" t="str">
        <f t="shared" si="18"/>
        <v>동화운수</v>
      </c>
      <c r="B34" s="111" t="str">
        <f t="shared" si="19"/>
        <v>김상재</v>
      </c>
      <c r="C34" s="112" t="str">
        <f t="shared" si="20"/>
        <v>D</v>
      </c>
      <c r="D34" s="113">
        <f t="shared" si="21"/>
        <v>0.84333333333333338</v>
      </c>
      <c r="E34" s="114">
        <f t="shared" si="22"/>
        <v>3798</v>
      </c>
      <c r="F34" s="115" t="str">
        <f t="shared" si="23"/>
        <v>45</v>
      </c>
      <c r="G34" s="116" t="str">
        <f t="shared" si="24"/>
        <v>70바1850</v>
      </c>
      <c r="H34" s="117">
        <f t="shared" si="25"/>
        <v>1</v>
      </c>
      <c r="I34" s="118">
        <f t="shared" si="26"/>
        <v>2228.4540000000002</v>
      </c>
      <c r="J34" s="119">
        <f t="shared" si="27"/>
        <v>2.5199716774527141E-2</v>
      </c>
      <c r="K34" s="119">
        <f t="shared" si="28"/>
        <v>0.33064651474220286</v>
      </c>
      <c r="L34" s="119">
        <f t="shared" si="29"/>
        <v>0.27238614752649143</v>
      </c>
      <c r="M34" s="120">
        <f t="shared" si="30"/>
        <v>13.047000000000001</v>
      </c>
      <c r="N34" s="121">
        <f t="shared" si="31"/>
        <v>0</v>
      </c>
      <c r="O34" s="121">
        <f t="shared" si="32"/>
        <v>7.26961382195908</v>
      </c>
      <c r="P34" s="235">
        <f t="shared" si="33"/>
        <v>16</v>
      </c>
      <c r="Q34" s="236">
        <f t="shared" si="34"/>
        <v>0</v>
      </c>
      <c r="R34" s="236">
        <f t="shared" si="35"/>
        <v>162</v>
      </c>
      <c r="T34">
        <v>507</v>
      </c>
      <c r="U34">
        <v>3798</v>
      </c>
      <c r="V34" t="s">
        <v>1236</v>
      </c>
      <c r="W34">
        <v>2228.4540000000002</v>
      </c>
      <c r="X34">
        <v>1101.152</v>
      </c>
      <c r="Y34">
        <v>2.024</v>
      </c>
      <c r="Z34">
        <v>13.047000000000001</v>
      </c>
      <c r="AA34">
        <v>148.401906</v>
      </c>
      <c r="AB34">
        <v>3.7396859999999998</v>
      </c>
      <c r="AC34">
        <v>49.068573000000001</v>
      </c>
      <c r="AD34" s="1">
        <v>607</v>
      </c>
      <c r="AE34">
        <v>0</v>
      </c>
      <c r="AF34">
        <v>162</v>
      </c>
      <c r="AG34">
        <v>66</v>
      </c>
      <c r="AH34">
        <v>15.016343000000001</v>
      </c>
      <c r="AI34">
        <v>32.799999999999997</v>
      </c>
      <c r="AJ34">
        <v>0</v>
      </c>
      <c r="AK34">
        <v>16</v>
      </c>
      <c r="AL34">
        <v>1611</v>
      </c>
      <c r="AM34" t="s">
        <v>1237</v>
      </c>
      <c r="AN34" t="s">
        <v>1238</v>
      </c>
      <c r="AO34">
        <v>2228.4540000000002</v>
      </c>
      <c r="AR34" t="s">
        <v>142</v>
      </c>
      <c r="AS34" t="s">
        <v>203</v>
      </c>
      <c r="AT34" t="s">
        <v>1084</v>
      </c>
      <c r="AU34" t="s">
        <v>1236</v>
      </c>
      <c r="AV34" t="s">
        <v>49</v>
      </c>
      <c r="AW34">
        <v>1</v>
      </c>
      <c r="BB34">
        <v>0.84333333333333338</v>
      </c>
      <c r="BC34" t="s">
        <v>70</v>
      </c>
      <c r="BF34" t="s">
        <v>142</v>
      </c>
      <c r="BG34" t="s">
        <v>203</v>
      </c>
      <c r="BH34" t="s">
        <v>1236</v>
      </c>
      <c r="BI34">
        <v>3798</v>
      </c>
      <c r="BJ34">
        <v>1</v>
      </c>
      <c r="BK34" t="s">
        <v>1084</v>
      </c>
      <c r="BL34" t="s">
        <v>695</v>
      </c>
      <c r="BM34">
        <v>0.84333333333333338</v>
      </c>
      <c r="BN34" t="s">
        <v>70</v>
      </c>
      <c r="BO34" t="s">
        <v>700</v>
      </c>
      <c r="BP34">
        <v>2228.4540000000002</v>
      </c>
      <c r="BQ34" t="s">
        <v>71</v>
      </c>
    </row>
    <row r="35" spans="1:69" ht="16.5">
      <c r="A35" s="127" t="str">
        <f t="shared" si="18"/>
        <v>동화운수</v>
      </c>
      <c r="B35" s="128" t="str">
        <f t="shared" si="19"/>
        <v>김상철</v>
      </c>
      <c r="C35" s="129" t="str">
        <f t="shared" si="20"/>
        <v>S</v>
      </c>
      <c r="D35" s="130">
        <f t="shared" si="21"/>
        <v>1.0258586037447313</v>
      </c>
      <c r="E35" s="131">
        <f t="shared" si="22"/>
        <v>3712</v>
      </c>
      <c r="F35" s="132" t="str">
        <f t="shared" si="23"/>
        <v>10</v>
      </c>
      <c r="G35" s="133" t="str">
        <f t="shared" si="24"/>
        <v>70바1924</v>
      </c>
      <c r="H35" s="134">
        <f t="shared" si="25"/>
        <v>2</v>
      </c>
      <c r="I35" s="135">
        <f t="shared" si="26"/>
        <v>4121.2939999999999</v>
      </c>
      <c r="J35" s="136">
        <f t="shared" si="27"/>
        <v>1.0570990863781696E-2</v>
      </c>
      <c r="K35" s="136">
        <f t="shared" si="28"/>
        <v>0.31691132606070588</v>
      </c>
      <c r="L35" s="136">
        <f t="shared" si="29"/>
        <v>0.18246696304607243</v>
      </c>
      <c r="M35" s="137">
        <f t="shared" si="30"/>
        <v>7.2560000000000002</v>
      </c>
      <c r="N35" s="138">
        <f t="shared" si="31"/>
        <v>0.33969913333045398</v>
      </c>
      <c r="O35" s="138">
        <f t="shared" si="32"/>
        <v>14.097514033213841</v>
      </c>
      <c r="P35" s="233">
        <f t="shared" si="33"/>
        <v>4</v>
      </c>
      <c r="Q35" s="234">
        <f t="shared" si="34"/>
        <v>14</v>
      </c>
      <c r="R35" s="234">
        <f t="shared" si="35"/>
        <v>581</v>
      </c>
      <c r="T35">
        <v>507</v>
      </c>
      <c r="U35">
        <v>3712</v>
      </c>
      <c r="V35" t="s">
        <v>1239</v>
      </c>
      <c r="W35">
        <v>4121.2939999999999</v>
      </c>
      <c r="X35">
        <v>1544.9369999999999</v>
      </c>
      <c r="Y35">
        <v>2.6680000000000001</v>
      </c>
      <c r="Z35">
        <v>7.2560000000000002</v>
      </c>
      <c r="AA35">
        <v>275.34817099999998</v>
      </c>
      <c r="AB35">
        <v>2.9107029999999998</v>
      </c>
      <c r="AC35">
        <v>87.260953999999998</v>
      </c>
      <c r="AD35" s="1">
        <v>752</v>
      </c>
      <c r="AE35">
        <v>14</v>
      </c>
      <c r="AF35">
        <v>581</v>
      </c>
      <c r="AG35">
        <v>79</v>
      </c>
      <c r="AH35">
        <v>14.967573</v>
      </c>
      <c r="AI35">
        <v>134.19999999999999</v>
      </c>
      <c r="AJ35">
        <v>0</v>
      </c>
      <c r="AK35">
        <v>4</v>
      </c>
      <c r="AL35">
        <v>2151</v>
      </c>
      <c r="AM35" t="s">
        <v>1240</v>
      </c>
      <c r="AN35" t="s">
        <v>1241</v>
      </c>
      <c r="AO35">
        <v>3822.6880000000001</v>
      </c>
      <c r="AR35" t="s">
        <v>142</v>
      </c>
      <c r="AS35" t="s">
        <v>200</v>
      </c>
      <c r="AT35" t="s">
        <v>960</v>
      </c>
      <c r="AU35" t="s">
        <v>1239</v>
      </c>
      <c r="AV35" t="s">
        <v>49</v>
      </c>
      <c r="AW35">
        <v>2</v>
      </c>
      <c r="BB35">
        <v>1.0258586037447313</v>
      </c>
      <c r="BC35" t="s">
        <v>74</v>
      </c>
      <c r="BF35" t="s">
        <v>142</v>
      </c>
      <c r="BG35" t="s">
        <v>200</v>
      </c>
      <c r="BH35" t="s">
        <v>1239</v>
      </c>
      <c r="BI35">
        <v>3712</v>
      </c>
      <c r="BJ35">
        <v>2</v>
      </c>
      <c r="BK35" t="s">
        <v>960</v>
      </c>
      <c r="BL35" t="s">
        <v>954</v>
      </c>
      <c r="BM35">
        <v>1.0258586037447313</v>
      </c>
      <c r="BN35" t="s">
        <v>74</v>
      </c>
      <c r="BO35" t="s">
        <v>697</v>
      </c>
      <c r="BP35">
        <v>4121.2939999999999</v>
      </c>
      <c r="BQ35" t="s">
        <v>69</v>
      </c>
    </row>
    <row r="36" spans="1:69" ht="16.5">
      <c r="A36" s="110" t="str">
        <f t="shared" si="18"/>
        <v>동화운수</v>
      </c>
      <c r="B36" s="111" t="str">
        <f t="shared" si="19"/>
        <v>김석욱</v>
      </c>
      <c r="C36" s="112" t="str">
        <f t="shared" si="20"/>
        <v>B</v>
      </c>
      <c r="D36" s="113">
        <f t="shared" si="21"/>
        <v>0.92623801458317256</v>
      </c>
      <c r="E36" s="114">
        <f t="shared" si="22"/>
        <v>3055</v>
      </c>
      <c r="F36" s="115" t="str">
        <f t="shared" si="23"/>
        <v>2</v>
      </c>
      <c r="G36" s="116" t="str">
        <f t="shared" si="24"/>
        <v>70바1898</v>
      </c>
      <c r="H36" s="117">
        <f t="shared" si="25"/>
        <v>2</v>
      </c>
      <c r="I36" s="118">
        <f t="shared" si="26"/>
        <v>4485.7179999999998</v>
      </c>
      <c r="J36" s="119">
        <f t="shared" si="27"/>
        <v>4.5045107140472143E-3</v>
      </c>
      <c r="K36" s="119">
        <f t="shared" si="28"/>
        <v>0.33328258607986344</v>
      </c>
      <c r="L36" s="119">
        <f t="shared" si="29"/>
        <v>0.21178326412850743</v>
      </c>
      <c r="M36" s="120">
        <f t="shared" si="30"/>
        <v>9.3360000000000003</v>
      </c>
      <c r="N36" s="121">
        <f t="shared" si="31"/>
        <v>4.4585950342843669E-2</v>
      </c>
      <c r="O36" s="121">
        <f t="shared" si="32"/>
        <v>5.3948999914840838</v>
      </c>
      <c r="P36" s="235">
        <f t="shared" si="33"/>
        <v>4</v>
      </c>
      <c r="Q36" s="236">
        <f t="shared" si="34"/>
        <v>2</v>
      </c>
      <c r="R36" s="236">
        <f t="shared" si="35"/>
        <v>242</v>
      </c>
      <c r="T36">
        <v>507</v>
      </c>
      <c r="U36">
        <v>3055</v>
      </c>
      <c r="V36" t="s">
        <v>1242</v>
      </c>
      <c r="W36">
        <v>4485.7179999999998</v>
      </c>
      <c r="X36">
        <v>2014.934</v>
      </c>
      <c r="Y36">
        <v>2.226</v>
      </c>
      <c r="Z36">
        <v>9.3360000000000003</v>
      </c>
      <c r="AA36">
        <v>307.57657999999998</v>
      </c>
      <c r="AB36">
        <v>1.3854820000000001</v>
      </c>
      <c r="AC36">
        <v>102.509918</v>
      </c>
      <c r="AD36" s="1">
        <v>950</v>
      </c>
      <c r="AE36">
        <v>2</v>
      </c>
      <c r="AF36">
        <v>242</v>
      </c>
      <c r="AG36">
        <v>65</v>
      </c>
      <c r="AH36">
        <v>14.584068</v>
      </c>
      <c r="AI36">
        <v>59.4</v>
      </c>
      <c r="AJ36">
        <v>0</v>
      </c>
      <c r="AK36">
        <v>4</v>
      </c>
      <c r="AL36">
        <v>130</v>
      </c>
      <c r="AM36" t="s">
        <v>1243</v>
      </c>
      <c r="AN36" t="s">
        <v>1244</v>
      </c>
      <c r="AO36">
        <v>4289.3819999999996</v>
      </c>
      <c r="AR36" t="s">
        <v>142</v>
      </c>
      <c r="AS36" t="s">
        <v>201</v>
      </c>
      <c r="AT36" t="s">
        <v>1007</v>
      </c>
      <c r="AU36" t="s">
        <v>1242</v>
      </c>
      <c r="AV36" t="s">
        <v>49</v>
      </c>
      <c r="AW36">
        <v>2</v>
      </c>
      <c r="BB36">
        <v>0.92623801458317256</v>
      </c>
      <c r="BC36" t="s">
        <v>71</v>
      </c>
      <c r="BF36" t="s">
        <v>142</v>
      </c>
      <c r="BG36" t="s">
        <v>201</v>
      </c>
      <c r="BH36" t="s">
        <v>1242</v>
      </c>
      <c r="BI36">
        <v>3055</v>
      </c>
      <c r="BJ36">
        <v>2</v>
      </c>
      <c r="BK36" t="s">
        <v>1007</v>
      </c>
      <c r="BL36" t="s">
        <v>977</v>
      </c>
      <c r="BM36">
        <v>0.92623801458317256</v>
      </c>
      <c r="BN36" t="s">
        <v>71</v>
      </c>
      <c r="BO36" t="s">
        <v>696</v>
      </c>
      <c r="BP36">
        <v>4485.7179999999998</v>
      </c>
      <c r="BQ36" t="s">
        <v>72</v>
      </c>
    </row>
    <row r="37" spans="1:69" ht="16.5">
      <c r="A37" s="127" t="str">
        <f t="shared" si="18"/>
        <v>동화운수</v>
      </c>
      <c r="B37" s="128" t="str">
        <f t="shared" si="19"/>
        <v>김석철</v>
      </c>
      <c r="C37" s="129" t="str">
        <f t="shared" si="20"/>
        <v>C</v>
      </c>
      <c r="D37" s="130">
        <f t="shared" si="21"/>
        <v>0.8912000000000001</v>
      </c>
      <c r="E37" s="131">
        <f t="shared" si="22"/>
        <v>899</v>
      </c>
      <c r="F37" s="132" t="str">
        <f t="shared" si="23"/>
        <v>2</v>
      </c>
      <c r="G37" s="133" t="str">
        <f t="shared" si="24"/>
        <v>70바1897</v>
      </c>
      <c r="H37" s="134">
        <f t="shared" si="25"/>
        <v>1</v>
      </c>
      <c r="I37" s="135">
        <f t="shared" si="26"/>
        <v>4459.3379999999997</v>
      </c>
      <c r="J37" s="136">
        <f t="shared" si="27"/>
        <v>4.5545470998722346E-3</v>
      </c>
      <c r="K37" s="136">
        <f t="shared" si="28"/>
        <v>0.359972803155995</v>
      </c>
      <c r="L37" s="136">
        <f t="shared" si="29"/>
        <v>0.20765414059216863</v>
      </c>
      <c r="M37" s="137">
        <f t="shared" si="30"/>
        <v>10.47</v>
      </c>
      <c r="N37" s="138">
        <f t="shared" si="31"/>
        <v>0.13454911917419132</v>
      </c>
      <c r="O37" s="138">
        <f t="shared" si="32"/>
        <v>7.8038489121030974</v>
      </c>
      <c r="P37" s="233">
        <f t="shared" si="33"/>
        <v>0</v>
      </c>
      <c r="Q37" s="234">
        <f t="shared" si="34"/>
        <v>6</v>
      </c>
      <c r="R37" s="234">
        <f t="shared" si="35"/>
        <v>348</v>
      </c>
      <c r="T37">
        <v>507</v>
      </c>
      <c r="U37">
        <v>899</v>
      </c>
      <c r="V37" t="s">
        <v>1245</v>
      </c>
      <c r="W37">
        <v>4459.3379999999997</v>
      </c>
      <c r="X37">
        <v>2001.662</v>
      </c>
      <c r="Y37">
        <v>2.2280000000000002</v>
      </c>
      <c r="Z37">
        <v>10.47</v>
      </c>
      <c r="AA37">
        <v>292.12213000000003</v>
      </c>
      <c r="AB37">
        <v>1.330484</v>
      </c>
      <c r="AC37">
        <v>105.15602199999999</v>
      </c>
      <c r="AD37" s="1">
        <v>926</v>
      </c>
      <c r="AE37">
        <v>6</v>
      </c>
      <c r="AF37">
        <v>348</v>
      </c>
      <c r="AG37">
        <v>71</v>
      </c>
      <c r="AH37">
        <v>15.265319999999999</v>
      </c>
      <c r="AI37">
        <v>399.2</v>
      </c>
      <c r="AJ37">
        <v>0</v>
      </c>
      <c r="AK37">
        <v>0</v>
      </c>
      <c r="AL37">
        <v>0</v>
      </c>
      <c r="AM37" t="s">
        <v>1246</v>
      </c>
      <c r="AN37" t="s">
        <v>1247</v>
      </c>
      <c r="AO37">
        <v>4459.3379999999997</v>
      </c>
      <c r="AR37" t="s">
        <v>142</v>
      </c>
      <c r="AS37" t="s">
        <v>201</v>
      </c>
      <c r="AT37" t="s">
        <v>1005</v>
      </c>
      <c r="AU37" t="s">
        <v>1245</v>
      </c>
      <c r="AV37" t="s">
        <v>49</v>
      </c>
      <c r="AW37">
        <v>1</v>
      </c>
      <c r="BB37">
        <v>0.8912000000000001</v>
      </c>
      <c r="BC37" t="s">
        <v>72</v>
      </c>
      <c r="BF37" t="s">
        <v>142</v>
      </c>
      <c r="BG37" t="s">
        <v>201</v>
      </c>
      <c r="BH37" t="s">
        <v>1245</v>
      </c>
      <c r="BI37">
        <v>899</v>
      </c>
      <c r="BJ37">
        <v>1</v>
      </c>
      <c r="BK37" t="s">
        <v>1005</v>
      </c>
      <c r="BL37" t="s">
        <v>695</v>
      </c>
      <c r="BM37">
        <v>0.8912000000000001</v>
      </c>
      <c r="BN37" t="s">
        <v>72</v>
      </c>
      <c r="BO37" t="s">
        <v>698</v>
      </c>
      <c r="BP37">
        <v>4459.3379999999997</v>
      </c>
      <c r="BQ37" t="s">
        <v>71</v>
      </c>
    </row>
    <row r="38" spans="1:69" ht="16.5">
      <c r="A38" s="110" t="str">
        <f t="shared" si="18"/>
        <v>동화운수</v>
      </c>
      <c r="B38" s="111" t="str">
        <f t="shared" si="19"/>
        <v>김선기</v>
      </c>
      <c r="C38" s="112" t="str">
        <f t="shared" si="20"/>
        <v>B</v>
      </c>
      <c r="D38" s="113">
        <f t="shared" si="21"/>
        <v>0.92309495497954586</v>
      </c>
      <c r="E38" s="114">
        <f t="shared" si="22"/>
        <v>2094</v>
      </c>
      <c r="F38" s="115" t="str">
        <f t="shared" si="23"/>
        <v>45</v>
      </c>
      <c r="G38" s="116" t="str">
        <f t="shared" si="24"/>
        <v>70바1802</v>
      </c>
      <c r="H38" s="117">
        <f t="shared" si="25"/>
        <v>2</v>
      </c>
      <c r="I38" s="118">
        <f t="shared" si="26"/>
        <v>2447.2580000000003</v>
      </c>
      <c r="J38" s="119">
        <f t="shared" si="27"/>
        <v>5.430068353046321E-3</v>
      </c>
      <c r="K38" s="119">
        <f t="shared" si="28"/>
        <v>0.32983650738172771</v>
      </c>
      <c r="L38" s="119">
        <f t="shared" si="29"/>
        <v>5.3937917457006976E-2</v>
      </c>
      <c r="M38" s="120">
        <f t="shared" si="30"/>
        <v>11.17</v>
      </c>
      <c r="N38" s="121">
        <f t="shared" si="31"/>
        <v>0.24517235207730451</v>
      </c>
      <c r="O38" s="121">
        <f t="shared" si="32"/>
        <v>10.052066435169484</v>
      </c>
      <c r="P38" s="235">
        <f t="shared" si="33"/>
        <v>0</v>
      </c>
      <c r="Q38" s="236">
        <f t="shared" si="34"/>
        <v>6</v>
      </c>
      <c r="R38" s="236">
        <f t="shared" si="35"/>
        <v>246</v>
      </c>
      <c r="T38">
        <v>507</v>
      </c>
      <c r="U38">
        <v>2094</v>
      </c>
      <c r="V38" t="s">
        <v>1248</v>
      </c>
      <c r="W38">
        <v>2447.2579999999998</v>
      </c>
      <c r="X38">
        <v>1104.848</v>
      </c>
      <c r="Y38">
        <v>2.2149999999999999</v>
      </c>
      <c r="Z38">
        <v>11.17</v>
      </c>
      <c r="AA38">
        <v>158.830229</v>
      </c>
      <c r="AB38">
        <v>0.86245899999999998</v>
      </c>
      <c r="AC38">
        <v>52.388007999999999</v>
      </c>
      <c r="AD38" s="1">
        <v>132</v>
      </c>
      <c r="AE38">
        <v>6</v>
      </c>
      <c r="AF38">
        <v>246</v>
      </c>
      <c r="AG38">
        <v>65</v>
      </c>
      <c r="AH38">
        <v>15.408011</v>
      </c>
      <c r="AI38">
        <v>12.3</v>
      </c>
      <c r="AJ38">
        <v>0</v>
      </c>
      <c r="AK38">
        <v>0</v>
      </c>
      <c r="AL38">
        <v>0</v>
      </c>
      <c r="AM38" t="s">
        <v>1249</v>
      </c>
      <c r="AN38" t="s">
        <v>1250</v>
      </c>
      <c r="AO38">
        <v>2297.4140000000002</v>
      </c>
      <c r="AR38" t="s">
        <v>142</v>
      </c>
      <c r="AS38" t="s">
        <v>203</v>
      </c>
      <c r="AT38" t="s">
        <v>1052</v>
      </c>
      <c r="AU38" t="s">
        <v>1248</v>
      </c>
      <c r="AV38" t="s">
        <v>49</v>
      </c>
      <c r="AW38">
        <v>2</v>
      </c>
      <c r="BB38">
        <v>0.92309495497954586</v>
      </c>
      <c r="BC38" t="s">
        <v>71</v>
      </c>
      <c r="BF38" t="s">
        <v>142</v>
      </c>
      <c r="BG38" t="s">
        <v>203</v>
      </c>
      <c r="BH38" t="s">
        <v>1248</v>
      </c>
      <c r="BI38">
        <v>2094</v>
      </c>
      <c r="BJ38">
        <v>2</v>
      </c>
      <c r="BK38" t="s">
        <v>1052</v>
      </c>
      <c r="BL38" t="s">
        <v>1061</v>
      </c>
      <c r="BM38">
        <v>0.92309495497954586</v>
      </c>
      <c r="BN38" t="s">
        <v>71</v>
      </c>
      <c r="BO38" t="s">
        <v>696</v>
      </c>
      <c r="BP38">
        <v>2447.2580000000003</v>
      </c>
      <c r="BQ38" t="s">
        <v>69</v>
      </c>
    </row>
    <row r="39" spans="1:69" ht="16.5">
      <c r="A39" s="127" t="str">
        <f t="shared" si="18"/>
        <v>동화운수</v>
      </c>
      <c r="B39" s="128" t="str">
        <f t="shared" si="19"/>
        <v>김선기B</v>
      </c>
      <c r="C39" s="129" t="str">
        <f t="shared" si="20"/>
        <v>S</v>
      </c>
      <c r="D39" s="130">
        <f t="shared" si="21"/>
        <v>1.030188115430515</v>
      </c>
      <c r="E39" s="131">
        <f t="shared" si="22"/>
        <v>5393</v>
      </c>
      <c r="F39" s="132" t="str">
        <f t="shared" si="23"/>
        <v>45</v>
      </c>
      <c r="G39" s="133" t="str">
        <f t="shared" si="24"/>
        <v>70바1835</v>
      </c>
      <c r="H39" s="134">
        <f t="shared" si="25"/>
        <v>2</v>
      </c>
      <c r="I39" s="135">
        <f t="shared" si="26"/>
        <v>2105.7570000000001</v>
      </c>
      <c r="J39" s="136">
        <f t="shared" si="27"/>
        <v>3.1477876072558524E-2</v>
      </c>
      <c r="K39" s="136">
        <f t="shared" si="28"/>
        <v>0.28765072154720178</v>
      </c>
      <c r="L39" s="136">
        <f t="shared" si="29"/>
        <v>0.17380922870017765</v>
      </c>
      <c r="M39" s="137">
        <f t="shared" si="30"/>
        <v>6.8949999999999996</v>
      </c>
      <c r="N39" s="138">
        <f t="shared" si="31"/>
        <v>0.23744430150297494</v>
      </c>
      <c r="O39" s="138">
        <f t="shared" si="32"/>
        <v>13.724280626871952</v>
      </c>
      <c r="P39" s="233">
        <f t="shared" si="33"/>
        <v>8</v>
      </c>
      <c r="Q39" s="234">
        <f t="shared" si="34"/>
        <v>5</v>
      </c>
      <c r="R39" s="234">
        <f t="shared" si="35"/>
        <v>289</v>
      </c>
      <c r="T39">
        <v>507</v>
      </c>
      <c r="U39">
        <v>5393</v>
      </c>
      <c r="V39" t="s">
        <v>1251</v>
      </c>
      <c r="W39">
        <v>2105.7570000000001</v>
      </c>
      <c r="X39">
        <v>786.58399999999995</v>
      </c>
      <c r="Y39">
        <v>2.677</v>
      </c>
      <c r="Z39">
        <v>6.8949999999999996</v>
      </c>
      <c r="AA39">
        <v>134.96850900000001</v>
      </c>
      <c r="AB39">
        <v>4.2485220000000004</v>
      </c>
      <c r="AC39">
        <v>38.823788999999998</v>
      </c>
      <c r="AD39" s="1">
        <v>366</v>
      </c>
      <c r="AE39">
        <v>5</v>
      </c>
      <c r="AF39">
        <v>289</v>
      </c>
      <c r="AG39">
        <v>68</v>
      </c>
      <c r="AH39">
        <v>15.601839</v>
      </c>
      <c r="AI39">
        <v>24.2</v>
      </c>
      <c r="AJ39">
        <v>0</v>
      </c>
      <c r="AK39">
        <v>8</v>
      </c>
      <c r="AL39">
        <v>733</v>
      </c>
      <c r="AM39" t="s">
        <v>1252</v>
      </c>
      <c r="AN39" t="s">
        <v>1253</v>
      </c>
      <c r="AO39">
        <v>1996.442</v>
      </c>
      <c r="AR39" t="s">
        <v>142</v>
      </c>
      <c r="AS39" t="s">
        <v>203</v>
      </c>
      <c r="AT39" t="s">
        <v>1071</v>
      </c>
      <c r="AU39" t="s">
        <v>1251</v>
      </c>
      <c r="AV39" t="s">
        <v>49</v>
      </c>
      <c r="AW39">
        <v>2</v>
      </c>
      <c r="BB39">
        <v>1.030188115430515</v>
      </c>
      <c r="BC39" t="s">
        <v>74</v>
      </c>
      <c r="BF39" t="s">
        <v>142</v>
      </c>
      <c r="BG39" t="s">
        <v>203</v>
      </c>
      <c r="BH39" t="s">
        <v>1251</v>
      </c>
      <c r="BI39">
        <v>5393</v>
      </c>
      <c r="BJ39">
        <v>2</v>
      </c>
      <c r="BK39" t="s">
        <v>1071</v>
      </c>
      <c r="BL39" t="s">
        <v>1102</v>
      </c>
      <c r="BM39">
        <v>1.030188115430515</v>
      </c>
      <c r="BN39" t="s">
        <v>74</v>
      </c>
      <c r="BO39" t="s">
        <v>697</v>
      </c>
      <c r="BP39">
        <v>2105.7570000000001</v>
      </c>
      <c r="BQ39" t="s">
        <v>69</v>
      </c>
    </row>
    <row r="40" spans="1:69" ht="16.5">
      <c r="A40" s="110" t="str">
        <f t="shared" si="18"/>
        <v>동화운수</v>
      </c>
      <c r="B40" s="111" t="str">
        <f t="shared" si="19"/>
        <v>김성근</v>
      </c>
      <c r="C40" s="112" t="str">
        <f t="shared" si="20"/>
        <v>C</v>
      </c>
      <c r="D40" s="113">
        <f t="shared" si="21"/>
        <v>0.86330123214966026</v>
      </c>
      <c r="E40" s="114">
        <f t="shared" si="22"/>
        <v>9875</v>
      </c>
      <c r="F40" s="115" t="str">
        <f t="shared" si="23"/>
        <v>45</v>
      </c>
      <c r="G40" s="116" t="str">
        <f t="shared" si="24"/>
        <v>70바1849</v>
      </c>
      <c r="H40" s="117">
        <f t="shared" si="25"/>
        <v>6</v>
      </c>
      <c r="I40" s="118">
        <f t="shared" si="26"/>
        <v>2499.1480000000001</v>
      </c>
      <c r="J40" s="119">
        <f t="shared" si="27"/>
        <v>8.6716393479805143E-3</v>
      </c>
      <c r="K40" s="119">
        <f t="shared" si="28"/>
        <v>0.37498129420555859</v>
      </c>
      <c r="L40" s="119">
        <f t="shared" si="29"/>
        <v>0.23528018348653221</v>
      </c>
      <c r="M40" s="120">
        <f t="shared" si="30"/>
        <v>12.712999999999999</v>
      </c>
      <c r="N40" s="121">
        <f t="shared" si="31"/>
        <v>4.001363664736942E-2</v>
      </c>
      <c r="O40" s="121">
        <f t="shared" si="32"/>
        <v>9.723313705310769</v>
      </c>
      <c r="P40" s="235">
        <f t="shared" si="33"/>
        <v>0</v>
      </c>
      <c r="Q40" s="236">
        <f t="shared" si="34"/>
        <v>1</v>
      </c>
      <c r="R40" s="236">
        <f t="shared" si="35"/>
        <v>243</v>
      </c>
      <c r="T40">
        <v>507</v>
      </c>
      <c r="U40">
        <v>9875</v>
      </c>
      <c r="V40" t="s">
        <v>1254</v>
      </c>
      <c r="W40">
        <v>2499.1480000000001</v>
      </c>
      <c r="X40">
        <v>1166.3599999999999</v>
      </c>
      <c r="Y40">
        <v>2.1429999999999998</v>
      </c>
      <c r="Z40">
        <v>12.712999999999999</v>
      </c>
      <c r="AA40">
        <v>162.69023000000001</v>
      </c>
      <c r="AB40">
        <v>1.4107909999999999</v>
      </c>
      <c r="AC40">
        <v>61.005792999999997</v>
      </c>
      <c r="AD40" s="1">
        <v>588</v>
      </c>
      <c r="AE40">
        <v>1</v>
      </c>
      <c r="AF40">
        <v>243</v>
      </c>
      <c r="AG40">
        <v>67</v>
      </c>
      <c r="AH40">
        <v>15.361389000000001</v>
      </c>
      <c r="AI40">
        <v>37.799999999999997</v>
      </c>
      <c r="AJ40">
        <v>0</v>
      </c>
      <c r="AK40">
        <v>0</v>
      </c>
      <c r="AL40">
        <v>0</v>
      </c>
      <c r="AM40" t="s">
        <v>1255</v>
      </c>
      <c r="AN40" t="s">
        <v>1256</v>
      </c>
      <c r="AO40">
        <v>707.93100000000004</v>
      </c>
      <c r="AR40" t="s">
        <v>142</v>
      </c>
      <c r="AS40" t="s">
        <v>203</v>
      </c>
      <c r="AT40" t="s">
        <v>1082</v>
      </c>
      <c r="AU40" t="s">
        <v>1254</v>
      </c>
      <c r="AV40" t="s">
        <v>49</v>
      </c>
      <c r="AW40">
        <v>6</v>
      </c>
      <c r="BB40">
        <v>0.86330123214966026</v>
      </c>
      <c r="BC40" t="s">
        <v>72</v>
      </c>
      <c r="BF40" t="s">
        <v>142</v>
      </c>
      <c r="BG40" t="s">
        <v>203</v>
      </c>
      <c r="BH40" t="s">
        <v>1254</v>
      </c>
      <c r="BI40">
        <v>9875</v>
      </c>
      <c r="BJ40">
        <v>6</v>
      </c>
      <c r="BK40" t="s">
        <v>1082</v>
      </c>
      <c r="BL40" t="s">
        <v>1090</v>
      </c>
      <c r="BM40">
        <v>0.86330123214966026</v>
      </c>
      <c r="BN40" t="s">
        <v>72</v>
      </c>
      <c r="BO40" t="s">
        <v>698</v>
      </c>
      <c r="BP40">
        <v>2499.1480000000001</v>
      </c>
      <c r="BQ40" t="s">
        <v>69</v>
      </c>
    </row>
    <row r="41" spans="1:69" ht="16.5">
      <c r="A41" s="127" t="str">
        <f t="shared" si="18"/>
        <v>동화운수</v>
      </c>
      <c r="B41" s="128" t="str">
        <f t="shared" si="19"/>
        <v>김성남</v>
      </c>
      <c r="C41" s="129" t="str">
        <f t="shared" si="20"/>
        <v>B</v>
      </c>
      <c r="D41" s="130">
        <f t="shared" si="21"/>
        <v>0.92807692307692302</v>
      </c>
      <c r="E41" s="131">
        <f t="shared" si="22"/>
        <v>9197</v>
      </c>
      <c r="F41" s="132" t="str">
        <f t="shared" si="23"/>
        <v>45</v>
      </c>
      <c r="G41" s="133" t="str">
        <f t="shared" si="24"/>
        <v>70바1835</v>
      </c>
      <c r="H41" s="134">
        <f t="shared" si="25"/>
        <v>1</v>
      </c>
      <c r="I41" s="135">
        <f t="shared" si="26"/>
        <v>2561.2049999999999</v>
      </c>
      <c r="J41" s="136">
        <f t="shared" si="27"/>
        <v>2.6344365213447352E-3</v>
      </c>
      <c r="K41" s="136">
        <f t="shared" si="28"/>
        <v>0.32425378822577045</v>
      </c>
      <c r="L41" s="136">
        <f t="shared" si="29"/>
        <v>0.16984192987285282</v>
      </c>
      <c r="M41" s="137">
        <f t="shared" si="30"/>
        <v>8.5510000000000002</v>
      </c>
      <c r="N41" s="138">
        <f t="shared" si="31"/>
        <v>7.8088243619702444E-2</v>
      </c>
      <c r="O41" s="138">
        <f t="shared" si="32"/>
        <v>7.0279419257732201</v>
      </c>
      <c r="P41" s="233">
        <f t="shared" si="33"/>
        <v>1</v>
      </c>
      <c r="Q41" s="234">
        <f t="shared" si="34"/>
        <v>2</v>
      </c>
      <c r="R41" s="234">
        <f t="shared" si="35"/>
        <v>180</v>
      </c>
      <c r="T41">
        <v>507</v>
      </c>
      <c r="U41">
        <v>9197</v>
      </c>
      <c r="V41" t="s">
        <v>1257</v>
      </c>
      <c r="W41">
        <v>2561.2049999999999</v>
      </c>
      <c r="X41">
        <v>1061.307</v>
      </c>
      <c r="Y41">
        <v>2.4129999999999998</v>
      </c>
      <c r="Z41">
        <v>8.5510000000000002</v>
      </c>
      <c r="AA41">
        <v>164.262451</v>
      </c>
      <c r="AB41">
        <v>0.43273899999999998</v>
      </c>
      <c r="AC41">
        <v>53.262721999999997</v>
      </c>
      <c r="AD41" s="1">
        <v>435</v>
      </c>
      <c r="AE41">
        <v>2</v>
      </c>
      <c r="AF41">
        <v>180</v>
      </c>
      <c r="AG41">
        <v>70</v>
      </c>
      <c r="AH41">
        <v>15.592150999999999</v>
      </c>
      <c r="AI41">
        <v>60</v>
      </c>
      <c r="AJ41">
        <v>0</v>
      </c>
      <c r="AK41">
        <v>1</v>
      </c>
      <c r="AL41">
        <v>1036</v>
      </c>
      <c r="AM41" t="s">
        <v>1258</v>
      </c>
      <c r="AN41" t="s">
        <v>1259</v>
      </c>
      <c r="AO41">
        <v>2561.2049999999999</v>
      </c>
      <c r="AR41" t="s">
        <v>142</v>
      </c>
      <c r="AS41" t="s">
        <v>203</v>
      </c>
      <c r="AT41" t="s">
        <v>1071</v>
      </c>
      <c r="AU41" t="s">
        <v>1257</v>
      </c>
      <c r="AV41" t="s">
        <v>49</v>
      </c>
      <c r="AW41">
        <v>1</v>
      </c>
      <c r="BB41">
        <v>0.92807692307692302</v>
      </c>
      <c r="BC41" t="s">
        <v>71</v>
      </c>
      <c r="BF41" t="s">
        <v>142</v>
      </c>
      <c r="BG41" t="s">
        <v>203</v>
      </c>
      <c r="BH41" t="s">
        <v>1257</v>
      </c>
      <c r="BI41">
        <v>9197</v>
      </c>
      <c r="BJ41">
        <v>1</v>
      </c>
      <c r="BK41" t="s">
        <v>1071</v>
      </c>
      <c r="BL41" t="s">
        <v>695</v>
      </c>
      <c r="BM41">
        <v>0.92807692307692302</v>
      </c>
      <c r="BN41" t="s">
        <v>71</v>
      </c>
      <c r="BO41" t="s">
        <v>696</v>
      </c>
      <c r="BP41">
        <v>2561.2049999999999</v>
      </c>
      <c r="BQ41" t="s">
        <v>71</v>
      </c>
    </row>
    <row r="42" spans="1:69" ht="16.5">
      <c r="A42" s="110" t="str">
        <f t="shared" si="18"/>
        <v>동화운수</v>
      </c>
      <c r="B42" s="111" t="str">
        <f t="shared" si="19"/>
        <v>김성덕</v>
      </c>
      <c r="C42" s="112" t="str">
        <f t="shared" si="20"/>
        <v>C</v>
      </c>
      <c r="D42" s="113">
        <f t="shared" si="21"/>
        <v>0.88318181818181818</v>
      </c>
      <c r="E42" s="114">
        <f t="shared" si="22"/>
        <v>5406</v>
      </c>
      <c r="F42" s="115" t="str">
        <f t="shared" si="23"/>
        <v>2</v>
      </c>
      <c r="G42" s="116" t="str">
        <f t="shared" si="24"/>
        <v>70바1892</v>
      </c>
      <c r="H42" s="117">
        <f t="shared" si="25"/>
        <v>1</v>
      </c>
      <c r="I42" s="118">
        <f t="shared" si="26"/>
        <v>4471.0039999999999</v>
      </c>
      <c r="J42" s="119">
        <f t="shared" si="27"/>
        <v>9.5158042599431617E-3</v>
      </c>
      <c r="K42" s="119">
        <f t="shared" si="28"/>
        <v>0.37841415886308027</v>
      </c>
      <c r="L42" s="119">
        <f t="shared" si="29"/>
        <v>0.28114490615530652</v>
      </c>
      <c r="M42" s="120">
        <f t="shared" si="30"/>
        <v>13.378</v>
      </c>
      <c r="N42" s="121">
        <f t="shared" si="31"/>
        <v>4.4732681965840335E-2</v>
      </c>
      <c r="O42" s="121">
        <f t="shared" si="32"/>
        <v>5.502119881798361</v>
      </c>
      <c r="P42" s="235">
        <f t="shared" si="33"/>
        <v>0</v>
      </c>
      <c r="Q42" s="236">
        <f t="shared" si="34"/>
        <v>2</v>
      </c>
      <c r="R42" s="236">
        <f t="shared" si="35"/>
        <v>246</v>
      </c>
      <c r="T42">
        <v>507</v>
      </c>
      <c r="U42">
        <v>5406</v>
      </c>
      <c r="V42" t="s">
        <v>1260</v>
      </c>
      <c r="W42">
        <v>4471.0039999999999</v>
      </c>
      <c r="X42">
        <v>2300.6579999999999</v>
      </c>
      <c r="Y42">
        <v>1.9430000000000001</v>
      </c>
      <c r="Z42">
        <v>13.378</v>
      </c>
      <c r="AA42">
        <v>309.88657599999999</v>
      </c>
      <c r="AB42">
        <v>2.94882</v>
      </c>
      <c r="AC42">
        <v>117.265468</v>
      </c>
      <c r="AD42" s="1">
        <v>1257</v>
      </c>
      <c r="AE42">
        <v>2</v>
      </c>
      <c r="AF42">
        <v>246</v>
      </c>
      <c r="AG42">
        <v>66</v>
      </c>
      <c r="AH42">
        <v>14.427872000000001</v>
      </c>
      <c r="AI42">
        <v>45.4</v>
      </c>
      <c r="AJ42">
        <v>0</v>
      </c>
      <c r="AK42">
        <v>0</v>
      </c>
      <c r="AL42">
        <v>0</v>
      </c>
      <c r="AM42" t="s">
        <v>1261</v>
      </c>
      <c r="AN42" t="s">
        <v>1262</v>
      </c>
      <c r="AO42">
        <v>4471.0039999999999</v>
      </c>
      <c r="AR42" t="s">
        <v>142</v>
      </c>
      <c r="AS42" t="s">
        <v>201</v>
      </c>
      <c r="AT42" t="s">
        <v>1003</v>
      </c>
      <c r="AU42" t="s">
        <v>1260</v>
      </c>
      <c r="AV42" t="s">
        <v>49</v>
      </c>
      <c r="AW42">
        <v>1</v>
      </c>
      <c r="BB42">
        <v>0.88318181818181818</v>
      </c>
      <c r="BC42" t="s">
        <v>72</v>
      </c>
      <c r="BF42" t="s">
        <v>142</v>
      </c>
      <c r="BG42" t="s">
        <v>201</v>
      </c>
      <c r="BH42" t="s">
        <v>1260</v>
      </c>
      <c r="BI42">
        <v>5406</v>
      </c>
      <c r="BJ42">
        <v>1</v>
      </c>
      <c r="BK42" t="s">
        <v>1003</v>
      </c>
      <c r="BL42" t="s">
        <v>695</v>
      </c>
      <c r="BM42">
        <v>0.88318181818181818</v>
      </c>
      <c r="BN42" t="s">
        <v>72</v>
      </c>
      <c r="BO42" t="s">
        <v>698</v>
      </c>
      <c r="BP42">
        <v>4471.0039999999999</v>
      </c>
      <c r="BQ42" t="s">
        <v>70</v>
      </c>
    </row>
    <row r="43" spans="1:69" ht="16.5">
      <c r="A43" s="127" t="str">
        <f t="shared" si="18"/>
        <v>동화운수</v>
      </c>
      <c r="B43" s="128" t="str">
        <f t="shared" si="19"/>
        <v>김성익</v>
      </c>
      <c r="C43" s="129" t="str">
        <f t="shared" si="20"/>
        <v>S</v>
      </c>
      <c r="D43" s="130">
        <f t="shared" si="21"/>
        <v>1.0448148148148149</v>
      </c>
      <c r="E43" s="131">
        <f t="shared" si="22"/>
        <v>3585</v>
      </c>
      <c r="F43" s="132" t="str">
        <f t="shared" si="23"/>
        <v>2-1</v>
      </c>
      <c r="G43" s="133" t="str">
        <f t="shared" si="24"/>
        <v>70바1913</v>
      </c>
      <c r="H43" s="134">
        <f t="shared" si="25"/>
        <v>1</v>
      </c>
      <c r="I43" s="135">
        <f t="shared" si="26"/>
        <v>4719</v>
      </c>
      <c r="J43" s="136">
        <f t="shared" si="27"/>
        <v>1.1165883795992105E-2</v>
      </c>
      <c r="K43" s="136">
        <f t="shared" si="28"/>
        <v>0.33621791530751088</v>
      </c>
      <c r="L43" s="136">
        <f t="shared" si="29"/>
        <v>0.19728756092392455</v>
      </c>
      <c r="M43" s="137">
        <f t="shared" si="30"/>
        <v>8.1370000000000005</v>
      </c>
      <c r="N43" s="138">
        <f t="shared" si="31"/>
        <v>0.16952744225471497</v>
      </c>
      <c r="O43" s="138">
        <f t="shared" si="32"/>
        <v>2.2886204704386524</v>
      </c>
      <c r="P43" s="233">
        <f t="shared" si="33"/>
        <v>10</v>
      </c>
      <c r="Q43" s="234">
        <f t="shared" si="34"/>
        <v>8</v>
      </c>
      <c r="R43" s="234">
        <f t="shared" si="35"/>
        <v>108</v>
      </c>
      <c r="T43">
        <v>507</v>
      </c>
      <c r="U43">
        <v>3585</v>
      </c>
      <c r="V43" t="s">
        <v>1263</v>
      </c>
      <c r="W43">
        <v>4719</v>
      </c>
      <c r="X43">
        <v>1672.548</v>
      </c>
      <c r="Y43">
        <v>2.8210000000000002</v>
      </c>
      <c r="Z43">
        <v>8.1370000000000005</v>
      </c>
      <c r="AA43">
        <v>284.43821000000003</v>
      </c>
      <c r="AB43">
        <v>3.1760039999999998</v>
      </c>
      <c r="AC43">
        <v>95.633222000000004</v>
      </c>
      <c r="AD43" s="1">
        <v>931</v>
      </c>
      <c r="AE43">
        <v>8</v>
      </c>
      <c r="AF43">
        <v>108</v>
      </c>
      <c r="AG43">
        <v>65</v>
      </c>
      <c r="AH43">
        <v>16.590598</v>
      </c>
      <c r="AI43">
        <v>61.2</v>
      </c>
      <c r="AJ43">
        <v>0</v>
      </c>
      <c r="AK43">
        <v>10</v>
      </c>
      <c r="AL43">
        <v>1482</v>
      </c>
      <c r="AM43" t="s">
        <v>1264</v>
      </c>
      <c r="AN43" t="s">
        <v>1265</v>
      </c>
      <c r="AO43">
        <v>4719</v>
      </c>
      <c r="AR43" t="s">
        <v>142</v>
      </c>
      <c r="AS43" t="s">
        <v>202</v>
      </c>
      <c r="AT43" t="s">
        <v>1044</v>
      </c>
      <c r="AU43" t="s">
        <v>1263</v>
      </c>
      <c r="AV43" t="s">
        <v>49</v>
      </c>
      <c r="AW43">
        <v>1</v>
      </c>
      <c r="BB43">
        <v>1.0448148148148149</v>
      </c>
      <c r="BC43" t="s">
        <v>74</v>
      </c>
      <c r="BF43" t="s">
        <v>142</v>
      </c>
      <c r="BG43" t="s">
        <v>202</v>
      </c>
      <c r="BH43" t="s">
        <v>1263</v>
      </c>
      <c r="BI43">
        <v>3585</v>
      </c>
      <c r="BJ43">
        <v>1</v>
      </c>
      <c r="BK43" t="s">
        <v>1044</v>
      </c>
      <c r="BL43" t="s">
        <v>695</v>
      </c>
      <c r="BM43">
        <v>1.0448148148148149</v>
      </c>
      <c r="BN43" t="s">
        <v>74</v>
      </c>
      <c r="BO43" t="s">
        <v>697</v>
      </c>
      <c r="BP43">
        <v>4719</v>
      </c>
      <c r="BQ43" t="s">
        <v>74</v>
      </c>
    </row>
    <row r="44" spans="1:69" ht="16.5">
      <c r="A44" s="110" t="str">
        <f t="shared" si="18"/>
        <v>동화운수</v>
      </c>
      <c r="B44" s="111" t="str">
        <f t="shared" si="19"/>
        <v>김성진</v>
      </c>
      <c r="C44" s="112" t="str">
        <f t="shared" si="20"/>
        <v>A</v>
      </c>
      <c r="D44" s="113">
        <f t="shared" si="21"/>
        <v>0.98857142857142855</v>
      </c>
      <c r="E44" s="114">
        <f t="shared" si="22"/>
        <v>7975</v>
      </c>
      <c r="F44" s="115" t="str">
        <f t="shared" si="23"/>
        <v>급행95</v>
      </c>
      <c r="G44" s="116" t="str">
        <f t="shared" si="24"/>
        <v>70바1903</v>
      </c>
      <c r="H44" s="117">
        <f t="shared" si="25"/>
        <v>1</v>
      </c>
      <c r="I44" s="118">
        <f t="shared" si="26"/>
        <v>1332.9960000000001</v>
      </c>
      <c r="J44" s="119">
        <f t="shared" si="27"/>
        <v>8.084558266775576E-3</v>
      </c>
      <c r="K44" s="119">
        <f t="shared" si="28"/>
        <v>0.35120448600855109</v>
      </c>
      <c r="L44" s="119">
        <f t="shared" si="29"/>
        <v>0.16879270455425222</v>
      </c>
      <c r="M44" s="120">
        <f t="shared" si="30"/>
        <v>8.4809999999999999</v>
      </c>
      <c r="N44" s="121">
        <f t="shared" si="31"/>
        <v>0</v>
      </c>
      <c r="O44" s="121">
        <f t="shared" si="32"/>
        <v>4.4261198083115021</v>
      </c>
      <c r="P44" s="235">
        <f t="shared" si="33"/>
        <v>0</v>
      </c>
      <c r="Q44" s="236">
        <f t="shared" si="34"/>
        <v>0</v>
      </c>
      <c r="R44" s="236">
        <f t="shared" si="35"/>
        <v>59</v>
      </c>
      <c r="T44">
        <v>507</v>
      </c>
      <c r="U44">
        <v>7975</v>
      </c>
      <c r="V44" t="s">
        <v>1266</v>
      </c>
      <c r="W44">
        <v>1332.9960000000001</v>
      </c>
      <c r="X44">
        <v>481.57299999999998</v>
      </c>
      <c r="Y44">
        <v>2.7679999999999998</v>
      </c>
      <c r="Z44">
        <v>8.4809999999999999</v>
      </c>
      <c r="AA44">
        <v>81.565247999999997</v>
      </c>
      <c r="AB44">
        <v>0.65941899999999998</v>
      </c>
      <c r="AC44">
        <v>28.646080999999999</v>
      </c>
      <c r="AD44" s="1">
        <v>225</v>
      </c>
      <c r="AE44">
        <v>0</v>
      </c>
      <c r="AF44">
        <v>59</v>
      </c>
      <c r="AG44">
        <v>67</v>
      </c>
      <c r="AH44">
        <v>16.342694999999999</v>
      </c>
      <c r="AI44">
        <v>6.8</v>
      </c>
      <c r="AJ44">
        <v>0</v>
      </c>
      <c r="AK44">
        <v>0</v>
      </c>
      <c r="AL44">
        <v>0</v>
      </c>
      <c r="AM44" t="s">
        <v>1267</v>
      </c>
      <c r="AN44" t="s">
        <v>1268</v>
      </c>
      <c r="AO44">
        <v>1332.9960000000001</v>
      </c>
      <c r="AR44" t="s">
        <v>142</v>
      </c>
      <c r="AS44" t="s">
        <v>204</v>
      </c>
      <c r="AT44" t="s">
        <v>1137</v>
      </c>
      <c r="AU44" t="s">
        <v>1266</v>
      </c>
      <c r="AV44" t="s">
        <v>49</v>
      </c>
      <c r="AW44">
        <v>1</v>
      </c>
      <c r="BB44">
        <v>0.98857142857142855</v>
      </c>
      <c r="BC44" t="s">
        <v>69</v>
      </c>
      <c r="BF44" t="s">
        <v>142</v>
      </c>
      <c r="BG44" t="s">
        <v>204</v>
      </c>
      <c r="BH44" t="s">
        <v>1266</v>
      </c>
      <c r="BI44">
        <v>7975</v>
      </c>
      <c r="BJ44">
        <v>1</v>
      </c>
      <c r="BK44" t="s">
        <v>1137</v>
      </c>
      <c r="BL44" t="s">
        <v>695</v>
      </c>
      <c r="BM44">
        <v>0.98857142857142855</v>
      </c>
      <c r="BN44" t="s">
        <v>69</v>
      </c>
      <c r="BO44" t="s">
        <v>699</v>
      </c>
      <c r="BP44">
        <v>1332.9960000000001</v>
      </c>
      <c r="BQ44" t="s">
        <v>72</v>
      </c>
    </row>
    <row r="45" spans="1:69" ht="16.5">
      <c r="A45" s="127" t="str">
        <f t="shared" si="18"/>
        <v>동화운수</v>
      </c>
      <c r="B45" s="128" t="str">
        <f t="shared" si="19"/>
        <v>김성찬</v>
      </c>
      <c r="C45" s="129" t="str">
        <f t="shared" si="20"/>
        <v>S</v>
      </c>
      <c r="D45" s="130">
        <f t="shared" si="21"/>
        <v>1.0578382487987938</v>
      </c>
      <c r="E45" s="131">
        <f t="shared" si="22"/>
        <v>1999</v>
      </c>
      <c r="F45" s="132" t="str">
        <f t="shared" si="23"/>
        <v>2</v>
      </c>
      <c r="G45" s="133" t="str">
        <f t="shared" si="24"/>
        <v>70바1923</v>
      </c>
      <c r="H45" s="134">
        <f t="shared" si="25"/>
        <v>2</v>
      </c>
      <c r="I45" s="135">
        <f t="shared" si="26"/>
        <v>3414.0679999999998</v>
      </c>
      <c r="J45" s="136">
        <f t="shared" si="27"/>
        <v>5.720972353207246E-3</v>
      </c>
      <c r="K45" s="136">
        <f t="shared" si="28"/>
        <v>0.30973449753778559</v>
      </c>
      <c r="L45" s="136">
        <f t="shared" si="29"/>
        <v>0.13473662504671846</v>
      </c>
      <c r="M45" s="137">
        <f t="shared" si="30"/>
        <v>8.7739999999999991</v>
      </c>
      <c r="N45" s="138">
        <f t="shared" si="31"/>
        <v>0</v>
      </c>
      <c r="O45" s="138">
        <f t="shared" si="32"/>
        <v>11.481903699633399</v>
      </c>
      <c r="P45" s="233">
        <f t="shared" si="33"/>
        <v>2</v>
      </c>
      <c r="Q45" s="234">
        <f t="shared" si="34"/>
        <v>0</v>
      </c>
      <c r="R45" s="234">
        <f t="shared" si="35"/>
        <v>392</v>
      </c>
      <c r="T45">
        <v>507</v>
      </c>
      <c r="U45">
        <v>1999</v>
      </c>
      <c r="V45" t="s">
        <v>1269</v>
      </c>
      <c r="W45">
        <v>3414.0680000000002</v>
      </c>
      <c r="X45">
        <v>1291.874</v>
      </c>
      <c r="Y45">
        <v>2.6429999999999998</v>
      </c>
      <c r="Z45">
        <v>8.7739999999999991</v>
      </c>
      <c r="AA45">
        <v>231.691034</v>
      </c>
      <c r="AB45">
        <v>1.3254980000000001</v>
      </c>
      <c r="AC45">
        <v>71.762705999999994</v>
      </c>
      <c r="AD45" s="1">
        <v>460</v>
      </c>
      <c r="AE45">
        <v>0</v>
      </c>
      <c r="AF45">
        <v>392</v>
      </c>
      <c r="AG45">
        <v>72</v>
      </c>
      <c r="AH45">
        <v>14.735434</v>
      </c>
      <c r="AI45">
        <v>141.80000000000001</v>
      </c>
      <c r="AJ45">
        <v>0</v>
      </c>
      <c r="AK45">
        <v>2</v>
      </c>
      <c r="AL45">
        <v>1090</v>
      </c>
      <c r="AM45" t="s">
        <v>1270</v>
      </c>
      <c r="AN45" t="s">
        <v>1271</v>
      </c>
      <c r="AO45">
        <v>3220.694</v>
      </c>
      <c r="AR45" t="s">
        <v>142</v>
      </c>
      <c r="AS45" t="s">
        <v>201</v>
      </c>
      <c r="AT45" t="s">
        <v>1025</v>
      </c>
      <c r="AU45" t="s">
        <v>1269</v>
      </c>
      <c r="AV45" t="s">
        <v>49</v>
      </c>
      <c r="AW45">
        <v>2</v>
      </c>
      <c r="BB45">
        <v>1.0578382487987938</v>
      </c>
      <c r="BC45" t="s">
        <v>74</v>
      </c>
      <c r="BF45" t="s">
        <v>142</v>
      </c>
      <c r="BG45" t="s">
        <v>201</v>
      </c>
      <c r="BH45" t="s">
        <v>1269</v>
      </c>
      <c r="BI45">
        <v>1999</v>
      </c>
      <c r="BJ45">
        <v>2</v>
      </c>
      <c r="BK45" t="s">
        <v>1025</v>
      </c>
      <c r="BL45" t="s">
        <v>1023</v>
      </c>
      <c r="BM45">
        <v>1.0578382487987938</v>
      </c>
      <c r="BN45" t="s">
        <v>74</v>
      </c>
      <c r="BO45" t="s">
        <v>697</v>
      </c>
      <c r="BP45">
        <v>3414.0679999999998</v>
      </c>
      <c r="BQ45" t="s">
        <v>71</v>
      </c>
    </row>
    <row r="46" spans="1:69" ht="16.5">
      <c r="A46" s="110" t="str">
        <f t="shared" si="18"/>
        <v>동화운수</v>
      </c>
      <c r="B46" s="111" t="str">
        <f t="shared" si="19"/>
        <v>김수민</v>
      </c>
      <c r="C46" s="112" t="str">
        <f t="shared" si="20"/>
        <v>F</v>
      </c>
      <c r="D46" s="113">
        <f t="shared" si="21"/>
        <v>0.70847641108254755</v>
      </c>
      <c r="E46" s="114">
        <f t="shared" si="22"/>
        <v>4464</v>
      </c>
      <c r="F46" s="115" t="str">
        <f t="shared" si="23"/>
        <v>급행95</v>
      </c>
      <c r="G46" s="116" t="str">
        <f t="shared" si="24"/>
        <v>70바1925</v>
      </c>
      <c r="H46" s="117">
        <f t="shared" si="25"/>
        <v>5</v>
      </c>
      <c r="I46" s="118">
        <f t="shared" si="26"/>
        <v>1822.6410000000001</v>
      </c>
      <c r="J46" s="119">
        <f t="shared" si="27"/>
        <v>1.9500896830807374E-2</v>
      </c>
      <c r="K46" s="119">
        <f t="shared" si="28"/>
        <v>0.4144354133269616</v>
      </c>
      <c r="L46" s="119">
        <f t="shared" si="29"/>
        <v>0.28420297798633959</v>
      </c>
      <c r="M46" s="120">
        <f t="shared" si="30"/>
        <v>18.568999999999999</v>
      </c>
      <c r="N46" s="121">
        <f t="shared" si="31"/>
        <v>0.93271247601694462</v>
      </c>
      <c r="O46" s="121">
        <f t="shared" si="32"/>
        <v>28.42029779863396</v>
      </c>
      <c r="P46" s="235">
        <f t="shared" si="33"/>
        <v>2</v>
      </c>
      <c r="Q46" s="236">
        <f t="shared" si="34"/>
        <v>17</v>
      </c>
      <c r="R46" s="236">
        <f t="shared" si="35"/>
        <v>518</v>
      </c>
      <c r="T46">
        <v>507</v>
      </c>
      <c r="U46">
        <v>4464</v>
      </c>
      <c r="V46" t="s">
        <v>1272</v>
      </c>
      <c r="W46">
        <v>1822.6410000000001</v>
      </c>
      <c r="X46">
        <v>949.00300000000004</v>
      </c>
      <c r="Y46">
        <v>1.921</v>
      </c>
      <c r="Z46">
        <v>18.568999999999999</v>
      </c>
      <c r="AA46">
        <v>107.74217299999999</v>
      </c>
      <c r="AB46">
        <v>2.1010689999999999</v>
      </c>
      <c r="AC46">
        <v>44.652172</v>
      </c>
      <c r="AD46" s="1">
        <v>518</v>
      </c>
      <c r="AE46">
        <v>17</v>
      </c>
      <c r="AF46">
        <v>518</v>
      </c>
      <c r="AG46">
        <v>68</v>
      </c>
      <c r="AH46">
        <v>16.916689999999999</v>
      </c>
      <c r="AI46">
        <v>146.6</v>
      </c>
      <c r="AJ46">
        <v>0</v>
      </c>
      <c r="AK46">
        <v>2</v>
      </c>
      <c r="AL46">
        <v>3</v>
      </c>
      <c r="AM46" t="s">
        <v>1273</v>
      </c>
      <c r="AN46" t="s">
        <v>1274</v>
      </c>
      <c r="AO46">
        <v>471.21199999999999</v>
      </c>
      <c r="AR46" t="s">
        <v>142</v>
      </c>
      <c r="AS46" t="s">
        <v>204</v>
      </c>
      <c r="AT46" t="s">
        <v>1143</v>
      </c>
      <c r="AU46" t="s">
        <v>1272</v>
      </c>
      <c r="AV46" t="s">
        <v>49</v>
      </c>
      <c r="AW46">
        <v>5</v>
      </c>
      <c r="BB46">
        <v>0.70847641108254755</v>
      </c>
      <c r="BC46" t="s">
        <v>73</v>
      </c>
      <c r="BF46" t="s">
        <v>142</v>
      </c>
      <c r="BG46" t="s">
        <v>204</v>
      </c>
      <c r="BH46" t="s">
        <v>1272</v>
      </c>
      <c r="BI46">
        <v>4464</v>
      </c>
      <c r="BJ46">
        <v>5</v>
      </c>
      <c r="BK46" t="s">
        <v>1143</v>
      </c>
      <c r="BL46" t="s">
        <v>1124</v>
      </c>
      <c r="BM46">
        <v>0.70847641108254755</v>
      </c>
      <c r="BN46" t="s">
        <v>73</v>
      </c>
      <c r="BO46" t="s">
        <v>711</v>
      </c>
      <c r="BP46">
        <v>1822.6410000000001</v>
      </c>
      <c r="BQ46" t="s">
        <v>69</v>
      </c>
    </row>
    <row r="47" spans="1:69" ht="16.5">
      <c r="A47" s="127" t="str">
        <f t="shared" si="18"/>
        <v>동화운수</v>
      </c>
      <c r="B47" s="128" t="str">
        <f t="shared" si="19"/>
        <v>김승남</v>
      </c>
      <c r="C47" s="129" t="str">
        <f t="shared" si="20"/>
        <v>S</v>
      </c>
      <c r="D47" s="130">
        <f t="shared" si="21"/>
        <v>1.0943478260869566</v>
      </c>
      <c r="E47" s="131">
        <f t="shared" si="22"/>
        <v>5008</v>
      </c>
      <c r="F47" s="132" t="str">
        <f t="shared" si="23"/>
        <v>2</v>
      </c>
      <c r="G47" s="133" t="str">
        <f t="shared" si="24"/>
        <v>70바1921</v>
      </c>
      <c r="H47" s="134">
        <f t="shared" si="25"/>
        <v>1</v>
      </c>
      <c r="I47" s="135">
        <f t="shared" si="26"/>
        <v>3671.14</v>
      </c>
      <c r="J47" s="136">
        <f t="shared" si="27"/>
        <v>1.9084611610208748E-3</v>
      </c>
      <c r="K47" s="136">
        <f t="shared" si="28"/>
        <v>0.32558785455385597</v>
      </c>
      <c r="L47" s="136">
        <f t="shared" si="29"/>
        <v>0.13592508049270799</v>
      </c>
      <c r="M47" s="137">
        <f t="shared" si="30"/>
        <v>7.8470000000000004</v>
      </c>
      <c r="N47" s="138">
        <f t="shared" si="31"/>
        <v>5.4478990177438076E-2</v>
      </c>
      <c r="O47" s="138">
        <f t="shared" si="32"/>
        <v>2.0702016267426466</v>
      </c>
      <c r="P47" s="233">
        <f t="shared" si="33"/>
        <v>0</v>
      </c>
      <c r="Q47" s="234">
        <f t="shared" si="34"/>
        <v>2</v>
      </c>
      <c r="R47" s="234">
        <f t="shared" si="35"/>
        <v>76</v>
      </c>
      <c r="T47">
        <v>507</v>
      </c>
      <c r="U47">
        <v>5008</v>
      </c>
      <c r="V47" t="s">
        <v>1275</v>
      </c>
      <c r="W47">
        <v>3671.14</v>
      </c>
      <c r="X47">
        <v>1458.3019999999999</v>
      </c>
      <c r="Y47">
        <v>2.5169999999999999</v>
      </c>
      <c r="Z47">
        <v>7.8470000000000004</v>
      </c>
      <c r="AA47">
        <v>245.36103199999999</v>
      </c>
      <c r="AB47">
        <v>0.46826200000000001</v>
      </c>
      <c r="AC47">
        <v>79.886572000000001</v>
      </c>
      <c r="AD47" s="1">
        <v>499</v>
      </c>
      <c r="AE47">
        <v>2</v>
      </c>
      <c r="AF47">
        <v>76</v>
      </c>
      <c r="AG47">
        <v>68</v>
      </c>
      <c r="AH47">
        <v>14.962196</v>
      </c>
      <c r="AI47">
        <v>62.8</v>
      </c>
      <c r="AJ47">
        <v>0</v>
      </c>
      <c r="AK47">
        <v>0</v>
      </c>
      <c r="AL47">
        <v>0</v>
      </c>
      <c r="AM47" t="s">
        <v>1276</v>
      </c>
      <c r="AN47" t="s">
        <v>1277</v>
      </c>
      <c r="AO47">
        <v>3671.14</v>
      </c>
      <c r="AR47" t="s">
        <v>142</v>
      </c>
      <c r="AS47" t="s">
        <v>201</v>
      </c>
      <c r="AT47" t="s">
        <v>1021</v>
      </c>
      <c r="AU47" t="s">
        <v>1275</v>
      </c>
      <c r="AV47" t="s">
        <v>49</v>
      </c>
      <c r="AW47">
        <v>1</v>
      </c>
      <c r="BB47">
        <v>1.0943478260869566</v>
      </c>
      <c r="BC47" t="s">
        <v>74</v>
      </c>
      <c r="BF47" t="s">
        <v>142</v>
      </c>
      <c r="BG47" t="s">
        <v>201</v>
      </c>
      <c r="BH47" t="s">
        <v>1275</v>
      </c>
      <c r="BI47">
        <v>5008</v>
      </c>
      <c r="BJ47">
        <v>1</v>
      </c>
      <c r="BK47" t="s">
        <v>1021</v>
      </c>
      <c r="BL47" t="s">
        <v>695</v>
      </c>
      <c r="BM47">
        <v>1.0943478260869566</v>
      </c>
      <c r="BN47" t="s">
        <v>74</v>
      </c>
      <c r="BO47" t="s">
        <v>697</v>
      </c>
      <c r="BP47">
        <v>3671.14</v>
      </c>
      <c r="BQ47" t="s">
        <v>69</v>
      </c>
    </row>
    <row r="48" spans="1:69" ht="16.5">
      <c r="A48" s="110" t="str">
        <f t="shared" si="18"/>
        <v>동화운수</v>
      </c>
      <c r="B48" s="111" t="str">
        <f t="shared" si="19"/>
        <v>김연철</v>
      </c>
      <c r="C48" s="112" t="str">
        <f t="shared" si="20"/>
        <v>C</v>
      </c>
      <c r="D48" s="113">
        <f t="shared" si="21"/>
        <v>0.86186403082889795</v>
      </c>
      <c r="E48" s="114">
        <f t="shared" si="22"/>
        <v>2807</v>
      </c>
      <c r="F48" s="115" t="str">
        <f t="shared" si="23"/>
        <v>2</v>
      </c>
      <c r="G48" s="116" t="str">
        <f t="shared" si="24"/>
        <v>70바1911</v>
      </c>
      <c r="H48" s="117">
        <f t="shared" si="25"/>
        <v>5</v>
      </c>
      <c r="I48" s="118">
        <f t="shared" si="26"/>
        <v>4634.308</v>
      </c>
      <c r="J48" s="119">
        <f t="shared" si="27"/>
        <v>7.2615368258608266E-3</v>
      </c>
      <c r="K48" s="119">
        <f t="shared" si="28"/>
        <v>0.38272169090716907</v>
      </c>
      <c r="L48" s="119">
        <f t="shared" si="29"/>
        <v>0.21578194630136796</v>
      </c>
      <c r="M48" s="120">
        <f t="shared" si="30"/>
        <v>11.776999999999999</v>
      </c>
      <c r="N48" s="121">
        <f t="shared" si="31"/>
        <v>0.25893833556164159</v>
      </c>
      <c r="O48" s="121">
        <f t="shared" si="32"/>
        <v>29.864221368109327</v>
      </c>
      <c r="P48" s="235">
        <f t="shared" si="33"/>
        <v>4</v>
      </c>
      <c r="Q48" s="236">
        <f t="shared" si="34"/>
        <v>12</v>
      </c>
      <c r="R48" s="236">
        <f t="shared" si="35"/>
        <v>1384</v>
      </c>
      <c r="T48">
        <v>507</v>
      </c>
      <c r="U48">
        <v>2807</v>
      </c>
      <c r="V48" t="s">
        <v>1278</v>
      </c>
      <c r="W48">
        <v>4634.308</v>
      </c>
      <c r="X48">
        <v>2177.1880000000001</v>
      </c>
      <c r="Y48">
        <v>2.129</v>
      </c>
      <c r="Z48">
        <v>11.776999999999999</v>
      </c>
      <c r="AA48">
        <v>310.91324800000001</v>
      </c>
      <c r="AB48">
        <v>2.257708</v>
      </c>
      <c r="AC48">
        <v>118.993244</v>
      </c>
      <c r="AD48" s="1">
        <v>1000</v>
      </c>
      <c r="AE48">
        <v>12</v>
      </c>
      <c r="AF48">
        <v>1384</v>
      </c>
      <c r="AG48">
        <v>71</v>
      </c>
      <c r="AH48">
        <v>14.905469</v>
      </c>
      <c r="AI48">
        <v>240.8</v>
      </c>
      <c r="AJ48">
        <v>0</v>
      </c>
      <c r="AK48">
        <v>4</v>
      </c>
      <c r="AL48">
        <v>206</v>
      </c>
      <c r="AM48" t="s">
        <v>1279</v>
      </c>
      <c r="AN48" t="s">
        <v>1280</v>
      </c>
      <c r="AO48">
        <v>3750.3139999999999</v>
      </c>
      <c r="AR48" t="s">
        <v>142</v>
      </c>
      <c r="AS48" t="s">
        <v>201</v>
      </c>
      <c r="AT48" t="s">
        <v>1011</v>
      </c>
      <c r="AU48" t="s">
        <v>1278</v>
      </c>
      <c r="AV48" t="s">
        <v>49</v>
      </c>
      <c r="AW48">
        <v>5</v>
      </c>
      <c r="BB48">
        <v>0.86186403082889795</v>
      </c>
      <c r="BC48" t="s">
        <v>72</v>
      </c>
      <c r="BF48" t="s">
        <v>142</v>
      </c>
      <c r="BG48" t="s">
        <v>201</v>
      </c>
      <c r="BH48" t="s">
        <v>1278</v>
      </c>
      <c r="BI48">
        <v>2807</v>
      </c>
      <c r="BJ48">
        <v>5</v>
      </c>
      <c r="BK48" t="s">
        <v>1011</v>
      </c>
      <c r="BL48" t="s">
        <v>985</v>
      </c>
      <c r="BM48">
        <v>0.86186403082889795</v>
      </c>
      <c r="BN48" t="s">
        <v>72</v>
      </c>
      <c r="BO48" t="s">
        <v>698</v>
      </c>
      <c r="BP48">
        <v>4634.308</v>
      </c>
      <c r="BQ48" t="s">
        <v>71</v>
      </c>
    </row>
    <row r="49" spans="1:69" ht="16.5">
      <c r="A49" s="127" t="str">
        <f t="shared" si="18"/>
        <v>동화운수</v>
      </c>
      <c r="B49" s="128" t="str">
        <f t="shared" si="19"/>
        <v>김영관</v>
      </c>
      <c r="C49" s="129" t="str">
        <f t="shared" si="20"/>
        <v>C</v>
      </c>
      <c r="D49" s="130">
        <f t="shared" si="21"/>
        <v>0.89620036100942324</v>
      </c>
      <c r="E49" s="131">
        <f t="shared" si="22"/>
        <v>5805</v>
      </c>
      <c r="F49" s="132" t="str">
        <f t="shared" si="23"/>
        <v>2</v>
      </c>
      <c r="G49" s="133" t="str">
        <f t="shared" si="24"/>
        <v>70바1892</v>
      </c>
      <c r="H49" s="134">
        <f t="shared" si="25"/>
        <v>4</v>
      </c>
      <c r="I49" s="135">
        <f t="shared" si="26"/>
        <v>3092.8779999999997</v>
      </c>
      <c r="J49" s="136">
        <f t="shared" si="27"/>
        <v>1.2936981322366052E-2</v>
      </c>
      <c r="K49" s="136">
        <f t="shared" si="28"/>
        <v>0.37602586276026717</v>
      </c>
      <c r="L49" s="136">
        <f t="shared" si="29"/>
        <v>0.27450161306071563</v>
      </c>
      <c r="M49" s="137">
        <f t="shared" si="30"/>
        <v>13.436999999999999</v>
      </c>
      <c r="N49" s="138">
        <f t="shared" si="31"/>
        <v>0.42032049114126063</v>
      </c>
      <c r="O49" s="138">
        <f t="shared" si="32"/>
        <v>21.824333193873148</v>
      </c>
      <c r="P49" s="233">
        <f t="shared" si="33"/>
        <v>17</v>
      </c>
      <c r="Q49" s="234">
        <f t="shared" si="34"/>
        <v>13</v>
      </c>
      <c r="R49" s="234">
        <f t="shared" si="35"/>
        <v>675</v>
      </c>
      <c r="T49">
        <v>507</v>
      </c>
      <c r="U49">
        <v>5805</v>
      </c>
      <c r="V49" t="s">
        <v>1281</v>
      </c>
      <c r="W49">
        <v>3092.8780000000002</v>
      </c>
      <c r="X49">
        <v>1550.2539999999999</v>
      </c>
      <c r="Y49">
        <v>1.9950000000000001</v>
      </c>
      <c r="Z49">
        <v>13.436999999999999</v>
      </c>
      <c r="AA49">
        <v>208.527162</v>
      </c>
      <c r="AB49">
        <v>2.6977120000000001</v>
      </c>
      <c r="AC49">
        <v>78.411606000000006</v>
      </c>
      <c r="AD49" s="1">
        <v>849</v>
      </c>
      <c r="AE49">
        <v>13</v>
      </c>
      <c r="AF49">
        <v>675</v>
      </c>
      <c r="AG49">
        <v>73</v>
      </c>
      <c r="AH49">
        <v>14.832015</v>
      </c>
      <c r="AI49">
        <v>104.5</v>
      </c>
      <c r="AJ49">
        <v>0</v>
      </c>
      <c r="AK49">
        <v>17</v>
      </c>
      <c r="AL49">
        <v>1949</v>
      </c>
      <c r="AM49" t="s">
        <v>1282</v>
      </c>
      <c r="AN49" t="s">
        <v>1283</v>
      </c>
      <c r="AO49">
        <v>1247.94</v>
      </c>
      <c r="AR49" t="s">
        <v>142</v>
      </c>
      <c r="AS49" t="s">
        <v>201</v>
      </c>
      <c r="AT49" t="s">
        <v>1003</v>
      </c>
      <c r="AU49" t="s">
        <v>1281</v>
      </c>
      <c r="AV49" t="s">
        <v>49</v>
      </c>
      <c r="AW49">
        <v>4</v>
      </c>
      <c r="BB49">
        <v>0.89620036100942324</v>
      </c>
      <c r="BC49" t="s">
        <v>72</v>
      </c>
      <c r="BF49" t="s">
        <v>142</v>
      </c>
      <c r="BG49" t="s">
        <v>201</v>
      </c>
      <c r="BH49" t="s">
        <v>1281</v>
      </c>
      <c r="BI49">
        <v>5805</v>
      </c>
      <c r="BJ49">
        <v>4</v>
      </c>
      <c r="BK49" t="s">
        <v>1003</v>
      </c>
      <c r="BL49" t="s">
        <v>972</v>
      </c>
      <c r="BM49">
        <v>0.89620036100942324</v>
      </c>
      <c r="BN49" t="s">
        <v>72</v>
      </c>
      <c r="BO49" t="s">
        <v>698</v>
      </c>
      <c r="BP49">
        <v>3092.8779999999997</v>
      </c>
      <c r="BQ49" t="s">
        <v>72</v>
      </c>
    </row>
    <row r="50" spans="1:69" ht="16.5">
      <c r="A50" s="110" t="str">
        <f t="shared" si="18"/>
        <v>동화운수</v>
      </c>
      <c r="B50" s="111" t="str">
        <f t="shared" si="19"/>
        <v>김오섭</v>
      </c>
      <c r="C50" s="112" t="str">
        <f t="shared" si="20"/>
        <v>S</v>
      </c>
      <c r="D50" s="113">
        <f t="shared" si="21"/>
        <v>1.1415459727442074</v>
      </c>
      <c r="E50" s="114">
        <f t="shared" si="22"/>
        <v>5883</v>
      </c>
      <c r="F50" s="115" t="str">
        <f t="shared" si="23"/>
        <v>45</v>
      </c>
      <c r="G50" s="116" t="str">
        <f t="shared" si="24"/>
        <v>70바1895</v>
      </c>
      <c r="H50" s="117">
        <f t="shared" si="25"/>
        <v>4</v>
      </c>
      <c r="I50" s="118">
        <f t="shared" si="26"/>
        <v>2735.2210000000005</v>
      </c>
      <c r="J50" s="119">
        <f t="shared" si="27"/>
        <v>1.8864808305171909E-3</v>
      </c>
      <c r="K50" s="119">
        <f t="shared" si="28"/>
        <v>0.29545512515397176</v>
      </c>
      <c r="L50" s="119">
        <f t="shared" si="29"/>
        <v>9.2497096212700899E-2</v>
      </c>
      <c r="M50" s="120">
        <f t="shared" si="30"/>
        <v>5.8259999999999996</v>
      </c>
      <c r="N50" s="121">
        <f t="shared" si="31"/>
        <v>0.29248093664095148</v>
      </c>
      <c r="O50" s="121">
        <f t="shared" si="32"/>
        <v>9.3228298554303297</v>
      </c>
      <c r="P50" s="235">
        <f t="shared" si="33"/>
        <v>1</v>
      </c>
      <c r="Q50" s="236">
        <f t="shared" si="34"/>
        <v>8</v>
      </c>
      <c r="R50" s="236">
        <f t="shared" si="35"/>
        <v>255</v>
      </c>
      <c r="T50">
        <v>507</v>
      </c>
      <c r="U50">
        <v>5883</v>
      </c>
      <c r="V50" t="s">
        <v>1284</v>
      </c>
      <c r="W50">
        <v>2735.221</v>
      </c>
      <c r="X50">
        <v>929.61400000000003</v>
      </c>
      <c r="Y50">
        <v>2.9420000000000002</v>
      </c>
      <c r="Z50">
        <v>5.8259999999999996</v>
      </c>
      <c r="AA50">
        <v>173.44411600000001</v>
      </c>
      <c r="AB50">
        <v>0.32719900000000002</v>
      </c>
      <c r="AC50">
        <v>51.244953000000002</v>
      </c>
      <c r="AD50" s="1">
        <v>253</v>
      </c>
      <c r="AE50">
        <v>8</v>
      </c>
      <c r="AF50">
        <v>255</v>
      </c>
      <c r="AG50">
        <v>70</v>
      </c>
      <c r="AH50">
        <v>15.770042</v>
      </c>
      <c r="AI50">
        <v>31.8</v>
      </c>
      <c r="AJ50">
        <v>0</v>
      </c>
      <c r="AK50">
        <v>1</v>
      </c>
      <c r="AL50">
        <v>746</v>
      </c>
      <c r="AM50" t="s">
        <v>1285</v>
      </c>
      <c r="AN50" t="s">
        <v>1286</v>
      </c>
      <c r="AO50">
        <v>2403.1930000000002</v>
      </c>
      <c r="AR50" t="s">
        <v>142</v>
      </c>
      <c r="AS50" t="s">
        <v>203</v>
      </c>
      <c r="AT50" t="s">
        <v>1102</v>
      </c>
      <c r="AU50" t="s">
        <v>1284</v>
      </c>
      <c r="AV50" t="s">
        <v>49</v>
      </c>
      <c r="AW50">
        <v>4</v>
      </c>
      <c r="BB50">
        <v>1.1415459727442074</v>
      </c>
      <c r="BC50" t="s">
        <v>74</v>
      </c>
      <c r="BF50" t="s">
        <v>142</v>
      </c>
      <c r="BG50" t="s">
        <v>203</v>
      </c>
      <c r="BH50" t="s">
        <v>1284</v>
      </c>
      <c r="BI50">
        <v>5883</v>
      </c>
      <c r="BJ50">
        <v>4</v>
      </c>
      <c r="BK50" t="s">
        <v>1102</v>
      </c>
      <c r="BL50" t="s">
        <v>1122</v>
      </c>
      <c r="BM50">
        <v>1.1415459727442074</v>
      </c>
      <c r="BN50" t="s">
        <v>74</v>
      </c>
      <c r="BO50" t="s">
        <v>697</v>
      </c>
      <c r="BP50">
        <v>2735.2210000000005</v>
      </c>
      <c r="BQ50" t="s">
        <v>74</v>
      </c>
    </row>
    <row r="51" spans="1:69" ht="16.5">
      <c r="A51" s="127" t="str">
        <f t="shared" si="18"/>
        <v>동화운수</v>
      </c>
      <c r="B51" s="128" t="str">
        <f t="shared" si="19"/>
        <v>김용운</v>
      </c>
      <c r="C51" s="129" t="str">
        <f t="shared" si="20"/>
        <v>C</v>
      </c>
      <c r="D51" s="130">
        <f t="shared" si="21"/>
        <v>0.88239999999999996</v>
      </c>
      <c r="E51" s="131">
        <f t="shared" si="22"/>
        <v>709</v>
      </c>
      <c r="F51" s="132" t="str">
        <f t="shared" si="23"/>
        <v>45</v>
      </c>
      <c r="G51" s="133" t="str">
        <f t="shared" si="24"/>
        <v>70바1808</v>
      </c>
      <c r="H51" s="134">
        <f t="shared" si="25"/>
        <v>1</v>
      </c>
      <c r="I51" s="135">
        <f t="shared" si="26"/>
        <v>4624.0680000000002</v>
      </c>
      <c r="J51" s="136">
        <f t="shared" si="27"/>
        <v>2.3391102264666407E-3</v>
      </c>
      <c r="K51" s="136">
        <f t="shared" si="28"/>
        <v>0.35332229562419426</v>
      </c>
      <c r="L51" s="136">
        <f t="shared" si="29"/>
        <v>0.23269553994448178</v>
      </c>
      <c r="M51" s="137">
        <f t="shared" si="30"/>
        <v>11.327</v>
      </c>
      <c r="N51" s="138">
        <f t="shared" si="31"/>
        <v>0.2162597954874366</v>
      </c>
      <c r="O51" s="138">
        <f t="shared" si="32"/>
        <v>10.077706469714546</v>
      </c>
      <c r="P51" s="233">
        <f t="shared" si="33"/>
        <v>0</v>
      </c>
      <c r="Q51" s="234">
        <f t="shared" si="34"/>
        <v>10</v>
      </c>
      <c r="R51" s="234">
        <f t="shared" si="35"/>
        <v>466</v>
      </c>
      <c r="T51">
        <v>507</v>
      </c>
      <c r="U51">
        <v>709</v>
      </c>
      <c r="V51" t="s">
        <v>1287</v>
      </c>
      <c r="W51">
        <v>4624.0680000000002</v>
      </c>
      <c r="X51">
        <v>2096.29</v>
      </c>
      <c r="Y51">
        <v>2.206</v>
      </c>
      <c r="Z51">
        <v>11.327</v>
      </c>
      <c r="AA51">
        <v>298.27324599999997</v>
      </c>
      <c r="AB51">
        <v>0.69769400000000004</v>
      </c>
      <c r="AC51">
        <v>105.386588</v>
      </c>
      <c r="AD51" s="1">
        <v>1076</v>
      </c>
      <c r="AE51">
        <v>10</v>
      </c>
      <c r="AF51">
        <v>466</v>
      </c>
      <c r="AG51">
        <v>67</v>
      </c>
      <c r="AH51">
        <v>15.502791</v>
      </c>
      <c r="AI51">
        <v>3</v>
      </c>
      <c r="AJ51">
        <v>0</v>
      </c>
      <c r="AK51">
        <v>0</v>
      </c>
      <c r="AL51">
        <v>0</v>
      </c>
      <c r="AM51" t="s">
        <v>1288</v>
      </c>
      <c r="AN51" t="s">
        <v>1289</v>
      </c>
      <c r="AO51">
        <v>4624.0680000000002</v>
      </c>
      <c r="AR51" t="s">
        <v>142</v>
      </c>
      <c r="AS51" t="s">
        <v>203</v>
      </c>
      <c r="AT51" t="s">
        <v>1055</v>
      </c>
      <c r="AU51" t="s">
        <v>1287</v>
      </c>
      <c r="AV51" t="s">
        <v>49</v>
      </c>
      <c r="AW51">
        <v>1</v>
      </c>
      <c r="BB51">
        <v>0.88239999999999996</v>
      </c>
      <c r="BC51" t="s">
        <v>72</v>
      </c>
      <c r="BF51" t="s">
        <v>142</v>
      </c>
      <c r="BG51" t="s">
        <v>203</v>
      </c>
      <c r="BH51" t="s">
        <v>1287</v>
      </c>
      <c r="BI51">
        <v>709</v>
      </c>
      <c r="BJ51">
        <v>1</v>
      </c>
      <c r="BK51" t="s">
        <v>1055</v>
      </c>
      <c r="BL51" t="s">
        <v>695</v>
      </c>
      <c r="BM51">
        <v>0.88239999999999996</v>
      </c>
      <c r="BN51" t="s">
        <v>72</v>
      </c>
      <c r="BO51" t="s">
        <v>698</v>
      </c>
      <c r="BP51">
        <v>4624.0680000000002</v>
      </c>
      <c r="BQ51" t="s">
        <v>69</v>
      </c>
    </row>
    <row r="52" spans="1:69" ht="16.5">
      <c r="A52" s="110" t="str">
        <f t="shared" si="18"/>
        <v>동화운수</v>
      </c>
      <c r="B52" s="111" t="str">
        <f t="shared" si="19"/>
        <v>김우승</v>
      </c>
      <c r="C52" s="112" t="str">
        <f t="shared" si="20"/>
        <v>C</v>
      </c>
      <c r="D52" s="113">
        <f t="shared" si="21"/>
        <v>0.8666747477990886</v>
      </c>
      <c r="E52" s="114">
        <f t="shared" si="22"/>
        <v>8996</v>
      </c>
      <c r="F52" s="115" t="str">
        <f t="shared" si="23"/>
        <v>급행95</v>
      </c>
      <c r="G52" s="116" t="str">
        <f t="shared" si="24"/>
        <v>70바1939</v>
      </c>
      <c r="H52" s="117">
        <f t="shared" si="25"/>
        <v>2</v>
      </c>
      <c r="I52" s="118">
        <f t="shared" si="26"/>
        <v>1940.2190000000001</v>
      </c>
      <c r="J52" s="119">
        <f t="shared" si="27"/>
        <v>8.5209736950670727E-3</v>
      </c>
      <c r="K52" s="119">
        <f t="shared" si="28"/>
        <v>0.3665431633391133</v>
      </c>
      <c r="L52" s="119">
        <f t="shared" si="29"/>
        <v>0.12369737643018648</v>
      </c>
      <c r="M52" s="120">
        <f t="shared" si="30"/>
        <v>11.484</v>
      </c>
      <c r="N52" s="121">
        <f t="shared" si="31"/>
        <v>5.1540573512577702E-2</v>
      </c>
      <c r="O52" s="121">
        <f t="shared" si="32"/>
        <v>8.5557352030878988</v>
      </c>
      <c r="P52" s="235">
        <f t="shared" si="33"/>
        <v>9</v>
      </c>
      <c r="Q52" s="236">
        <f t="shared" si="34"/>
        <v>1</v>
      </c>
      <c r="R52" s="236">
        <f t="shared" si="35"/>
        <v>166</v>
      </c>
      <c r="T52">
        <v>507</v>
      </c>
      <c r="U52">
        <v>8996</v>
      </c>
      <c r="V52" t="s">
        <v>1290</v>
      </c>
      <c r="W52">
        <v>1940.2190000000001</v>
      </c>
      <c r="X52">
        <v>859.66300000000001</v>
      </c>
      <c r="Y52">
        <v>2.2570000000000001</v>
      </c>
      <c r="Z52">
        <v>11.484</v>
      </c>
      <c r="AA52">
        <v>125.015525</v>
      </c>
      <c r="AB52">
        <v>1.0652539999999999</v>
      </c>
      <c r="AC52">
        <v>45.823585999999999</v>
      </c>
      <c r="AD52" s="1">
        <v>240</v>
      </c>
      <c r="AE52">
        <v>1</v>
      </c>
      <c r="AF52">
        <v>166</v>
      </c>
      <c r="AG52">
        <v>65</v>
      </c>
      <c r="AH52">
        <v>15.519824</v>
      </c>
      <c r="AI52">
        <v>20.100000000000001</v>
      </c>
      <c r="AJ52">
        <v>0</v>
      </c>
      <c r="AK52">
        <v>9</v>
      </c>
      <c r="AL52">
        <v>3295</v>
      </c>
      <c r="AM52" t="s">
        <v>1291</v>
      </c>
      <c r="AN52" t="s">
        <v>1292</v>
      </c>
      <c r="AO52">
        <v>1895.4</v>
      </c>
      <c r="AR52" t="s">
        <v>142</v>
      </c>
      <c r="AS52" t="s">
        <v>204</v>
      </c>
      <c r="AT52" t="s">
        <v>1147</v>
      </c>
      <c r="AU52" t="s">
        <v>1290</v>
      </c>
      <c r="AV52" t="s">
        <v>49</v>
      </c>
      <c r="AW52">
        <v>2</v>
      </c>
      <c r="BB52">
        <v>0.8666747477990886</v>
      </c>
      <c r="BC52" t="s">
        <v>72</v>
      </c>
      <c r="BF52" t="s">
        <v>142</v>
      </c>
      <c r="BG52" t="s">
        <v>204</v>
      </c>
      <c r="BH52" t="s">
        <v>1290</v>
      </c>
      <c r="BI52">
        <v>8996</v>
      </c>
      <c r="BJ52">
        <v>2</v>
      </c>
      <c r="BK52" t="s">
        <v>1147</v>
      </c>
      <c r="BL52" t="s">
        <v>1135</v>
      </c>
      <c r="BM52">
        <v>0.8666747477990886</v>
      </c>
      <c r="BN52" t="s">
        <v>72</v>
      </c>
      <c r="BO52" t="s">
        <v>698</v>
      </c>
      <c r="BP52">
        <v>1940.2190000000001</v>
      </c>
      <c r="BQ52" t="s">
        <v>72</v>
      </c>
    </row>
    <row r="53" spans="1:69" ht="16.5">
      <c r="A53" s="127" t="str">
        <f t="shared" si="18"/>
        <v>동화운수</v>
      </c>
      <c r="B53" s="128" t="str">
        <f t="shared" si="19"/>
        <v>김윤식</v>
      </c>
      <c r="C53" s="129" t="str">
        <f t="shared" si="20"/>
        <v>D</v>
      </c>
      <c r="D53" s="130">
        <f t="shared" si="21"/>
        <v>0.84678571428571436</v>
      </c>
      <c r="E53" s="131">
        <f t="shared" si="22"/>
        <v>7820</v>
      </c>
      <c r="F53" s="132" t="str">
        <f t="shared" si="23"/>
        <v>급행95</v>
      </c>
      <c r="G53" s="133" t="str">
        <f t="shared" si="24"/>
        <v>70바1864</v>
      </c>
      <c r="H53" s="134">
        <f t="shared" si="25"/>
        <v>1</v>
      </c>
      <c r="I53" s="135">
        <f t="shared" si="26"/>
        <v>1772.905</v>
      </c>
      <c r="J53" s="136">
        <f t="shared" si="27"/>
        <v>7.1044678619654952E-3</v>
      </c>
      <c r="K53" s="136">
        <f t="shared" si="28"/>
        <v>0.43481222061183639</v>
      </c>
      <c r="L53" s="136">
        <f t="shared" si="29"/>
        <v>0.26679376503535157</v>
      </c>
      <c r="M53" s="137">
        <f t="shared" si="30"/>
        <v>11.782999999999999</v>
      </c>
      <c r="N53" s="138">
        <f t="shared" si="31"/>
        <v>5.6404601487389343E-2</v>
      </c>
      <c r="O53" s="138">
        <f t="shared" si="32"/>
        <v>10.32204207219225</v>
      </c>
      <c r="P53" s="233">
        <f t="shared" si="33"/>
        <v>3</v>
      </c>
      <c r="Q53" s="234">
        <f t="shared" si="34"/>
        <v>1</v>
      </c>
      <c r="R53" s="234">
        <f t="shared" si="35"/>
        <v>183</v>
      </c>
      <c r="T53">
        <v>507</v>
      </c>
      <c r="U53">
        <v>7820</v>
      </c>
      <c r="V53" t="s">
        <v>1293</v>
      </c>
      <c r="W53">
        <v>1772.905</v>
      </c>
      <c r="X53">
        <v>747.654</v>
      </c>
      <c r="Y53">
        <v>2.371</v>
      </c>
      <c r="Z53">
        <v>11.782999999999999</v>
      </c>
      <c r="AA53">
        <v>113.38414299999999</v>
      </c>
      <c r="AB53">
        <v>0.80553399999999997</v>
      </c>
      <c r="AC53">
        <v>49.300811000000003</v>
      </c>
      <c r="AD53" s="1">
        <v>473</v>
      </c>
      <c r="AE53">
        <v>1</v>
      </c>
      <c r="AF53">
        <v>183</v>
      </c>
      <c r="AG53">
        <v>71</v>
      </c>
      <c r="AH53">
        <v>15.636269</v>
      </c>
      <c r="AI53">
        <v>137.19999999999999</v>
      </c>
      <c r="AJ53">
        <v>0</v>
      </c>
      <c r="AK53">
        <v>3</v>
      </c>
      <c r="AL53">
        <v>311</v>
      </c>
      <c r="AM53" t="s">
        <v>1294</v>
      </c>
      <c r="AN53" t="s">
        <v>1295</v>
      </c>
      <c r="AO53">
        <v>1772.905</v>
      </c>
      <c r="AR53" t="s">
        <v>142</v>
      </c>
      <c r="AS53" t="s">
        <v>204</v>
      </c>
      <c r="AT53" t="s">
        <v>1133</v>
      </c>
      <c r="AU53" t="s">
        <v>1293</v>
      </c>
      <c r="AV53" t="s">
        <v>49</v>
      </c>
      <c r="AW53">
        <v>1</v>
      </c>
      <c r="BB53">
        <v>0.84678571428571436</v>
      </c>
      <c r="BC53" t="s">
        <v>70</v>
      </c>
      <c r="BF53" t="s">
        <v>142</v>
      </c>
      <c r="BG53" t="s">
        <v>204</v>
      </c>
      <c r="BH53" t="s">
        <v>1293</v>
      </c>
      <c r="BI53">
        <v>7820</v>
      </c>
      <c r="BJ53">
        <v>1</v>
      </c>
      <c r="BK53" t="s">
        <v>1133</v>
      </c>
      <c r="BL53" t="s">
        <v>695</v>
      </c>
      <c r="BM53">
        <v>0.84678571428571436</v>
      </c>
      <c r="BN53" t="s">
        <v>70</v>
      </c>
      <c r="BO53" t="s">
        <v>700</v>
      </c>
      <c r="BP53">
        <v>1772.905</v>
      </c>
      <c r="BQ53" t="s">
        <v>72</v>
      </c>
    </row>
    <row r="54" spans="1:69" ht="16.5">
      <c r="A54" s="110" t="str">
        <f t="shared" si="18"/>
        <v>동화운수</v>
      </c>
      <c r="B54" s="111" t="str">
        <f t="shared" si="19"/>
        <v>김윤호</v>
      </c>
      <c r="C54" s="112" t="str">
        <f t="shared" si="20"/>
        <v>S</v>
      </c>
      <c r="D54" s="113">
        <f t="shared" si="21"/>
        <v>1.004142595854028</v>
      </c>
      <c r="E54" s="114">
        <f t="shared" si="22"/>
        <v>8819</v>
      </c>
      <c r="F54" s="115" t="str">
        <f t="shared" si="23"/>
        <v>2-1</v>
      </c>
      <c r="G54" s="116" t="str">
        <f t="shared" si="24"/>
        <v>70바1879</v>
      </c>
      <c r="H54" s="117">
        <f t="shared" si="25"/>
        <v>2</v>
      </c>
      <c r="I54" s="118">
        <f t="shared" si="26"/>
        <v>4831.2709999999997</v>
      </c>
      <c r="J54" s="119">
        <f t="shared" si="27"/>
        <v>1.1123547398353379E-2</v>
      </c>
      <c r="K54" s="119">
        <f t="shared" si="28"/>
        <v>0.32898444186009762</v>
      </c>
      <c r="L54" s="119">
        <f t="shared" si="29"/>
        <v>0.16641583550167235</v>
      </c>
      <c r="M54" s="120">
        <f t="shared" si="30"/>
        <v>7.9930000000000003</v>
      </c>
      <c r="N54" s="121">
        <f t="shared" si="31"/>
        <v>8.2793948010782256E-2</v>
      </c>
      <c r="O54" s="121">
        <f t="shared" si="32"/>
        <v>1.4074971161832985</v>
      </c>
      <c r="P54" s="235">
        <f t="shared" si="33"/>
        <v>4</v>
      </c>
      <c r="Q54" s="236">
        <f t="shared" si="34"/>
        <v>4</v>
      </c>
      <c r="R54" s="236">
        <f t="shared" si="35"/>
        <v>68</v>
      </c>
      <c r="T54">
        <v>507</v>
      </c>
      <c r="U54">
        <v>8819</v>
      </c>
      <c r="V54" t="s">
        <v>1296</v>
      </c>
      <c r="W54">
        <v>4831.2709999999997</v>
      </c>
      <c r="X54">
        <v>1719.2950000000001</v>
      </c>
      <c r="Y54">
        <v>2.81</v>
      </c>
      <c r="Z54">
        <v>7.9930000000000003</v>
      </c>
      <c r="AA54">
        <v>291.96459399999998</v>
      </c>
      <c r="AB54">
        <v>3.2476820000000002</v>
      </c>
      <c r="AC54">
        <v>96.051809000000006</v>
      </c>
      <c r="AD54" s="1">
        <v>804</v>
      </c>
      <c r="AE54">
        <v>4</v>
      </c>
      <c r="AF54">
        <v>68</v>
      </c>
      <c r="AG54">
        <v>63</v>
      </c>
      <c r="AH54">
        <v>16.547454999999999</v>
      </c>
      <c r="AI54">
        <v>0</v>
      </c>
      <c r="AJ54">
        <v>0</v>
      </c>
      <c r="AK54">
        <v>4</v>
      </c>
      <c r="AL54">
        <v>168</v>
      </c>
      <c r="AM54" t="s">
        <v>1297</v>
      </c>
      <c r="AN54" t="s">
        <v>1298</v>
      </c>
      <c r="AO54">
        <v>4820.08</v>
      </c>
      <c r="AR54" t="s">
        <v>142</v>
      </c>
      <c r="AS54" t="s">
        <v>202</v>
      </c>
      <c r="AT54" t="s">
        <v>1042</v>
      </c>
      <c r="AU54" t="s">
        <v>1296</v>
      </c>
      <c r="AV54" t="s">
        <v>49</v>
      </c>
      <c r="AW54">
        <v>2</v>
      </c>
      <c r="BB54">
        <v>1.004142595854028</v>
      </c>
      <c r="BC54" t="s">
        <v>74</v>
      </c>
      <c r="BF54" t="s">
        <v>142</v>
      </c>
      <c r="BG54" t="s">
        <v>202</v>
      </c>
      <c r="BH54" t="s">
        <v>1296</v>
      </c>
      <c r="BI54">
        <v>8819</v>
      </c>
      <c r="BJ54">
        <v>2</v>
      </c>
      <c r="BK54" t="s">
        <v>1042</v>
      </c>
      <c r="BL54" t="s">
        <v>1078</v>
      </c>
      <c r="BM54">
        <v>1.004142595854028</v>
      </c>
      <c r="BN54" t="s">
        <v>74</v>
      </c>
      <c r="BO54" t="s">
        <v>697</v>
      </c>
      <c r="BP54">
        <v>4831.2709999999997</v>
      </c>
      <c r="BQ54" t="s">
        <v>72</v>
      </c>
    </row>
    <row r="55" spans="1:69" ht="16.5">
      <c r="A55" s="127" t="str">
        <f t="shared" si="18"/>
        <v>동화운수</v>
      </c>
      <c r="B55" s="128" t="str">
        <f t="shared" si="19"/>
        <v>김응섭</v>
      </c>
      <c r="C55" s="129" t="str">
        <f t="shared" si="20"/>
        <v>F</v>
      </c>
      <c r="D55" s="130">
        <f t="shared" si="21"/>
        <v>0.73254532506179937</v>
      </c>
      <c r="E55" s="131">
        <f t="shared" si="22"/>
        <v>4310</v>
      </c>
      <c r="F55" s="132" t="str">
        <f t="shared" si="23"/>
        <v>10</v>
      </c>
      <c r="G55" s="133" t="str">
        <f t="shared" si="24"/>
        <v>70바1929</v>
      </c>
      <c r="H55" s="134">
        <f t="shared" si="25"/>
        <v>3</v>
      </c>
      <c r="I55" s="135">
        <f t="shared" si="26"/>
        <v>4413.835</v>
      </c>
      <c r="J55" s="136">
        <f t="shared" si="27"/>
        <v>2.0824838472022406E-2</v>
      </c>
      <c r="K55" s="136">
        <f t="shared" si="28"/>
        <v>0.35452580063220762</v>
      </c>
      <c r="L55" s="136">
        <f t="shared" si="29"/>
        <v>0.21613857337213557</v>
      </c>
      <c r="M55" s="137">
        <f t="shared" si="30"/>
        <v>16.510000000000002</v>
      </c>
      <c r="N55" s="138">
        <f t="shared" si="31"/>
        <v>0</v>
      </c>
      <c r="O55" s="138">
        <f t="shared" si="32"/>
        <v>24.060709111237735</v>
      </c>
      <c r="P55" s="233">
        <f t="shared" si="33"/>
        <v>0</v>
      </c>
      <c r="Q55" s="234">
        <f t="shared" si="34"/>
        <v>0</v>
      </c>
      <c r="R55" s="234">
        <f t="shared" si="35"/>
        <v>1062</v>
      </c>
      <c r="T55">
        <v>507</v>
      </c>
      <c r="U55">
        <v>4310</v>
      </c>
      <c r="V55" t="s">
        <v>1299</v>
      </c>
      <c r="W55">
        <v>4413.835</v>
      </c>
      <c r="X55">
        <v>2333.924</v>
      </c>
      <c r="Y55">
        <v>1.891</v>
      </c>
      <c r="Z55">
        <v>16.510000000000002</v>
      </c>
      <c r="AA55">
        <v>293.52794299999999</v>
      </c>
      <c r="AB55">
        <v>6.1126719999999999</v>
      </c>
      <c r="AC55">
        <v>104.06322900000001</v>
      </c>
      <c r="AD55" s="1">
        <v>954</v>
      </c>
      <c r="AE55">
        <v>0</v>
      </c>
      <c r="AF55">
        <v>1062</v>
      </c>
      <c r="AG55">
        <v>70</v>
      </c>
      <c r="AH55">
        <v>15.037188</v>
      </c>
      <c r="AI55">
        <v>255.2</v>
      </c>
      <c r="AJ55">
        <v>0</v>
      </c>
      <c r="AK55">
        <v>0</v>
      </c>
      <c r="AL55">
        <v>0</v>
      </c>
      <c r="AM55" t="s">
        <v>1300</v>
      </c>
      <c r="AN55" t="s">
        <v>1301</v>
      </c>
      <c r="AO55">
        <v>4064.86</v>
      </c>
      <c r="AR55" t="s">
        <v>142</v>
      </c>
      <c r="AS55" t="s">
        <v>200</v>
      </c>
      <c r="AT55" t="s">
        <v>966</v>
      </c>
      <c r="AU55" t="s">
        <v>1299</v>
      </c>
      <c r="AV55" t="s">
        <v>49</v>
      </c>
      <c r="AW55">
        <v>3</v>
      </c>
      <c r="BB55">
        <v>0.73254532506179937</v>
      </c>
      <c r="BC55" t="s">
        <v>73</v>
      </c>
      <c r="BF55" t="s">
        <v>142</v>
      </c>
      <c r="BG55" t="s">
        <v>200</v>
      </c>
      <c r="BH55" t="s">
        <v>1299</v>
      </c>
      <c r="BI55">
        <v>4310</v>
      </c>
      <c r="BJ55">
        <v>3</v>
      </c>
      <c r="BK55" t="s">
        <v>966</v>
      </c>
      <c r="BL55" t="s">
        <v>958</v>
      </c>
      <c r="BM55">
        <v>0.73254532506179937</v>
      </c>
      <c r="BN55" t="s">
        <v>73</v>
      </c>
      <c r="BO55" t="s">
        <v>711</v>
      </c>
      <c r="BP55">
        <v>4413.835</v>
      </c>
      <c r="BQ55" t="s">
        <v>74</v>
      </c>
    </row>
    <row r="56" spans="1:69" ht="16.5">
      <c r="A56" s="110" t="str">
        <f t="shared" si="18"/>
        <v>동화운수</v>
      </c>
      <c r="B56" s="111" t="str">
        <f t="shared" si="19"/>
        <v>김재철</v>
      </c>
      <c r="C56" s="112" t="str">
        <f t="shared" si="20"/>
        <v>S</v>
      </c>
      <c r="D56" s="113">
        <f t="shared" si="21"/>
        <v>1.0320218171516946</v>
      </c>
      <c r="E56" s="114">
        <f t="shared" si="22"/>
        <v>3801</v>
      </c>
      <c r="F56" s="115" t="str">
        <f t="shared" si="23"/>
        <v>10</v>
      </c>
      <c r="G56" s="116" t="str">
        <f t="shared" si="24"/>
        <v>70바1928</v>
      </c>
      <c r="H56" s="117">
        <f t="shared" si="25"/>
        <v>2</v>
      </c>
      <c r="I56" s="118">
        <f t="shared" si="26"/>
        <v>4327.5499999999993</v>
      </c>
      <c r="J56" s="119">
        <f t="shared" si="27"/>
        <v>1.7889282553059223E-2</v>
      </c>
      <c r="K56" s="119">
        <f t="shared" si="28"/>
        <v>0.34657756215957713</v>
      </c>
      <c r="L56" s="119">
        <f t="shared" si="29"/>
        <v>0.15343554667190445</v>
      </c>
      <c r="M56" s="120">
        <f t="shared" si="30"/>
        <v>11.007999999999999</v>
      </c>
      <c r="N56" s="121">
        <f t="shared" si="31"/>
        <v>0</v>
      </c>
      <c r="O56" s="121">
        <f t="shared" si="32"/>
        <v>6.516389180945338</v>
      </c>
      <c r="P56" s="235">
        <f t="shared" si="33"/>
        <v>12</v>
      </c>
      <c r="Q56" s="236">
        <f t="shared" si="34"/>
        <v>0</v>
      </c>
      <c r="R56" s="236">
        <f t="shared" si="35"/>
        <v>282</v>
      </c>
      <c r="T56">
        <v>507</v>
      </c>
      <c r="U56">
        <v>3801</v>
      </c>
      <c r="V56" t="s">
        <v>1302</v>
      </c>
      <c r="W56">
        <v>4327.55</v>
      </c>
      <c r="X56">
        <v>1611.51</v>
      </c>
      <c r="Y56">
        <v>2.6850000000000001</v>
      </c>
      <c r="Z56">
        <v>11.007999999999999</v>
      </c>
      <c r="AA56">
        <v>287.03823</v>
      </c>
      <c r="AB56">
        <v>5.1349080000000002</v>
      </c>
      <c r="AC56">
        <v>99.481009999999998</v>
      </c>
      <c r="AD56" s="1">
        <v>664</v>
      </c>
      <c r="AE56">
        <v>0</v>
      </c>
      <c r="AF56">
        <v>282</v>
      </c>
      <c r="AG56">
        <v>68</v>
      </c>
      <c r="AH56">
        <v>15.076563</v>
      </c>
      <c r="AI56">
        <v>73</v>
      </c>
      <c r="AJ56">
        <v>0</v>
      </c>
      <c r="AK56">
        <v>12</v>
      </c>
      <c r="AL56">
        <v>5338</v>
      </c>
      <c r="AM56" t="s">
        <v>1303</v>
      </c>
      <c r="AN56" t="s">
        <v>1304</v>
      </c>
      <c r="AO56">
        <v>4115.6859999999997</v>
      </c>
      <c r="AR56" t="s">
        <v>142</v>
      </c>
      <c r="AS56" t="s">
        <v>200</v>
      </c>
      <c r="AT56" t="s">
        <v>964</v>
      </c>
      <c r="AU56" t="s">
        <v>1302</v>
      </c>
      <c r="AV56" t="s">
        <v>49</v>
      </c>
      <c r="AW56">
        <v>2</v>
      </c>
      <c r="BB56">
        <v>1.0320218171516946</v>
      </c>
      <c r="BC56" t="s">
        <v>74</v>
      </c>
      <c r="BF56" t="s">
        <v>142</v>
      </c>
      <c r="BG56" t="s">
        <v>200</v>
      </c>
      <c r="BH56" t="s">
        <v>1302</v>
      </c>
      <c r="BI56">
        <v>3801</v>
      </c>
      <c r="BJ56">
        <v>2</v>
      </c>
      <c r="BK56" t="s">
        <v>964</v>
      </c>
      <c r="BL56" t="s">
        <v>956</v>
      </c>
      <c r="BM56">
        <v>1.0320218171516946</v>
      </c>
      <c r="BN56" t="s">
        <v>74</v>
      </c>
      <c r="BO56" t="s">
        <v>697</v>
      </c>
      <c r="BP56">
        <v>4327.5499999999993</v>
      </c>
      <c r="BQ56" t="s">
        <v>72</v>
      </c>
    </row>
    <row r="57" spans="1:69" ht="16.5">
      <c r="A57" s="127" t="str">
        <f t="shared" si="18"/>
        <v>동화운수</v>
      </c>
      <c r="B57" s="128" t="str">
        <f t="shared" si="19"/>
        <v>김재택</v>
      </c>
      <c r="C57" s="129" t="str">
        <f t="shared" si="20"/>
        <v>S</v>
      </c>
      <c r="D57" s="130">
        <f t="shared" si="21"/>
        <v>1.136491870062345</v>
      </c>
      <c r="E57" s="131">
        <f t="shared" si="22"/>
        <v>747</v>
      </c>
      <c r="F57" s="132" t="str">
        <f t="shared" si="23"/>
        <v>2</v>
      </c>
      <c r="G57" s="133" t="str">
        <f t="shared" si="24"/>
        <v>70바1937</v>
      </c>
      <c r="H57" s="134">
        <f t="shared" si="25"/>
        <v>2</v>
      </c>
      <c r="I57" s="135">
        <f t="shared" si="26"/>
        <v>4327.2</v>
      </c>
      <c r="J57" s="136">
        <f t="shared" si="27"/>
        <v>1.1273506094972723E-2</v>
      </c>
      <c r="K57" s="136">
        <f t="shared" si="28"/>
        <v>0.32898842682608409</v>
      </c>
      <c r="L57" s="136">
        <f t="shared" si="29"/>
        <v>5.4076539101497505E-2</v>
      </c>
      <c r="M57" s="137">
        <f t="shared" si="30"/>
        <v>7.4370000000000003</v>
      </c>
      <c r="N57" s="138">
        <f t="shared" si="31"/>
        <v>0</v>
      </c>
      <c r="O57" s="138">
        <f t="shared" si="32"/>
        <v>3.466444814198558</v>
      </c>
      <c r="P57" s="233">
        <f t="shared" si="33"/>
        <v>0</v>
      </c>
      <c r="Q57" s="234">
        <f t="shared" si="34"/>
        <v>0</v>
      </c>
      <c r="R57" s="234">
        <f t="shared" si="35"/>
        <v>150</v>
      </c>
      <c r="T57">
        <v>507</v>
      </c>
      <c r="U57">
        <v>747</v>
      </c>
      <c r="V57" t="s">
        <v>1305</v>
      </c>
      <c r="W57">
        <v>4327.2</v>
      </c>
      <c r="X57">
        <v>1655.1369999999999</v>
      </c>
      <c r="Y57">
        <v>2.6139999999999999</v>
      </c>
      <c r="Z57">
        <v>7.4370000000000003</v>
      </c>
      <c r="AA57">
        <v>291.92657300000002</v>
      </c>
      <c r="AB57">
        <v>3.2910360000000001</v>
      </c>
      <c r="AC57">
        <v>96.040464</v>
      </c>
      <c r="AD57" s="1">
        <v>234</v>
      </c>
      <c r="AE57">
        <v>0</v>
      </c>
      <c r="AF57">
        <v>150</v>
      </c>
      <c r="AG57">
        <v>69</v>
      </c>
      <c r="AH57">
        <v>14.822905</v>
      </c>
      <c r="AI57">
        <v>102</v>
      </c>
      <c r="AJ57">
        <v>0</v>
      </c>
      <c r="AK57">
        <v>0</v>
      </c>
      <c r="AL57">
        <v>0</v>
      </c>
      <c r="AM57" t="s">
        <v>1306</v>
      </c>
      <c r="AN57" t="s">
        <v>1307</v>
      </c>
      <c r="AO57">
        <v>4326.8440000000001</v>
      </c>
      <c r="AR57" t="s">
        <v>142</v>
      </c>
      <c r="AS57" t="s">
        <v>201</v>
      </c>
      <c r="AT57" t="s">
        <v>1029</v>
      </c>
      <c r="AU57" t="s">
        <v>1305</v>
      </c>
      <c r="AV57" t="s">
        <v>49</v>
      </c>
      <c r="AW57">
        <v>2</v>
      </c>
      <c r="BB57">
        <v>1.136491870062345</v>
      </c>
      <c r="BC57" t="s">
        <v>74</v>
      </c>
      <c r="BF57" t="s">
        <v>142</v>
      </c>
      <c r="BG57" t="s">
        <v>201</v>
      </c>
      <c r="BH57" t="s">
        <v>1305</v>
      </c>
      <c r="BI57">
        <v>747</v>
      </c>
      <c r="BJ57">
        <v>2</v>
      </c>
      <c r="BK57" t="s">
        <v>1029</v>
      </c>
      <c r="BL57" t="s">
        <v>1080</v>
      </c>
      <c r="BM57">
        <v>1.136491870062345</v>
      </c>
      <c r="BN57" t="s">
        <v>74</v>
      </c>
      <c r="BO57" t="s">
        <v>697</v>
      </c>
      <c r="BP57">
        <v>4327.2</v>
      </c>
      <c r="BQ57" t="s">
        <v>74</v>
      </c>
    </row>
    <row r="58" spans="1:69" ht="16.5">
      <c r="A58" s="110" t="str">
        <f t="shared" si="18"/>
        <v>동화운수</v>
      </c>
      <c r="B58" s="111" t="str">
        <f t="shared" si="19"/>
        <v>김재희</v>
      </c>
      <c r="C58" s="112" t="str">
        <f t="shared" si="20"/>
        <v>C</v>
      </c>
      <c r="D58" s="113">
        <f t="shared" si="21"/>
        <v>0.88681818181818173</v>
      </c>
      <c r="E58" s="114">
        <f t="shared" si="22"/>
        <v>1039</v>
      </c>
      <c r="F58" s="115" t="str">
        <f t="shared" si="23"/>
        <v>2</v>
      </c>
      <c r="G58" s="116" t="str">
        <f t="shared" si="24"/>
        <v>70바1869</v>
      </c>
      <c r="H58" s="117">
        <f t="shared" si="25"/>
        <v>1</v>
      </c>
      <c r="I58" s="118">
        <f t="shared" si="26"/>
        <v>4118.2079999999996</v>
      </c>
      <c r="J58" s="119">
        <f t="shared" si="27"/>
        <v>9.3331780582884185E-3</v>
      </c>
      <c r="K58" s="119">
        <f t="shared" si="28"/>
        <v>0.34347892139123753</v>
      </c>
      <c r="L58" s="119">
        <f t="shared" si="29"/>
        <v>0.29357429250780925</v>
      </c>
      <c r="M58" s="120">
        <f t="shared" si="30"/>
        <v>15.007</v>
      </c>
      <c r="N58" s="121">
        <f t="shared" si="31"/>
        <v>4.85648126563787E-2</v>
      </c>
      <c r="O58" s="121">
        <f t="shared" si="32"/>
        <v>8.4502774022098937</v>
      </c>
      <c r="P58" s="235">
        <f t="shared" si="33"/>
        <v>2</v>
      </c>
      <c r="Q58" s="236">
        <f t="shared" si="34"/>
        <v>2</v>
      </c>
      <c r="R58" s="236">
        <f t="shared" si="35"/>
        <v>348</v>
      </c>
      <c r="T58">
        <v>507</v>
      </c>
      <c r="U58">
        <v>1039</v>
      </c>
      <c r="V58" t="s">
        <v>1308</v>
      </c>
      <c r="W58">
        <v>4118.2079999999996</v>
      </c>
      <c r="X58">
        <v>2111.16</v>
      </c>
      <c r="Y58">
        <v>1.9510000000000001</v>
      </c>
      <c r="Z58">
        <v>15.007</v>
      </c>
      <c r="AA58">
        <v>280.17380400000002</v>
      </c>
      <c r="AB58">
        <v>2.6149119999999999</v>
      </c>
      <c r="AC58">
        <v>96.233795999999998</v>
      </c>
      <c r="AD58" s="1">
        <v>1209</v>
      </c>
      <c r="AE58">
        <v>2</v>
      </c>
      <c r="AF58">
        <v>348</v>
      </c>
      <c r="AG58">
        <v>63</v>
      </c>
      <c r="AH58">
        <v>14.698760999999999</v>
      </c>
      <c r="AI58">
        <v>0</v>
      </c>
      <c r="AJ58">
        <v>0</v>
      </c>
      <c r="AK58">
        <v>2</v>
      </c>
      <c r="AL58">
        <v>8</v>
      </c>
      <c r="AM58" t="s">
        <v>1309</v>
      </c>
      <c r="AN58" t="s">
        <v>1310</v>
      </c>
      <c r="AO58">
        <v>4118.2079999999996</v>
      </c>
      <c r="AR58" t="s">
        <v>142</v>
      </c>
      <c r="AS58" t="s">
        <v>201</v>
      </c>
      <c r="AT58" t="s">
        <v>993</v>
      </c>
      <c r="AU58" t="s">
        <v>1308</v>
      </c>
      <c r="AV58" t="s">
        <v>49</v>
      </c>
      <c r="AW58">
        <v>1</v>
      </c>
      <c r="BB58">
        <v>0.88681818181818173</v>
      </c>
      <c r="BC58" t="s">
        <v>72</v>
      </c>
      <c r="BF58" t="s">
        <v>142</v>
      </c>
      <c r="BG58" t="s">
        <v>201</v>
      </c>
      <c r="BH58" t="s">
        <v>1308</v>
      </c>
      <c r="BI58">
        <v>1039</v>
      </c>
      <c r="BJ58">
        <v>1</v>
      </c>
      <c r="BK58" t="s">
        <v>993</v>
      </c>
      <c r="BL58" t="s">
        <v>695</v>
      </c>
      <c r="BM58">
        <v>0.88681818181818173</v>
      </c>
      <c r="BN58" t="s">
        <v>72</v>
      </c>
      <c r="BO58" t="s">
        <v>698</v>
      </c>
      <c r="BP58">
        <v>4118.2079999999996</v>
      </c>
      <c r="BQ58" t="s">
        <v>74</v>
      </c>
    </row>
    <row r="59" spans="1:69" ht="16.5">
      <c r="A59" s="127" t="str">
        <f t="shared" si="18"/>
        <v>동화운수</v>
      </c>
      <c r="B59" s="128" t="str">
        <f t="shared" si="19"/>
        <v>김정수</v>
      </c>
      <c r="C59" s="129" t="str">
        <f t="shared" si="20"/>
        <v>S</v>
      </c>
      <c r="D59" s="130">
        <f t="shared" si="21"/>
        <v>1.0469341632730917</v>
      </c>
      <c r="E59" s="131">
        <f t="shared" si="22"/>
        <v>6508</v>
      </c>
      <c r="F59" s="132" t="str">
        <f t="shared" si="23"/>
        <v>45</v>
      </c>
      <c r="G59" s="133" t="str">
        <f t="shared" si="24"/>
        <v>70바1846</v>
      </c>
      <c r="H59" s="134">
        <f t="shared" si="25"/>
        <v>3</v>
      </c>
      <c r="I59" s="135">
        <f t="shared" si="26"/>
        <v>2227.2669999999998</v>
      </c>
      <c r="J59" s="136">
        <f t="shared" si="27"/>
        <v>2.0342648543825682E-3</v>
      </c>
      <c r="K59" s="136">
        <f t="shared" si="28"/>
        <v>0.31788044393350751</v>
      </c>
      <c r="L59" s="136">
        <f t="shared" si="29"/>
        <v>0.10461251390156637</v>
      </c>
      <c r="M59" s="137">
        <f t="shared" si="30"/>
        <v>6.266</v>
      </c>
      <c r="N59" s="138">
        <f t="shared" si="31"/>
        <v>0</v>
      </c>
      <c r="O59" s="138">
        <f t="shared" si="32"/>
        <v>3.4571517469616353</v>
      </c>
      <c r="P59" s="233">
        <f t="shared" si="33"/>
        <v>2</v>
      </c>
      <c r="Q59" s="234">
        <f t="shared" si="34"/>
        <v>0</v>
      </c>
      <c r="R59" s="234">
        <f t="shared" si="35"/>
        <v>77</v>
      </c>
      <c r="T59">
        <v>507</v>
      </c>
      <c r="U59">
        <v>6508</v>
      </c>
      <c r="V59" t="s">
        <v>1311</v>
      </c>
      <c r="W59">
        <v>2227.2669999999998</v>
      </c>
      <c r="X59">
        <v>823.80200000000002</v>
      </c>
      <c r="Y59">
        <v>2.7040000000000002</v>
      </c>
      <c r="Z59">
        <v>6.266</v>
      </c>
      <c r="AA59">
        <v>148.548012</v>
      </c>
      <c r="AB59">
        <v>0.30218600000000001</v>
      </c>
      <c r="AC59">
        <v>47.220508000000002</v>
      </c>
      <c r="AD59" s="1">
        <v>233</v>
      </c>
      <c r="AE59">
        <v>0</v>
      </c>
      <c r="AF59">
        <v>77</v>
      </c>
      <c r="AG59">
        <v>59</v>
      </c>
      <c r="AH59">
        <v>14.993582999999999</v>
      </c>
      <c r="AI59">
        <v>0</v>
      </c>
      <c r="AJ59">
        <v>0</v>
      </c>
      <c r="AK59">
        <v>2</v>
      </c>
      <c r="AL59">
        <v>410</v>
      </c>
      <c r="AM59" t="s">
        <v>1312</v>
      </c>
      <c r="AN59" t="s">
        <v>1313</v>
      </c>
      <c r="AO59">
        <v>1971.09</v>
      </c>
      <c r="AR59" t="s">
        <v>142</v>
      </c>
      <c r="AS59" t="s">
        <v>203</v>
      </c>
      <c r="AT59" t="s">
        <v>1080</v>
      </c>
      <c r="AU59" t="s">
        <v>1311</v>
      </c>
      <c r="AV59" t="s">
        <v>49</v>
      </c>
      <c r="AW59">
        <v>3</v>
      </c>
      <c r="BB59">
        <v>1.0469341632730917</v>
      </c>
      <c r="BC59" t="s">
        <v>74</v>
      </c>
      <c r="BF59" t="s">
        <v>142</v>
      </c>
      <c r="BG59" t="s">
        <v>203</v>
      </c>
      <c r="BH59" t="s">
        <v>1311</v>
      </c>
      <c r="BI59">
        <v>6508</v>
      </c>
      <c r="BJ59">
        <v>3</v>
      </c>
      <c r="BK59" t="s">
        <v>1080</v>
      </c>
      <c r="BL59" t="s">
        <v>1100</v>
      </c>
      <c r="BM59">
        <v>1.0469341632730917</v>
      </c>
      <c r="BN59" t="s">
        <v>74</v>
      </c>
      <c r="BO59" t="s">
        <v>697</v>
      </c>
      <c r="BP59">
        <v>2227.2669999999998</v>
      </c>
      <c r="BQ59" t="s">
        <v>71</v>
      </c>
    </row>
    <row r="60" spans="1:69" ht="16.5">
      <c r="A60" s="110" t="str">
        <f t="shared" si="18"/>
        <v>동화운수</v>
      </c>
      <c r="B60" s="111" t="str">
        <f t="shared" si="19"/>
        <v>김정수B</v>
      </c>
      <c r="C60" s="112" t="str">
        <f t="shared" si="20"/>
        <v>D</v>
      </c>
      <c r="D60" s="113">
        <f t="shared" si="21"/>
        <v>0.83782501708893187</v>
      </c>
      <c r="E60" s="114">
        <f t="shared" si="22"/>
        <v>452</v>
      </c>
      <c r="F60" s="115" t="str">
        <f t="shared" si="23"/>
        <v>2</v>
      </c>
      <c r="G60" s="116" t="str">
        <f t="shared" si="24"/>
        <v>70바1803</v>
      </c>
      <c r="H60" s="117">
        <f t="shared" si="25"/>
        <v>3</v>
      </c>
      <c r="I60" s="118">
        <f t="shared" si="26"/>
        <v>4816.4259999999995</v>
      </c>
      <c r="J60" s="119">
        <f t="shared" si="27"/>
        <v>1.601130089229472E-2</v>
      </c>
      <c r="K60" s="119">
        <f t="shared" si="28"/>
        <v>0.34513120727810287</v>
      </c>
      <c r="L60" s="119">
        <f t="shared" si="29"/>
        <v>0.23938912380258726</v>
      </c>
      <c r="M60" s="120">
        <f t="shared" si="30"/>
        <v>13.795</v>
      </c>
      <c r="N60" s="121">
        <f t="shared" si="31"/>
        <v>0</v>
      </c>
      <c r="O60" s="121">
        <f t="shared" si="32"/>
        <v>6.8100288471160972</v>
      </c>
      <c r="P60" s="235">
        <f t="shared" si="33"/>
        <v>2</v>
      </c>
      <c r="Q60" s="236">
        <f t="shared" si="34"/>
        <v>0</v>
      </c>
      <c r="R60" s="236">
        <f t="shared" si="35"/>
        <v>328</v>
      </c>
      <c r="T60">
        <v>507</v>
      </c>
      <c r="U60">
        <v>452</v>
      </c>
      <c r="V60" t="s">
        <v>1314</v>
      </c>
      <c r="W60">
        <v>4816.4260000000004</v>
      </c>
      <c r="X60">
        <v>2587.9520000000002</v>
      </c>
      <c r="Y60">
        <v>1.861</v>
      </c>
      <c r="Z60">
        <v>13.795</v>
      </c>
      <c r="AA60">
        <v>327.957112</v>
      </c>
      <c r="AB60">
        <v>5.2510199999999996</v>
      </c>
      <c r="AC60">
        <v>113.18823399999999</v>
      </c>
      <c r="AD60" s="1">
        <v>1153</v>
      </c>
      <c r="AE60">
        <v>0</v>
      </c>
      <c r="AF60">
        <v>328</v>
      </c>
      <c r="AG60">
        <v>66</v>
      </c>
      <c r="AH60">
        <v>14.686145</v>
      </c>
      <c r="AI60">
        <v>51</v>
      </c>
      <c r="AJ60">
        <v>0</v>
      </c>
      <c r="AK60">
        <v>2</v>
      </c>
      <c r="AL60">
        <v>664</v>
      </c>
      <c r="AM60" t="s">
        <v>1315</v>
      </c>
      <c r="AN60" t="s">
        <v>1316</v>
      </c>
      <c r="AO60">
        <v>4271.2079999999996</v>
      </c>
      <c r="AR60" t="s">
        <v>142</v>
      </c>
      <c r="AS60" t="s">
        <v>201</v>
      </c>
      <c r="AT60" t="s">
        <v>972</v>
      </c>
      <c r="AU60" t="s">
        <v>1314</v>
      </c>
      <c r="AV60" t="s">
        <v>49</v>
      </c>
      <c r="AW60">
        <v>3</v>
      </c>
      <c r="BB60">
        <v>0.83782501708893187</v>
      </c>
      <c r="BC60" t="s">
        <v>70</v>
      </c>
      <c r="BF60" t="s">
        <v>142</v>
      </c>
      <c r="BG60" t="s">
        <v>201</v>
      </c>
      <c r="BH60" t="s">
        <v>1314</v>
      </c>
      <c r="BI60">
        <v>452</v>
      </c>
      <c r="BJ60">
        <v>3</v>
      </c>
      <c r="BK60" t="s">
        <v>972</v>
      </c>
      <c r="BL60" t="s">
        <v>979</v>
      </c>
      <c r="BM60">
        <v>0.83782501708893187</v>
      </c>
      <c r="BN60" t="s">
        <v>70</v>
      </c>
      <c r="BO60" t="s">
        <v>700</v>
      </c>
      <c r="BP60">
        <v>4816.4259999999995</v>
      </c>
      <c r="BQ60" t="s">
        <v>69</v>
      </c>
    </row>
    <row r="61" spans="1:69" ht="16.5">
      <c r="A61" s="127" t="str">
        <f t="shared" si="18"/>
        <v>동화운수</v>
      </c>
      <c r="B61" s="128" t="str">
        <f t="shared" si="19"/>
        <v>김정인</v>
      </c>
      <c r="C61" s="129" t="str">
        <f t="shared" si="20"/>
        <v>B</v>
      </c>
      <c r="D61" s="130">
        <f t="shared" si="21"/>
        <v>0.93844938126628086</v>
      </c>
      <c r="E61" s="131">
        <f t="shared" si="22"/>
        <v>5874</v>
      </c>
      <c r="F61" s="132" t="str">
        <f t="shared" si="23"/>
        <v>2-1</v>
      </c>
      <c r="G61" s="133" t="str">
        <f t="shared" si="24"/>
        <v>70바1865</v>
      </c>
      <c r="H61" s="134">
        <f t="shared" si="25"/>
        <v>6</v>
      </c>
      <c r="I61" s="135">
        <f t="shared" si="26"/>
        <v>5084.9859999999999</v>
      </c>
      <c r="J61" s="136">
        <f t="shared" si="27"/>
        <v>7.6050104957093457E-3</v>
      </c>
      <c r="K61" s="136">
        <f t="shared" si="28"/>
        <v>0.34119654480079964</v>
      </c>
      <c r="L61" s="136">
        <f t="shared" si="29"/>
        <v>9.4985512251164514E-2</v>
      </c>
      <c r="M61" s="137">
        <f t="shared" si="30"/>
        <v>10.884</v>
      </c>
      <c r="N61" s="138">
        <f t="shared" si="31"/>
        <v>3.9331475052242035E-2</v>
      </c>
      <c r="O61" s="138">
        <f t="shared" si="32"/>
        <v>38.780834401510646</v>
      </c>
      <c r="P61" s="233">
        <f t="shared" si="33"/>
        <v>2</v>
      </c>
      <c r="Q61" s="234">
        <f t="shared" si="34"/>
        <v>2</v>
      </c>
      <c r="R61" s="234">
        <f t="shared" si="35"/>
        <v>1972</v>
      </c>
      <c r="T61">
        <v>507</v>
      </c>
      <c r="U61">
        <v>5874</v>
      </c>
      <c r="V61" t="s">
        <v>1317</v>
      </c>
      <c r="W61">
        <v>5084.9859999999999</v>
      </c>
      <c r="X61">
        <v>1974.242</v>
      </c>
      <c r="Y61">
        <v>2.5760000000000001</v>
      </c>
      <c r="Z61">
        <v>10.884</v>
      </c>
      <c r="AA61">
        <v>294.08874600000001</v>
      </c>
      <c r="AB61">
        <v>2.236548</v>
      </c>
      <c r="AC61">
        <v>100.34206399999999</v>
      </c>
      <c r="AD61" s="1">
        <v>483</v>
      </c>
      <c r="AE61">
        <v>2</v>
      </c>
      <c r="AF61">
        <v>1972</v>
      </c>
      <c r="AG61">
        <v>65</v>
      </c>
      <c r="AH61">
        <v>17.290651</v>
      </c>
      <c r="AI61">
        <v>158</v>
      </c>
      <c r="AJ61">
        <v>0</v>
      </c>
      <c r="AK61">
        <v>2</v>
      </c>
      <c r="AL61">
        <v>28</v>
      </c>
      <c r="AM61" t="s">
        <v>1318</v>
      </c>
      <c r="AN61" t="s">
        <v>1319</v>
      </c>
      <c r="AO61">
        <v>1325.7719999999999</v>
      </c>
      <c r="AR61" t="s">
        <v>142</v>
      </c>
      <c r="AS61" t="s">
        <v>202</v>
      </c>
      <c r="AT61" t="s">
        <v>1038</v>
      </c>
      <c r="AU61" t="s">
        <v>1317</v>
      </c>
      <c r="AV61" t="s">
        <v>49</v>
      </c>
      <c r="AW61">
        <v>6</v>
      </c>
      <c r="BB61">
        <v>0.93844938126628086</v>
      </c>
      <c r="BC61" t="s">
        <v>71</v>
      </c>
      <c r="BF61" t="s">
        <v>142</v>
      </c>
      <c r="BG61" t="s">
        <v>202</v>
      </c>
      <c r="BH61" t="s">
        <v>1317</v>
      </c>
      <c r="BI61">
        <v>5874</v>
      </c>
      <c r="BJ61">
        <v>6</v>
      </c>
      <c r="BK61" t="s">
        <v>1038</v>
      </c>
      <c r="BL61" t="s">
        <v>1046</v>
      </c>
      <c r="BM61">
        <v>0.93844938126628086</v>
      </c>
      <c r="BN61" t="s">
        <v>71</v>
      </c>
      <c r="BO61" t="s">
        <v>696</v>
      </c>
      <c r="BP61">
        <v>5084.9859999999999</v>
      </c>
      <c r="BQ61" t="s">
        <v>69</v>
      </c>
    </row>
    <row r="62" spans="1:69" ht="16.5">
      <c r="A62" s="110" t="str">
        <f t="shared" si="18"/>
        <v>동화운수</v>
      </c>
      <c r="B62" s="111" t="str">
        <f t="shared" si="19"/>
        <v>김정현</v>
      </c>
      <c r="C62" s="112" t="str">
        <f t="shared" si="20"/>
        <v>A</v>
      </c>
      <c r="D62" s="113">
        <f t="shared" si="21"/>
        <v>0.96956270310936465</v>
      </c>
      <c r="E62" s="114">
        <f t="shared" si="22"/>
        <v>9124</v>
      </c>
      <c r="F62" s="115" t="str">
        <f t="shared" si="23"/>
        <v>2</v>
      </c>
      <c r="G62" s="116" t="str">
        <f t="shared" si="24"/>
        <v>70바1921</v>
      </c>
      <c r="H62" s="117">
        <f t="shared" si="25"/>
        <v>2</v>
      </c>
      <c r="I62" s="118">
        <f t="shared" si="26"/>
        <v>3676.7779999999998</v>
      </c>
      <c r="J62" s="119">
        <f t="shared" si="27"/>
        <v>1.4156002211403378E-2</v>
      </c>
      <c r="K62" s="119">
        <f t="shared" si="28"/>
        <v>0.37616738470223482</v>
      </c>
      <c r="L62" s="119">
        <f t="shared" si="29"/>
        <v>0.16182646871799169</v>
      </c>
      <c r="M62" s="120">
        <f t="shared" si="30"/>
        <v>11.159000000000001</v>
      </c>
      <c r="N62" s="121">
        <f t="shared" si="31"/>
        <v>0</v>
      </c>
      <c r="O62" s="121">
        <f t="shared" si="32"/>
        <v>13.490072014138466</v>
      </c>
      <c r="P62" s="235">
        <f t="shared" si="33"/>
        <v>28</v>
      </c>
      <c r="Q62" s="236">
        <f t="shared" si="34"/>
        <v>0</v>
      </c>
      <c r="R62" s="236">
        <f t="shared" si="35"/>
        <v>496</v>
      </c>
      <c r="T62">
        <v>507</v>
      </c>
      <c r="U62">
        <v>9124</v>
      </c>
      <c r="V62" t="s">
        <v>1320</v>
      </c>
      <c r="W62">
        <v>3676.7779999999998</v>
      </c>
      <c r="X62">
        <v>1645.8040000000001</v>
      </c>
      <c r="Y62">
        <v>2.234</v>
      </c>
      <c r="Z62">
        <v>11.159000000000001</v>
      </c>
      <c r="AA62">
        <v>249.75271599999999</v>
      </c>
      <c r="AB62">
        <v>3.5354999999999999</v>
      </c>
      <c r="AC62">
        <v>93.948825999999997</v>
      </c>
      <c r="AD62" s="1">
        <v>595</v>
      </c>
      <c r="AE62">
        <v>0</v>
      </c>
      <c r="AF62">
        <v>496</v>
      </c>
      <c r="AG62">
        <v>69</v>
      </c>
      <c r="AH62">
        <v>14.721672999999999</v>
      </c>
      <c r="AI62">
        <v>115</v>
      </c>
      <c r="AJ62">
        <v>0</v>
      </c>
      <c r="AK62">
        <v>28</v>
      </c>
      <c r="AL62">
        <v>3596</v>
      </c>
      <c r="AM62" t="s">
        <v>1321</v>
      </c>
      <c r="AN62" t="s">
        <v>1322</v>
      </c>
      <c r="AO62">
        <v>3494.8159999999998</v>
      </c>
      <c r="AR62" t="s">
        <v>142</v>
      </c>
      <c r="AS62" t="s">
        <v>201</v>
      </c>
      <c r="AT62" t="s">
        <v>1021</v>
      </c>
      <c r="AU62" t="s">
        <v>1320</v>
      </c>
      <c r="AV62" t="s">
        <v>49</v>
      </c>
      <c r="AW62">
        <v>2</v>
      </c>
      <c r="BB62">
        <v>0.96956270310936465</v>
      </c>
      <c r="BC62" t="s">
        <v>69</v>
      </c>
      <c r="BF62" t="s">
        <v>142</v>
      </c>
      <c r="BG62" t="s">
        <v>201</v>
      </c>
      <c r="BH62" t="s">
        <v>1320</v>
      </c>
      <c r="BI62">
        <v>9124</v>
      </c>
      <c r="BJ62">
        <v>2</v>
      </c>
      <c r="BK62" t="s">
        <v>1021</v>
      </c>
      <c r="BL62" t="s">
        <v>979</v>
      </c>
      <c r="BM62">
        <v>0.96956270310936465</v>
      </c>
      <c r="BN62" t="s">
        <v>69</v>
      </c>
      <c r="BO62" t="s">
        <v>699</v>
      </c>
      <c r="BP62">
        <v>3676.7779999999998</v>
      </c>
      <c r="BQ62" t="s">
        <v>69</v>
      </c>
    </row>
    <row r="63" spans="1:69" ht="16.5">
      <c r="A63" s="127" t="str">
        <f t="shared" si="18"/>
        <v>동화운수</v>
      </c>
      <c r="B63" s="128" t="str">
        <f t="shared" si="19"/>
        <v>김제황</v>
      </c>
      <c r="C63" s="129" t="str">
        <f t="shared" si="20"/>
        <v>D</v>
      </c>
      <c r="D63" s="130">
        <f t="shared" si="21"/>
        <v>0.82863966161481917</v>
      </c>
      <c r="E63" s="131">
        <f t="shared" si="22"/>
        <v>7662</v>
      </c>
      <c r="F63" s="132" t="str">
        <f t="shared" si="23"/>
        <v>급행95</v>
      </c>
      <c r="G63" s="133" t="str">
        <f t="shared" si="24"/>
        <v>70바1805</v>
      </c>
      <c r="H63" s="134">
        <f t="shared" si="25"/>
        <v>2</v>
      </c>
      <c r="I63" s="135">
        <f t="shared" si="26"/>
        <v>2111.7759999999998</v>
      </c>
      <c r="J63" s="136">
        <f t="shared" si="27"/>
        <v>5.6243471628842252E-3</v>
      </c>
      <c r="K63" s="136">
        <f t="shared" si="28"/>
        <v>0.37933387710402855</v>
      </c>
      <c r="L63" s="136">
        <f t="shared" si="29"/>
        <v>0.15200475808040248</v>
      </c>
      <c r="M63" s="137">
        <f t="shared" si="30"/>
        <v>12.529</v>
      </c>
      <c r="N63" s="138">
        <f t="shared" si="31"/>
        <v>0.66294910066219148</v>
      </c>
      <c r="O63" s="138">
        <f t="shared" si="32"/>
        <v>8.8077523373691164</v>
      </c>
      <c r="P63" s="233">
        <f t="shared" si="33"/>
        <v>2</v>
      </c>
      <c r="Q63" s="234">
        <f t="shared" si="34"/>
        <v>14</v>
      </c>
      <c r="R63" s="234">
        <f t="shared" si="35"/>
        <v>186</v>
      </c>
      <c r="T63">
        <v>507</v>
      </c>
      <c r="U63">
        <v>7662</v>
      </c>
      <c r="V63" t="s">
        <v>1323</v>
      </c>
      <c r="W63">
        <v>2111.7759999999998</v>
      </c>
      <c r="X63">
        <v>947.31700000000001</v>
      </c>
      <c r="Y63">
        <v>2.2290000000000001</v>
      </c>
      <c r="Z63">
        <v>12.529</v>
      </c>
      <c r="AA63">
        <v>132.65272899999999</v>
      </c>
      <c r="AB63">
        <v>0.746085</v>
      </c>
      <c r="AC63">
        <v>50.319673999999999</v>
      </c>
      <c r="AD63" s="1">
        <v>321</v>
      </c>
      <c r="AE63">
        <v>14</v>
      </c>
      <c r="AF63">
        <v>186</v>
      </c>
      <c r="AG63">
        <v>66</v>
      </c>
      <c r="AH63">
        <v>15.919582</v>
      </c>
      <c r="AI63">
        <v>59.2</v>
      </c>
      <c r="AJ63">
        <v>0</v>
      </c>
      <c r="AK63">
        <v>2</v>
      </c>
      <c r="AL63">
        <v>174</v>
      </c>
      <c r="AM63" t="s">
        <v>1324</v>
      </c>
      <c r="AN63" t="s">
        <v>1325</v>
      </c>
      <c r="AO63">
        <v>2053.6089999999999</v>
      </c>
      <c r="AR63" t="s">
        <v>142</v>
      </c>
      <c r="AS63" t="s">
        <v>204</v>
      </c>
      <c r="AT63" t="s">
        <v>1127</v>
      </c>
      <c r="AU63" t="s">
        <v>1323</v>
      </c>
      <c r="AV63" t="s">
        <v>49</v>
      </c>
      <c r="AW63">
        <v>2</v>
      </c>
      <c r="BB63">
        <v>0.82863966161481917</v>
      </c>
      <c r="BC63" t="s">
        <v>70</v>
      </c>
      <c r="BF63" t="s">
        <v>142</v>
      </c>
      <c r="BG63" t="s">
        <v>204</v>
      </c>
      <c r="BH63" t="s">
        <v>1323</v>
      </c>
      <c r="BI63">
        <v>7662</v>
      </c>
      <c r="BJ63">
        <v>2</v>
      </c>
      <c r="BK63" t="s">
        <v>1127</v>
      </c>
      <c r="BL63" t="s">
        <v>1078</v>
      </c>
      <c r="BM63">
        <v>0.82863966161481917</v>
      </c>
      <c r="BN63" t="s">
        <v>70</v>
      </c>
      <c r="BO63" t="s">
        <v>700</v>
      </c>
      <c r="BP63">
        <v>2111.7759999999998</v>
      </c>
      <c r="BQ63" t="s">
        <v>74</v>
      </c>
    </row>
    <row r="64" spans="1:69" ht="16.5">
      <c r="A64" s="110" t="str">
        <f t="shared" si="18"/>
        <v>동화운수</v>
      </c>
      <c r="B64" s="111" t="str">
        <f t="shared" si="19"/>
        <v>김종문</v>
      </c>
      <c r="C64" s="112" t="str">
        <f t="shared" si="20"/>
        <v>S</v>
      </c>
      <c r="D64" s="113">
        <f t="shared" si="21"/>
        <v>1.082409387059446</v>
      </c>
      <c r="E64" s="114">
        <f t="shared" si="22"/>
        <v>7556</v>
      </c>
      <c r="F64" s="115" t="str">
        <f t="shared" si="23"/>
        <v>2</v>
      </c>
      <c r="G64" s="116" t="str">
        <f t="shared" si="24"/>
        <v>70바1912</v>
      </c>
      <c r="H64" s="117">
        <f t="shared" si="25"/>
        <v>3</v>
      </c>
      <c r="I64" s="118">
        <f t="shared" si="26"/>
        <v>3406.5619999999999</v>
      </c>
      <c r="J64" s="119">
        <f t="shared" si="27"/>
        <v>1.9120619076266707E-2</v>
      </c>
      <c r="K64" s="119">
        <f t="shared" si="28"/>
        <v>0.33858057236842087</v>
      </c>
      <c r="L64" s="119">
        <f t="shared" si="29"/>
        <v>0.16996608310666297</v>
      </c>
      <c r="M64" s="120">
        <f t="shared" si="30"/>
        <v>6.5419999999999998</v>
      </c>
      <c r="N64" s="121">
        <f t="shared" si="31"/>
        <v>0</v>
      </c>
      <c r="O64" s="121">
        <f t="shared" si="32"/>
        <v>3.2877722466228416</v>
      </c>
      <c r="P64" s="235">
        <f t="shared" si="33"/>
        <v>6</v>
      </c>
      <c r="Q64" s="236">
        <f t="shared" si="34"/>
        <v>0</v>
      </c>
      <c r="R64" s="236">
        <f t="shared" si="35"/>
        <v>112</v>
      </c>
      <c r="T64">
        <v>507</v>
      </c>
      <c r="U64">
        <v>7556</v>
      </c>
      <c r="V64" t="s">
        <v>1326</v>
      </c>
      <c r="W64">
        <v>3406.5619999999999</v>
      </c>
      <c r="X64">
        <v>1259.3420000000001</v>
      </c>
      <c r="Y64">
        <v>2.7050000000000001</v>
      </c>
      <c r="Z64">
        <v>6.5419999999999998</v>
      </c>
      <c r="AA64">
        <v>235.31549799999999</v>
      </c>
      <c r="AB64">
        <v>4.4993780000000001</v>
      </c>
      <c r="AC64">
        <v>79.673255999999995</v>
      </c>
      <c r="AD64" s="1">
        <v>579</v>
      </c>
      <c r="AE64">
        <v>0</v>
      </c>
      <c r="AF64">
        <v>112</v>
      </c>
      <c r="AG64">
        <v>69</v>
      </c>
      <c r="AH64">
        <v>14.476573</v>
      </c>
      <c r="AI64">
        <v>200.8</v>
      </c>
      <c r="AJ64">
        <v>0</v>
      </c>
      <c r="AK64">
        <v>6</v>
      </c>
      <c r="AL64">
        <v>474</v>
      </c>
      <c r="AM64" t="s">
        <v>1327</v>
      </c>
      <c r="AN64" t="s">
        <v>1328</v>
      </c>
      <c r="AO64">
        <v>3020.46</v>
      </c>
      <c r="AR64" t="s">
        <v>142</v>
      </c>
      <c r="AS64" t="s">
        <v>201</v>
      </c>
      <c r="AT64" t="s">
        <v>1013</v>
      </c>
      <c r="AU64" t="s">
        <v>1326</v>
      </c>
      <c r="AV64" t="s">
        <v>49</v>
      </c>
      <c r="AW64">
        <v>3</v>
      </c>
      <c r="BB64">
        <v>1.082409387059446</v>
      </c>
      <c r="BC64" t="s">
        <v>74</v>
      </c>
      <c r="BF64" t="s">
        <v>142</v>
      </c>
      <c r="BG64" t="s">
        <v>201</v>
      </c>
      <c r="BH64" t="s">
        <v>1326</v>
      </c>
      <c r="BI64">
        <v>7556</v>
      </c>
      <c r="BJ64">
        <v>3</v>
      </c>
      <c r="BK64" t="s">
        <v>1013</v>
      </c>
      <c r="BL64" t="s">
        <v>997</v>
      </c>
      <c r="BM64">
        <v>1.082409387059446</v>
      </c>
      <c r="BN64" t="s">
        <v>74</v>
      </c>
      <c r="BO64" t="s">
        <v>697</v>
      </c>
      <c r="BP64">
        <v>3406.5619999999999</v>
      </c>
      <c r="BQ64" t="s">
        <v>70</v>
      </c>
    </row>
    <row r="65" spans="1:69" ht="16.5">
      <c r="A65" s="127" t="str">
        <f t="shared" si="18"/>
        <v>동화운수</v>
      </c>
      <c r="B65" s="128" t="str">
        <f t="shared" si="19"/>
        <v>김종삼</v>
      </c>
      <c r="C65" s="129" t="str">
        <f t="shared" si="20"/>
        <v>C</v>
      </c>
      <c r="D65" s="130">
        <f t="shared" si="21"/>
        <v>0.88750000000000007</v>
      </c>
      <c r="E65" s="131">
        <f t="shared" si="22"/>
        <v>5408</v>
      </c>
      <c r="F65" s="132" t="str">
        <f t="shared" si="23"/>
        <v>급행95</v>
      </c>
      <c r="G65" s="133" t="str">
        <f t="shared" si="24"/>
        <v>70바1872</v>
      </c>
      <c r="H65" s="134">
        <f t="shared" si="25"/>
        <v>1</v>
      </c>
      <c r="I65" s="135">
        <f t="shared" si="26"/>
        <v>1407.7239999999999</v>
      </c>
      <c r="J65" s="136">
        <f t="shared" si="27"/>
        <v>4.3289143421164989E-3</v>
      </c>
      <c r="K65" s="136">
        <f t="shared" si="28"/>
        <v>0.39263640436384573</v>
      </c>
      <c r="L65" s="136">
        <f t="shared" si="29"/>
        <v>0.16338429976330587</v>
      </c>
      <c r="M65" s="137">
        <f t="shared" si="30"/>
        <v>10.433</v>
      </c>
      <c r="N65" s="138">
        <f t="shared" si="31"/>
        <v>0.21310995621300768</v>
      </c>
      <c r="O65" s="138">
        <f t="shared" si="32"/>
        <v>13.994220457987504</v>
      </c>
      <c r="P65" s="233">
        <f t="shared" si="33"/>
        <v>4</v>
      </c>
      <c r="Q65" s="234">
        <f t="shared" si="34"/>
        <v>3</v>
      </c>
      <c r="R65" s="234">
        <f t="shared" si="35"/>
        <v>197</v>
      </c>
      <c r="T65">
        <v>507</v>
      </c>
      <c r="U65">
        <v>5408</v>
      </c>
      <c r="V65" t="s">
        <v>1329</v>
      </c>
      <c r="W65">
        <v>1407.7239999999999</v>
      </c>
      <c r="X65">
        <v>566.55399999999997</v>
      </c>
      <c r="Y65">
        <v>2.4849999999999999</v>
      </c>
      <c r="Z65">
        <v>10.433</v>
      </c>
      <c r="AA65">
        <v>90.537481</v>
      </c>
      <c r="AB65">
        <v>0.39192900000000003</v>
      </c>
      <c r="AC65">
        <v>35.548310999999998</v>
      </c>
      <c r="AD65" s="1">
        <v>230</v>
      </c>
      <c r="AE65">
        <v>3</v>
      </c>
      <c r="AF65">
        <v>197</v>
      </c>
      <c r="AG65">
        <v>73</v>
      </c>
      <c r="AH65">
        <v>15.548520999999999</v>
      </c>
      <c r="AI65">
        <v>690.2</v>
      </c>
      <c r="AJ65">
        <v>0</v>
      </c>
      <c r="AK65">
        <v>4</v>
      </c>
      <c r="AL65">
        <v>1433</v>
      </c>
      <c r="AM65" t="s">
        <v>1330</v>
      </c>
      <c r="AN65" t="s">
        <v>1331</v>
      </c>
      <c r="AO65">
        <v>1407.7239999999999</v>
      </c>
      <c r="AR65" t="s">
        <v>142</v>
      </c>
      <c r="AS65" t="s">
        <v>204</v>
      </c>
      <c r="AT65" t="s">
        <v>1135</v>
      </c>
      <c r="AU65" t="s">
        <v>1329</v>
      </c>
      <c r="AV65" t="s">
        <v>49</v>
      </c>
      <c r="AW65">
        <v>1</v>
      </c>
      <c r="BB65">
        <v>0.88750000000000007</v>
      </c>
      <c r="BC65" t="s">
        <v>72</v>
      </c>
      <c r="BF65" t="s">
        <v>142</v>
      </c>
      <c r="BG65" t="s">
        <v>204</v>
      </c>
      <c r="BH65" t="s">
        <v>1329</v>
      </c>
      <c r="BI65">
        <v>5408</v>
      </c>
      <c r="BJ65">
        <v>1</v>
      </c>
      <c r="BK65" t="s">
        <v>1135</v>
      </c>
      <c r="BL65" t="s">
        <v>695</v>
      </c>
      <c r="BM65">
        <v>0.88750000000000007</v>
      </c>
      <c r="BN65" t="s">
        <v>72</v>
      </c>
      <c r="BO65" t="s">
        <v>698</v>
      </c>
      <c r="BP65">
        <v>1407.7239999999999</v>
      </c>
      <c r="BQ65" t="s">
        <v>74</v>
      </c>
    </row>
    <row r="66" spans="1:69" ht="16.5">
      <c r="A66" s="110" t="str">
        <f t="shared" si="18"/>
        <v>동화운수</v>
      </c>
      <c r="B66" s="111" t="str">
        <f t="shared" si="19"/>
        <v>김준성</v>
      </c>
      <c r="C66" s="112" t="str">
        <f t="shared" si="20"/>
        <v>C</v>
      </c>
      <c r="D66" s="113">
        <f t="shared" si="21"/>
        <v>0.86184030636577635</v>
      </c>
      <c r="E66" s="114">
        <f t="shared" si="22"/>
        <v>943</v>
      </c>
      <c r="F66" s="115" t="str">
        <f t="shared" si="23"/>
        <v>45</v>
      </c>
      <c r="G66" s="116" t="str">
        <f t="shared" si="24"/>
        <v>70바1895</v>
      </c>
      <c r="H66" s="117">
        <f t="shared" si="25"/>
        <v>4</v>
      </c>
      <c r="I66" s="118">
        <f t="shared" si="26"/>
        <v>1808.0700000000002</v>
      </c>
      <c r="J66" s="119">
        <f t="shared" si="27"/>
        <v>5.2358289724039331E-3</v>
      </c>
      <c r="K66" s="119">
        <f t="shared" si="28"/>
        <v>0.37270309581434835</v>
      </c>
      <c r="L66" s="119">
        <f t="shared" si="29"/>
        <v>0.27266643437477528</v>
      </c>
      <c r="M66" s="120">
        <f t="shared" si="30"/>
        <v>12.368</v>
      </c>
      <c r="N66" s="121">
        <f t="shared" si="31"/>
        <v>14.048128667584773</v>
      </c>
      <c r="O66" s="121">
        <f t="shared" si="32"/>
        <v>38.825930411986263</v>
      </c>
      <c r="P66" s="235">
        <f t="shared" si="33"/>
        <v>0</v>
      </c>
      <c r="Q66" s="236">
        <f t="shared" si="34"/>
        <v>254</v>
      </c>
      <c r="R66" s="236">
        <f t="shared" si="35"/>
        <v>702</v>
      </c>
      <c r="T66">
        <v>507</v>
      </c>
      <c r="U66">
        <v>943</v>
      </c>
      <c r="V66" t="s">
        <v>1332</v>
      </c>
      <c r="W66">
        <v>1808.07</v>
      </c>
      <c r="X66">
        <v>834.29499999999996</v>
      </c>
      <c r="Y66">
        <v>2.1669999999999998</v>
      </c>
      <c r="Z66">
        <v>12.368</v>
      </c>
      <c r="AA66">
        <v>117.183545</v>
      </c>
      <c r="AB66">
        <v>0.61355300000000002</v>
      </c>
      <c r="AC66">
        <v>43.674669999999999</v>
      </c>
      <c r="AD66" s="1">
        <v>493</v>
      </c>
      <c r="AE66">
        <v>254</v>
      </c>
      <c r="AF66">
        <v>702</v>
      </c>
      <c r="AG66">
        <v>67</v>
      </c>
      <c r="AH66">
        <v>15.429384000000001</v>
      </c>
      <c r="AI66">
        <v>62.8</v>
      </c>
      <c r="AJ66">
        <v>0</v>
      </c>
      <c r="AK66">
        <v>0</v>
      </c>
      <c r="AL66">
        <v>0</v>
      </c>
      <c r="AM66" t="s">
        <v>1333</v>
      </c>
      <c r="AN66" t="s">
        <v>1334</v>
      </c>
      <c r="AO66">
        <v>721.80799999999999</v>
      </c>
      <c r="AR66" t="s">
        <v>142</v>
      </c>
      <c r="AS66" t="s">
        <v>203</v>
      </c>
      <c r="AT66" t="s">
        <v>1102</v>
      </c>
      <c r="AU66" t="s">
        <v>1332</v>
      </c>
      <c r="AV66" t="s">
        <v>49</v>
      </c>
      <c r="AW66">
        <v>4</v>
      </c>
      <c r="BB66">
        <v>0.86184030636577635</v>
      </c>
      <c r="BC66" t="s">
        <v>72</v>
      </c>
      <c r="BF66" t="s">
        <v>142</v>
      </c>
      <c r="BG66" t="s">
        <v>203</v>
      </c>
      <c r="BH66" t="s">
        <v>1332</v>
      </c>
      <c r="BI66">
        <v>943</v>
      </c>
      <c r="BJ66">
        <v>4</v>
      </c>
      <c r="BK66" t="s">
        <v>1102</v>
      </c>
      <c r="BL66" t="s">
        <v>1088</v>
      </c>
      <c r="BM66">
        <v>0.86184030636577635</v>
      </c>
      <c r="BN66" t="s">
        <v>72</v>
      </c>
      <c r="BO66" t="s">
        <v>698</v>
      </c>
      <c r="BP66">
        <v>1808.0700000000002</v>
      </c>
      <c r="BQ66" t="s">
        <v>71</v>
      </c>
    </row>
    <row r="67" spans="1:69" ht="16.5">
      <c r="A67" s="127" t="str">
        <f t="shared" si="18"/>
        <v>동화운수</v>
      </c>
      <c r="B67" s="128" t="str">
        <f t="shared" si="19"/>
        <v>김지헌</v>
      </c>
      <c r="C67" s="129" t="str">
        <f t="shared" si="20"/>
        <v>A</v>
      </c>
      <c r="D67" s="130">
        <f t="shared" si="21"/>
        <v>0.99544226974595584</v>
      </c>
      <c r="E67" s="131">
        <f t="shared" si="22"/>
        <v>4094</v>
      </c>
      <c r="F67" s="132" t="str">
        <f t="shared" si="23"/>
        <v>2</v>
      </c>
      <c r="G67" s="133" t="str">
        <f t="shared" si="24"/>
        <v>70바1853</v>
      </c>
      <c r="H67" s="134">
        <f t="shared" si="25"/>
        <v>11</v>
      </c>
      <c r="I67" s="135">
        <f t="shared" si="26"/>
        <v>4132.1590000000006</v>
      </c>
      <c r="J67" s="136">
        <f t="shared" si="27"/>
        <v>1.0883088792885538E-2</v>
      </c>
      <c r="K67" s="136">
        <f t="shared" si="28"/>
        <v>0.38781807612542224</v>
      </c>
      <c r="L67" s="136">
        <f t="shared" si="29"/>
        <v>0.16069081562447135</v>
      </c>
      <c r="M67" s="137">
        <f t="shared" si="30"/>
        <v>10.385999999999999</v>
      </c>
      <c r="N67" s="138">
        <f t="shared" si="31"/>
        <v>0</v>
      </c>
      <c r="O67" s="138">
        <f t="shared" si="32"/>
        <v>12.753623468990424</v>
      </c>
      <c r="P67" s="233">
        <f t="shared" si="33"/>
        <v>2</v>
      </c>
      <c r="Q67" s="234">
        <f t="shared" si="34"/>
        <v>0</v>
      </c>
      <c r="R67" s="234">
        <f t="shared" si="35"/>
        <v>527</v>
      </c>
      <c r="T67">
        <v>507</v>
      </c>
      <c r="U67">
        <v>4094</v>
      </c>
      <c r="V67" t="s">
        <v>1335</v>
      </c>
      <c r="W67">
        <v>4132.1589999999997</v>
      </c>
      <c r="X67">
        <v>1681.079</v>
      </c>
      <c r="Y67">
        <v>2.4580000000000002</v>
      </c>
      <c r="Z67">
        <v>10.385999999999999</v>
      </c>
      <c r="AA67">
        <v>278.50880000000001</v>
      </c>
      <c r="AB67">
        <v>3.0310359999999998</v>
      </c>
      <c r="AC67">
        <v>108.01074699999999</v>
      </c>
      <c r="AD67" s="1">
        <v>664</v>
      </c>
      <c r="AE67">
        <v>0</v>
      </c>
      <c r="AF67">
        <v>527</v>
      </c>
      <c r="AG67">
        <v>73</v>
      </c>
      <c r="AH67">
        <v>14.836726000000001</v>
      </c>
      <c r="AI67">
        <v>246.7</v>
      </c>
      <c r="AJ67">
        <v>0</v>
      </c>
      <c r="AK67">
        <v>2</v>
      </c>
      <c r="AL67">
        <v>642</v>
      </c>
      <c r="AM67" t="s">
        <v>1336</v>
      </c>
      <c r="AN67" t="s">
        <v>1337</v>
      </c>
      <c r="AO67">
        <v>1105.366</v>
      </c>
      <c r="AR67" t="s">
        <v>142</v>
      </c>
      <c r="AS67" t="s">
        <v>201</v>
      </c>
      <c r="AT67" t="s">
        <v>987</v>
      </c>
      <c r="AU67" t="s">
        <v>1335</v>
      </c>
      <c r="AV67" t="s">
        <v>49</v>
      </c>
      <c r="AW67">
        <v>11</v>
      </c>
      <c r="BB67">
        <v>0.99544226974595584</v>
      </c>
      <c r="BC67" t="s">
        <v>69</v>
      </c>
      <c r="BF67" t="s">
        <v>142</v>
      </c>
      <c r="BG67" t="s">
        <v>201</v>
      </c>
      <c r="BH67" t="s">
        <v>1335</v>
      </c>
      <c r="BI67">
        <v>4094</v>
      </c>
      <c r="BJ67">
        <v>11</v>
      </c>
      <c r="BK67" t="s">
        <v>987</v>
      </c>
      <c r="BL67" t="s">
        <v>985</v>
      </c>
      <c r="BM67">
        <v>0.99544226974595584</v>
      </c>
      <c r="BN67" t="s">
        <v>69</v>
      </c>
      <c r="BO67" t="s">
        <v>699</v>
      </c>
      <c r="BP67">
        <v>4132.1590000000006</v>
      </c>
      <c r="BQ67" t="s">
        <v>69</v>
      </c>
    </row>
    <row r="68" spans="1:69" ht="16.5">
      <c r="A68" s="110" t="str">
        <f t="shared" si="18"/>
        <v>동화운수</v>
      </c>
      <c r="B68" s="111" t="str">
        <f t="shared" si="19"/>
        <v>김창일</v>
      </c>
      <c r="C68" s="112" t="str">
        <f t="shared" si="20"/>
        <v>C</v>
      </c>
      <c r="D68" s="113">
        <f t="shared" si="21"/>
        <v>0.87119999999999997</v>
      </c>
      <c r="E68" s="114">
        <f t="shared" si="22"/>
        <v>8937</v>
      </c>
      <c r="F68" s="115" t="str">
        <f t="shared" si="23"/>
        <v>45</v>
      </c>
      <c r="G68" s="116" t="str">
        <f t="shared" si="24"/>
        <v>70바1900</v>
      </c>
      <c r="H68" s="117">
        <f t="shared" si="25"/>
        <v>1</v>
      </c>
      <c r="I68" s="118">
        <f t="shared" si="26"/>
        <v>2292.3919999999998</v>
      </c>
      <c r="J68" s="119">
        <f t="shared" si="27"/>
        <v>3.4697518763817719E-3</v>
      </c>
      <c r="K68" s="119">
        <f t="shared" si="28"/>
        <v>0.32856099248418136</v>
      </c>
      <c r="L68" s="119">
        <f t="shared" si="29"/>
        <v>0.29532470886305662</v>
      </c>
      <c r="M68" s="120">
        <f t="shared" si="30"/>
        <v>11.244</v>
      </c>
      <c r="N68" s="121">
        <f t="shared" si="31"/>
        <v>4.3622556700599203E-2</v>
      </c>
      <c r="O68" s="121">
        <f t="shared" si="32"/>
        <v>2.7482210721377496</v>
      </c>
      <c r="P68" s="235">
        <f t="shared" si="33"/>
        <v>0</v>
      </c>
      <c r="Q68" s="236">
        <f t="shared" si="34"/>
        <v>1</v>
      </c>
      <c r="R68" s="236">
        <f t="shared" si="35"/>
        <v>63</v>
      </c>
      <c r="T68">
        <v>507</v>
      </c>
      <c r="U68">
        <v>8937</v>
      </c>
      <c r="V68" t="s">
        <v>1338</v>
      </c>
      <c r="W68">
        <v>2292.3919999999998</v>
      </c>
      <c r="X68">
        <v>1052.3679999999999</v>
      </c>
      <c r="Y68">
        <v>2.1779999999999999</v>
      </c>
      <c r="Z68">
        <v>11.244</v>
      </c>
      <c r="AA68">
        <v>147.693558</v>
      </c>
      <c r="AB68">
        <v>0.51246000000000003</v>
      </c>
      <c r="AC68">
        <v>48.526342</v>
      </c>
      <c r="AD68" s="1">
        <v>677</v>
      </c>
      <c r="AE68">
        <v>1</v>
      </c>
      <c r="AF68">
        <v>63</v>
      </c>
      <c r="AG68">
        <v>66</v>
      </c>
      <c r="AH68">
        <v>15.521272</v>
      </c>
      <c r="AI68">
        <v>23.8</v>
      </c>
      <c r="AJ68">
        <v>0</v>
      </c>
      <c r="AK68">
        <v>0</v>
      </c>
      <c r="AL68">
        <v>0</v>
      </c>
      <c r="AM68" t="s">
        <v>1339</v>
      </c>
      <c r="AN68" t="s">
        <v>1340</v>
      </c>
      <c r="AO68">
        <v>2292.3919999999998</v>
      </c>
      <c r="AR68" t="s">
        <v>142</v>
      </c>
      <c r="AS68" t="s">
        <v>203</v>
      </c>
      <c r="AT68" t="s">
        <v>1106</v>
      </c>
      <c r="AU68" t="s">
        <v>1338</v>
      </c>
      <c r="AV68" t="s">
        <v>49</v>
      </c>
      <c r="AW68">
        <v>1</v>
      </c>
      <c r="BB68">
        <v>0.87119999999999997</v>
      </c>
      <c r="BC68" t="s">
        <v>72</v>
      </c>
      <c r="BF68" t="s">
        <v>142</v>
      </c>
      <c r="BG68" t="s">
        <v>203</v>
      </c>
      <c r="BH68" t="s">
        <v>1338</v>
      </c>
      <c r="BI68">
        <v>8937</v>
      </c>
      <c r="BJ68">
        <v>1</v>
      </c>
      <c r="BK68" t="s">
        <v>1106</v>
      </c>
      <c r="BL68" t="s">
        <v>695</v>
      </c>
      <c r="BM68">
        <v>0.87119999999999997</v>
      </c>
      <c r="BN68" t="s">
        <v>72</v>
      </c>
      <c r="BO68" t="s">
        <v>698</v>
      </c>
      <c r="BP68">
        <v>2292.3919999999998</v>
      </c>
      <c r="BQ68" t="s">
        <v>71</v>
      </c>
    </row>
    <row r="69" spans="1:69" ht="16.5">
      <c r="A69" s="127" t="str">
        <f t="shared" si="18"/>
        <v>동화운수</v>
      </c>
      <c r="B69" s="128" t="str">
        <f t="shared" si="19"/>
        <v>김춘호</v>
      </c>
      <c r="C69" s="129" t="str">
        <f t="shared" si="20"/>
        <v>D</v>
      </c>
      <c r="D69" s="130">
        <f t="shared" si="21"/>
        <v>0.81227272727272715</v>
      </c>
      <c r="E69" s="131">
        <f t="shared" si="22"/>
        <v>9845</v>
      </c>
      <c r="F69" s="132" t="str">
        <f t="shared" si="23"/>
        <v>2</v>
      </c>
      <c r="G69" s="133" t="str">
        <f t="shared" si="24"/>
        <v>70바1868</v>
      </c>
      <c r="H69" s="134">
        <f t="shared" si="25"/>
        <v>1</v>
      </c>
      <c r="I69" s="135">
        <f t="shared" si="26"/>
        <v>4212.0140000000001</v>
      </c>
      <c r="J69" s="136">
        <f t="shared" si="27"/>
        <v>1.1520975362783275E-2</v>
      </c>
      <c r="K69" s="136">
        <f t="shared" si="28"/>
        <v>0.37539152205818876</v>
      </c>
      <c r="L69" s="136">
        <f t="shared" si="29"/>
        <v>0.19111997253570381</v>
      </c>
      <c r="M69" s="137">
        <f t="shared" si="30"/>
        <v>16.625</v>
      </c>
      <c r="N69" s="138">
        <f t="shared" si="31"/>
        <v>2.8964766024044555</v>
      </c>
      <c r="O69" s="138">
        <f t="shared" si="32"/>
        <v>15.242114579866069</v>
      </c>
      <c r="P69" s="233">
        <f t="shared" si="33"/>
        <v>10</v>
      </c>
      <c r="Q69" s="234">
        <f t="shared" si="34"/>
        <v>122</v>
      </c>
      <c r="R69" s="234">
        <f t="shared" si="35"/>
        <v>642</v>
      </c>
      <c r="T69">
        <v>507</v>
      </c>
      <c r="U69">
        <v>9845</v>
      </c>
      <c r="V69" t="s">
        <v>1341</v>
      </c>
      <c r="W69">
        <v>4212.0140000000001</v>
      </c>
      <c r="X69">
        <v>2356.92</v>
      </c>
      <c r="Y69">
        <v>1.7869999999999999</v>
      </c>
      <c r="Z69">
        <v>16.625</v>
      </c>
      <c r="AA69">
        <v>273.35879999999997</v>
      </c>
      <c r="AB69">
        <v>3.1493600000000002</v>
      </c>
      <c r="AC69">
        <v>102.61657599999999</v>
      </c>
      <c r="AD69" s="1">
        <v>805</v>
      </c>
      <c r="AE69">
        <v>122</v>
      </c>
      <c r="AF69">
        <v>642</v>
      </c>
      <c r="AG69">
        <v>67</v>
      </c>
      <c r="AH69">
        <v>15.408371000000001</v>
      </c>
      <c r="AI69">
        <v>47.4</v>
      </c>
      <c r="AJ69">
        <v>0</v>
      </c>
      <c r="AK69">
        <v>10</v>
      </c>
      <c r="AL69">
        <v>2480</v>
      </c>
      <c r="AM69" t="s">
        <v>1342</v>
      </c>
      <c r="AN69" t="s">
        <v>1343</v>
      </c>
      <c r="AO69">
        <v>4212.0140000000001</v>
      </c>
      <c r="AR69" t="s">
        <v>142</v>
      </c>
      <c r="AS69" t="s">
        <v>201</v>
      </c>
      <c r="AT69" t="s">
        <v>991</v>
      </c>
      <c r="AU69" t="s">
        <v>1341</v>
      </c>
      <c r="AV69" t="s">
        <v>49</v>
      </c>
      <c r="AW69">
        <v>1</v>
      </c>
      <c r="BB69">
        <v>0.81227272727272715</v>
      </c>
      <c r="BC69" t="s">
        <v>70</v>
      </c>
      <c r="BF69" t="s">
        <v>142</v>
      </c>
      <c r="BG69" t="s">
        <v>201</v>
      </c>
      <c r="BH69" t="s">
        <v>1341</v>
      </c>
      <c r="BI69">
        <v>9845</v>
      </c>
      <c r="BJ69">
        <v>1</v>
      </c>
      <c r="BK69" t="s">
        <v>991</v>
      </c>
      <c r="BL69" t="s">
        <v>695</v>
      </c>
      <c r="BM69">
        <v>0.81227272727272715</v>
      </c>
      <c r="BN69" t="s">
        <v>70</v>
      </c>
      <c r="BO69" t="s">
        <v>700</v>
      </c>
      <c r="BP69">
        <v>4212.0140000000001</v>
      </c>
      <c r="BQ69" t="s">
        <v>74</v>
      </c>
    </row>
    <row r="70" spans="1:69" ht="16.5">
      <c r="A70" s="110" t="str">
        <f t="shared" si="18"/>
        <v>동화운수</v>
      </c>
      <c r="B70" s="111" t="str">
        <f t="shared" si="19"/>
        <v>김태경</v>
      </c>
      <c r="C70" s="112" t="str">
        <f t="shared" si="20"/>
        <v>B</v>
      </c>
      <c r="D70" s="113">
        <f t="shared" si="21"/>
        <v>0.92700883084692098</v>
      </c>
      <c r="E70" s="114">
        <f t="shared" si="22"/>
        <v>32</v>
      </c>
      <c r="F70" s="115" t="str">
        <f t="shared" si="23"/>
        <v>급행95</v>
      </c>
      <c r="G70" s="116" t="str">
        <f t="shared" si="24"/>
        <v>70바1812</v>
      </c>
      <c r="H70" s="117">
        <f t="shared" si="25"/>
        <v>5</v>
      </c>
      <c r="I70" s="118">
        <f t="shared" si="26"/>
        <v>1849.7840000000001</v>
      </c>
      <c r="J70" s="119">
        <f t="shared" si="27"/>
        <v>1.8461660000755411E-2</v>
      </c>
      <c r="K70" s="119">
        <f t="shared" si="28"/>
        <v>0.39180684136638511</v>
      </c>
      <c r="L70" s="119">
        <f t="shared" si="29"/>
        <v>0.10001167703904888</v>
      </c>
      <c r="M70" s="120">
        <f t="shared" si="30"/>
        <v>10.345000000000001</v>
      </c>
      <c r="N70" s="121">
        <f t="shared" si="31"/>
        <v>0.2162414638682138</v>
      </c>
      <c r="O70" s="121">
        <f t="shared" si="32"/>
        <v>3.0814408601220467</v>
      </c>
      <c r="P70" s="235">
        <f t="shared" si="33"/>
        <v>2</v>
      </c>
      <c r="Q70" s="236">
        <f t="shared" si="34"/>
        <v>4</v>
      </c>
      <c r="R70" s="236">
        <f t="shared" si="35"/>
        <v>57</v>
      </c>
      <c r="T70">
        <v>507</v>
      </c>
      <c r="U70">
        <v>32</v>
      </c>
      <c r="V70" t="s">
        <v>1344</v>
      </c>
      <c r="W70">
        <v>1849.7840000000001</v>
      </c>
      <c r="X70">
        <v>728.64099999999996</v>
      </c>
      <c r="Y70">
        <v>2.5390000000000001</v>
      </c>
      <c r="Z70">
        <v>10.345000000000001</v>
      </c>
      <c r="AA70">
        <v>120.834692</v>
      </c>
      <c r="AB70">
        <v>2.2308089999999998</v>
      </c>
      <c r="AC70">
        <v>47.343859000000002</v>
      </c>
      <c r="AD70" s="1">
        <v>185</v>
      </c>
      <c r="AE70">
        <v>4</v>
      </c>
      <c r="AF70">
        <v>57</v>
      </c>
      <c r="AG70">
        <v>64</v>
      </c>
      <c r="AH70">
        <v>15.308384999999999</v>
      </c>
      <c r="AI70">
        <v>11.2</v>
      </c>
      <c r="AJ70">
        <v>0</v>
      </c>
      <c r="AK70">
        <v>2</v>
      </c>
      <c r="AL70">
        <v>441</v>
      </c>
      <c r="AM70" t="s">
        <v>1345</v>
      </c>
      <c r="AN70" t="s">
        <v>1346</v>
      </c>
      <c r="AO70">
        <v>666.41899999999998</v>
      </c>
      <c r="AR70" t="s">
        <v>142</v>
      </c>
      <c r="AS70" t="s">
        <v>204</v>
      </c>
      <c r="AT70" t="s">
        <v>1129</v>
      </c>
      <c r="AU70" t="s">
        <v>1344</v>
      </c>
      <c r="AV70" t="s">
        <v>49</v>
      </c>
      <c r="AW70">
        <v>5</v>
      </c>
      <c r="BB70">
        <v>0.92700883084692098</v>
      </c>
      <c r="BC70" t="s">
        <v>71</v>
      </c>
      <c r="BF70" t="s">
        <v>142</v>
      </c>
      <c r="BG70" t="s">
        <v>204</v>
      </c>
      <c r="BH70" t="s">
        <v>1344</v>
      </c>
      <c r="BI70">
        <v>32</v>
      </c>
      <c r="BJ70">
        <v>5</v>
      </c>
      <c r="BK70" t="s">
        <v>1129</v>
      </c>
      <c r="BL70" t="s">
        <v>1145</v>
      </c>
      <c r="BM70">
        <v>0.92700883084692098</v>
      </c>
      <c r="BN70" t="s">
        <v>71</v>
      </c>
      <c r="BO70" t="s">
        <v>696</v>
      </c>
      <c r="BP70">
        <v>1849.7840000000001</v>
      </c>
      <c r="BQ70" t="s">
        <v>72</v>
      </c>
    </row>
    <row r="71" spans="1:69" ht="16.5">
      <c r="A71" s="127" t="str">
        <f t="shared" si="18"/>
        <v>동화운수</v>
      </c>
      <c r="B71" s="128" t="str">
        <f t="shared" si="19"/>
        <v>김태복</v>
      </c>
      <c r="C71" s="129" t="str">
        <f t="shared" si="20"/>
        <v>S</v>
      </c>
      <c r="D71" s="130">
        <f t="shared" si="21"/>
        <v>1.1513043478260871</v>
      </c>
      <c r="E71" s="131">
        <f t="shared" si="22"/>
        <v>6105</v>
      </c>
      <c r="F71" s="132" t="str">
        <f t="shared" si="23"/>
        <v>10</v>
      </c>
      <c r="G71" s="133" t="str">
        <f t="shared" si="24"/>
        <v>70바1940</v>
      </c>
      <c r="H71" s="134">
        <f t="shared" si="25"/>
        <v>1</v>
      </c>
      <c r="I71" s="135">
        <f t="shared" si="26"/>
        <v>3936.29</v>
      </c>
      <c r="J71" s="136">
        <f t="shared" si="27"/>
        <v>1.4169727395251606E-2</v>
      </c>
      <c r="K71" s="136">
        <f t="shared" si="28"/>
        <v>0.34426886741779644</v>
      </c>
      <c r="L71" s="136">
        <f t="shared" si="29"/>
        <v>7.8246267424402161E-2</v>
      </c>
      <c r="M71" s="137">
        <f t="shared" si="30"/>
        <v>6.8029999999999999</v>
      </c>
      <c r="N71" s="138">
        <f t="shared" si="31"/>
        <v>0</v>
      </c>
      <c r="O71" s="138">
        <f t="shared" si="32"/>
        <v>5.0809264561300109</v>
      </c>
      <c r="P71" s="233">
        <f t="shared" si="33"/>
        <v>0</v>
      </c>
      <c r="Q71" s="234">
        <f t="shared" si="34"/>
        <v>0</v>
      </c>
      <c r="R71" s="234">
        <f t="shared" si="35"/>
        <v>200</v>
      </c>
      <c r="T71">
        <v>507</v>
      </c>
      <c r="U71">
        <v>6105</v>
      </c>
      <c r="V71" t="s">
        <v>1347</v>
      </c>
      <c r="W71">
        <v>3936.29</v>
      </c>
      <c r="X71">
        <v>1486.6420000000001</v>
      </c>
      <c r="Y71">
        <v>2.6480000000000001</v>
      </c>
      <c r="Z71">
        <v>6.8029999999999999</v>
      </c>
      <c r="AA71">
        <v>282.05158</v>
      </c>
      <c r="AB71">
        <v>3.996594</v>
      </c>
      <c r="AC71">
        <v>97.101578000000003</v>
      </c>
      <c r="AD71" s="1">
        <v>308</v>
      </c>
      <c r="AE71">
        <v>0</v>
      </c>
      <c r="AF71">
        <v>200</v>
      </c>
      <c r="AG71">
        <v>74</v>
      </c>
      <c r="AH71">
        <v>13.955921999999999</v>
      </c>
      <c r="AI71">
        <v>22</v>
      </c>
      <c r="AJ71">
        <v>0</v>
      </c>
      <c r="AK71">
        <v>0</v>
      </c>
      <c r="AL71">
        <v>0</v>
      </c>
      <c r="AM71" t="s">
        <v>1348</v>
      </c>
      <c r="AN71" t="s">
        <v>1349</v>
      </c>
      <c r="AO71">
        <v>3936.29</v>
      </c>
      <c r="AR71" t="s">
        <v>142</v>
      </c>
      <c r="AS71" t="s">
        <v>200</v>
      </c>
      <c r="AT71" t="s">
        <v>970</v>
      </c>
      <c r="AU71" t="s">
        <v>1347</v>
      </c>
      <c r="AV71" t="s">
        <v>49</v>
      </c>
      <c r="AW71">
        <v>1</v>
      </c>
      <c r="BB71">
        <v>1.1513043478260871</v>
      </c>
      <c r="BC71" t="s">
        <v>74</v>
      </c>
      <c r="BF71" t="s">
        <v>142</v>
      </c>
      <c r="BG71" t="s">
        <v>200</v>
      </c>
      <c r="BH71" t="s">
        <v>1347</v>
      </c>
      <c r="BI71">
        <v>6105</v>
      </c>
      <c r="BJ71">
        <v>1</v>
      </c>
      <c r="BK71" t="s">
        <v>970</v>
      </c>
      <c r="BL71" t="s">
        <v>695</v>
      </c>
      <c r="BM71">
        <v>1.1513043478260871</v>
      </c>
      <c r="BN71" t="s">
        <v>74</v>
      </c>
      <c r="BO71" t="s">
        <v>697</v>
      </c>
      <c r="BP71">
        <v>3936.29</v>
      </c>
      <c r="BQ71" t="s">
        <v>69</v>
      </c>
    </row>
    <row r="72" spans="1:69" ht="16.5">
      <c r="A72" s="110" t="str">
        <f t="shared" ref="A72:A87" si="36">BF72</f>
        <v>동화운수</v>
      </c>
      <c r="B72" s="111" t="str">
        <f t="shared" ref="B72:B87" si="37">BH72</f>
        <v>김태영</v>
      </c>
      <c r="C72" s="112" t="str">
        <f t="shared" ref="C72:C87" si="38">BN72</f>
        <v>D</v>
      </c>
      <c r="D72" s="113">
        <f t="shared" ref="D72:D87" si="39">BM72</f>
        <v>0.818460990435257</v>
      </c>
      <c r="E72" s="114">
        <f t="shared" ref="E72:E87" si="40">U72</f>
        <v>2464</v>
      </c>
      <c r="F72" s="115" t="str">
        <f t="shared" ref="F72:F87" si="41">BG72</f>
        <v>45</v>
      </c>
      <c r="G72" s="116" t="str">
        <f t="shared" ref="G72:G87" si="42">BK72</f>
        <v>70바1858</v>
      </c>
      <c r="H72" s="117">
        <f t="shared" ref="H72:H87" si="43">BJ72</f>
        <v>2</v>
      </c>
      <c r="I72" s="118">
        <f t="shared" ref="I72:I87" si="44">BP72</f>
        <v>2306.1779999999999</v>
      </c>
      <c r="J72" s="119">
        <f t="shared" ref="J72:J87" si="45">AB72/AA72</f>
        <v>6.4094687002527939E-3</v>
      </c>
      <c r="K72" s="119">
        <f t="shared" ref="K72:K87" si="46">AC72/AA72</f>
        <v>0.32992437715506517</v>
      </c>
      <c r="L72" s="119">
        <f t="shared" ref="L72:L87" si="47">AD72/I72</f>
        <v>0.20553487198299525</v>
      </c>
      <c r="M72" s="120">
        <f t="shared" ref="M72:M87" si="48">Z72</f>
        <v>10.760999999999999</v>
      </c>
      <c r="N72" s="121">
        <f t="shared" ref="N72:N87" si="49">AE72*100/W72</f>
        <v>0.17344714935273861</v>
      </c>
      <c r="O72" s="121">
        <f t="shared" ref="O72:O87" si="50">AF72*100/W72</f>
        <v>13.962495522895457</v>
      </c>
      <c r="P72" s="235">
        <f t="shared" ref="P72:P87" si="51">AK72</f>
        <v>3</v>
      </c>
      <c r="Q72" s="236">
        <f t="shared" ref="Q72:Q87" si="52">AE72</f>
        <v>4</v>
      </c>
      <c r="R72" s="236">
        <f t="shared" ref="R72:R87" si="53">AF72</f>
        <v>322</v>
      </c>
      <c r="T72">
        <v>507</v>
      </c>
      <c r="U72">
        <v>2464</v>
      </c>
      <c r="V72" t="s">
        <v>1350</v>
      </c>
      <c r="W72">
        <v>2306.1779999999999</v>
      </c>
      <c r="X72">
        <v>1088.18</v>
      </c>
      <c r="Y72">
        <v>2.1190000000000002</v>
      </c>
      <c r="Z72">
        <v>10.760999999999999</v>
      </c>
      <c r="AA72">
        <v>149.85828699999999</v>
      </c>
      <c r="AB72">
        <v>0.96051200000000003</v>
      </c>
      <c r="AC72">
        <v>49.441901999999999</v>
      </c>
      <c r="AD72" s="1">
        <v>474</v>
      </c>
      <c r="AE72">
        <v>4</v>
      </c>
      <c r="AF72">
        <v>322</v>
      </c>
      <c r="AG72">
        <v>67</v>
      </c>
      <c r="AH72">
        <v>15.389058</v>
      </c>
      <c r="AI72">
        <v>16.8</v>
      </c>
      <c r="AJ72">
        <v>0</v>
      </c>
      <c r="AK72">
        <v>3</v>
      </c>
      <c r="AL72">
        <v>730</v>
      </c>
      <c r="AM72" t="s">
        <v>1351</v>
      </c>
      <c r="AN72" t="s">
        <v>1352</v>
      </c>
      <c r="AO72">
        <v>2194.806</v>
      </c>
      <c r="AR72" t="s">
        <v>142</v>
      </c>
      <c r="AS72" t="s">
        <v>203</v>
      </c>
      <c r="AT72" t="s">
        <v>1092</v>
      </c>
      <c r="AU72" t="s">
        <v>1350</v>
      </c>
      <c r="AV72" t="s">
        <v>49</v>
      </c>
      <c r="AW72">
        <v>2</v>
      </c>
      <c r="BB72">
        <v>0.818460990435257</v>
      </c>
      <c r="BC72" t="s">
        <v>70</v>
      </c>
      <c r="BF72" t="s">
        <v>142</v>
      </c>
      <c r="BG72" t="s">
        <v>203</v>
      </c>
      <c r="BH72" t="s">
        <v>1350</v>
      </c>
      <c r="BI72">
        <v>2464</v>
      </c>
      <c r="BJ72">
        <v>2</v>
      </c>
      <c r="BK72" t="s">
        <v>1092</v>
      </c>
      <c r="BL72" t="s">
        <v>1122</v>
      </c>
      <c r="BM72">
        <v>0.818460990435257</v>
      </c>
      <c r="BN72" t="s">
        <v>70</v>
      </c>
      <c r="BO72" t="s">
        <v>700</v>
      </c>
      <c r="BP72">
        <v>2306.1779999999999</v>
      </c>
      <c r="BQ72" t="s">
        <v>69</v>
      </c>
    </row>
    <row r="73" spans="1:69" ht="16.5">
      <c r="A73" s="127" t="str">
        <f t="shared" si="36"/>
        <v>동화운수</v>
      </c>
      <c r="B73" s="128" t="str">
        <f t="shared" si="37"/>
        <v>김태우</v>
      </c>
      <c r="C73" s="129" t="str">
        <f t="shared" si="38"/>
        <v>C</v>
      </c>
      <c r="D73" s="130">
        <f t="shared" si="39"/>
        <v>0.85773803047651709</v>
      </c>
      <c r="E73" s="131">
        <f t="shared" si="40"/>
        <v>2543</v>
      </c>
      <c r="F73" s="132" t="str">
        <f t="shared" si="41"/>
        <v>10</v>
      </c>
      <c r="G73" s="133" t="str">
        <f t="shared" si="42"/>
        <v>70바1940</v>
      </c>
      <c r="H73" s="134">
        <f t="shared" si="43"/>
        <v>6</v>
      </c>
      <c r="I73" s="135">
        <f t="shared" si="44"/>
        <v>3129.8869999999997</v>
      </c>
      <c r="J73" s="136">
        <f t="shared" si="45"/>
        <v>1.9191828962113553E-2</v>
      </c>
      <c r="K73" s="136">
        <f t="shared" si="46"/>
        <v>0.38772656318772913</v>
      </c>
      <c r="L73" s="136">
        <f t="shared" si="47"/>
        <v>0.20256322352851719</v>
      </c>
      <c r="M73" s="137">
        <f t="shared" si="48"/>
        <v>12.33</v>
      </c>
      <c r="N73" s="138">
        <f t="shared" si="49"/>
        <v>3.1950035256863907E-2</v>
      </c>
      <c r="O73" s="138">
        <f t="shared" si="50"/>
        <v>14.952616500212308</v>
      </c>
      <c r="P73" s="233">
        <f t="shared" si="51"/>
        <v>38</v>
      </c>
      <c r="Q73" s="234">
        <f t="shared" si="52"/>
        <v>1</v>
      </c>
      <c r="R73" s="234">
        <f t="shared" si="53"/>
        <v>468</v>
      </c>
      <c r="T73">
        <v>507</v>
      </c>
      <c r="U73">
        <v>2543</v>
      </c>
      <c r="V73" t="s">
        <v>1353</v>
      </c>
      <c r="W73">
        <v>3129.8870000000002</v>
      </c>
      <c r="X73">
        <v>1450.8050000000001</v>
      </c>
      <c r="Y73">
        <v>2.157</v>
      </c>
      <c r="Z73">
        <v>12.33</v>
      </c>
      <c r="AA73">
        <v>218.76799800000001</v>
      </c>
      <c r="AB73">
        <v>4.1985580000000002</v>
      </c>
      <c r="AC73">
        <v>84.822164000000001</v>
      </c>
      <c r="AD73" s="1">
        <v>634</v>
      </c>
      <c r="AE73">
        <v>1</v>
      </c>
      <c r="AF73">
        <v>468</v>
      </c>
      <c r="AG73">
        <v>70</v>
      </c>
      <c r="AH73">
        <v>14.306877</v>
      </c>
      <c r="AI73">
        <v>66.400000000000006</v>
      </c>
      <c r="AJ73">
        <v>0</v>
      </c>
      <c r="AK73">
        <v>38</v>
      </c>
      <c r="AL73">
        <v>8558</v>
      </c>
      <c r="AM73" t="s">
        <v>1354</v>
      </c>
      <c r="AN73" t="s">
        <v>1355</v>
      </c>
      <c r="AO73">
        <v>777.24599999999998</v>
      </c>
      <c r="AR73" t="s">
        <v>142</v>
      </c>
      <c r="AS73" t="s">
        <v>200</v>
      </c>
      <c r="AT73" t="s">
        <v>970</v>
      </c>
      <c r="AU73" t="s">
        <v>1353</v>
      </c>
      <c r="AV73" t="s">
        <v>49</v>
      </c>
      <c r="AW73">
        <v>6</v>
      </c>
      <c r="BB73">
        <v>0.85773803047651709</v>
      </c>
      <c r="BC73" t="s">
        <v>72</v>
      </c>
      <c r="BF73" t="s">
        <v>142</v>
      </c>
      <c r="BG73" t="s">
        <v>200</v>
      </c>
      <c r="BH73" t="s">
        <v>1353</v>
      </c>
      <c r="BI73">
        <v>2543</v>
      </c>
      <c r="BJ73">
        <v>6</v>
      </c>
      <c r="BK73" t="s">
        <v>970</v>
      </c>
      <c r="BL73" t="s">
        <v>964</v>
      </c>
      <c r="BM73">
        <v>0.85773803047651709</v>
      </c>
      <c r="BN73" t="s">
        <v>72</v>
      </c>
      <c r="BO73" t="s">
        <v>698</v>
      </c>
      <c r="BP73">
        <v>3129.8869999999997</v>
      </c>
      <c r="BQ73" t="s">
        <v>72</v>
      </c>
    </row>
    <row r="74" spans="1:69" ht="16.5">
      <c r="A74" s="110" t="str">
        <f t="shared" si="36"/>
        <v>동화운수</v>
      </c>
      <c r="B74" s="111" t="str">
        <f t="shared" si="37"/>
        <v>김태준</v>
      </c>
      <c r="C74" s="112" t="str">
        <f t="shared" si="38"/>
        <v>A</v>
      </c>
      <c r="D74" s="113">
        <f t="shared" si="39"/>
        <v>0.97168536810060346</v>
      </c>
      <c r="E74" s="114">
        <f t="shared" si="40"/>
        <v>8468</v>
      </c>
      <c r="F74" s="115" t="str">
        <f t="shared" si="41"/>
        <v>45</v>
      </c>
      <c r="G74" s="116" t="str">
        <f t="shared" si="42"/>
        <v>70바1934</v>
      </c>
      <c r="H74" s="117">
        <f t="shared" si="43"/>
        <v>2</v>
      </c>
      <c r="I74" s="118">
        <f t="shared" si="44"/>
        <v>2393.1320000000001</v>
      </c>
      <c r="J74" s="119">
        <f t="shared" si="45"/>
        <v>1.8622625926650021E-2</v>
      </c>
      <c r="K74" s="119">
        <f t="shared" si="46"/>
        <v>0.36011684862593279</v>
      </c>
      <c r="L74" s="119">
        <f t="shared" si="47"/>
        <v>8.6079664640312359E-2</v>
      </c>
      <c r="M74" s="120">
        <f t="shared" si="48"/>
        <v>11.137</v>
      </c>
      <c r="N74" s="121">
        <f t="shared" si="49"/>
        <v>8.357248994205084E-2</v>
      </c>
      <c r="O74" s="121">
        <f t="shared" si="50"/>
        <v>28.331074090355234</v>
      </c>
      <c r="P74" s="235">
        <f t="shared" si="51"/>
        <v>5</v>
      </c>
      <c r="Q74" s="236">
        <f t="shared" si="52"/>
        <v>2</v>
      </c>
      <c r="R74" s="236">
        <f t="shared" si="53"/>
        <v>678</v>
      </c>
      <c r="T74">
        <v>507</v>
      </c>
      <c r="U74">
        <v>8468</v>
      </c>
      <c r="V74" t="s">
        <v>1356</v>
      </c>
      <c r="W74">
        <v>2393.1320000000001</v>
      </c>
      <c r="X74">
        <v>1026.3150000000001</v>
      </c>
      <c r="Y74">
        <v>2.3319999999999999</v>
      </c>
      <c r="Z74">
        <v>11.137</v>
      </c>
      <c r="AA74">
        <v>158.48162400000001</v>
      </c>
      <c r="AB74">
        <v>2.9513440000000002</v>
      </c>
      <c r="AC74">
        <v>57.071902999999999</v>
      </c>
      <c r="AD74" s="1">
        <v>206</v>
      </c>
      <c r="AE74">
        <v>2</v>
      </c>
      <c r="AF74">
        <v>678</v>
      </c>
      <c r="AG74">
        <v>71</v>
      </c>
      <c r="AH74">
        <v>15.100375</v>
      </c>
      <c r="AI74">
        <v>29</v>
      </c>
      <c r="AJ74">
        <v>0</v>
      </c>
      <c r="AK74">
        <v>5</v>
      </c>
      <c r="AL74">
        <v>1997</v>
      </c>
      <c r="AM74" t="s">
        <v>1357</v>
      </c>
      <c r="AN74" t="s">
        <v>1358</v>
      </c>
      <c r="AO74">
        <v>2338.319</v>
      </c>
      <c r="AR74" t="s">
        <v>142</v>
      </c>
      <c r="AS74" t="s">
        <v>203</v>
      </c>
      <c r="AT74" t="s">
        <v>1114</v>
      </c>
      <c r="AU74" t="s">
        <v>1356</v>
      </c>
      <c r="AV74" t="s">
        <v>49</v>
      </c>
      <c r="AW74">
        <v>2</v>
      </c>
      <c r="BB74">
        <v>0.97168536810060346</v>
      </c>
      <c r="BC74" t="s">
        <v>69</v>
      </c>
      <c r="BF74" t="s">
        <v>142</v>
      </c>
      <c r="BG74" t="s">
        <v>203</v>
      </c>
      <c r="BH74" t="s">
        <v>1356</v>
      </c>
      <c r="BI74">
        <v>8468</v>
      </c>
      <c r="BJ74">
        <v>2</v>
      </c>
      <c r="BK74" t="s">
        <v>1114</v>
      </c>
      <c r="BL74" t="s">
        <v>1078</v>
      </c>
      <c r="BM74">
        <v>0.97168536810060346</v>
      </c>
      <c r="BN74" t="s">
        <v>69</v>
      </c>
      <c r="BO74" t="s">
        <v>699</v>
      </c>
      <c r="BP74">
        <v>2393.1320000000001</v>
      </c>
      <c r="BQ74" t="s">
        <v>71</v>
      </c>
    </row>
    <row r="75" spans="1:69" ht="16.5">
      <c r="A75" s="127" t="str">
        <f t="shared" si="36"/>
        <v>동화운수</v>
      </c>
      <c r="B75" s="128" t="str">
        <f t="shared" si="37"/>
        <v>김필선</v>
      </c>
      <c r="C75" s="129" t="str">
        <f t="shared" si="38"/>
        <v>F</v>
      </c>
      <c r="D75" s="130">
        <f t="shared" si="39"/>
        <v>0.76857142857142868</v>
      </c>
      <c r="E75" s="131">
        <f t="shared" si="40"/>
        <v>8166</v>
      </c>
      <c r="F75" s="132" t="str">
        <f t="shared" si="41"/>
        <v>급행95</v>
      </c>
      <c r="G75" s="133" t="str">
        <f t="shared" si="42"/>
        <v>70바1804</v>
      </c>
      <c r="H75" s="134">
        <f t="shared" si="43"/>
        <v>1</v>
      </c>
      <c r="I75" s="135">
        <f t="shared" si="44"/>
        <v>2004.46</v>
      </c>
      <c r="J75" s="136">
        <f t="shared" si="45"/>
        <v>7.0667587659399358E-3</v>
      </c>
      <c r="K75" s="136">
        <f t="shared" si="46"/>
        <v>0.37886445426194093</v>
      </c>
      <c r="L75" s="136">
        <f t="shared" si="47"/>
        <v>0.1686239685501332</v>
      </c>
      <c r="M75" s="137">
        <f t="shared" si="48"/>
        <v>13.263</v>
      </c>
      <c r="N75" s="138">
        <f t="shared" si="49"/>
        <v>0</v>
      </c>
      <c r="O75" s="138">
        <f t="shared" si="50"/>
        <v>8.1318659389561283</v>
      </c>
      <c r="P75" s="233">
        <f t="shared" si="51"/>
        <v>2</v>
      </c>
      <c r="Q75" s="234">
        <f t="shared" si="52"/>
        <v>0</v>
      </c>
      <c r="R75" s="234">
        <f t="shared" si="53"/>
        <v>163</v>
      </c>
      <c r="T75">
        <v>507</v>
      </c>
      <c r="U75">
        <v>8166</v>
      </c>
      <c r="V75" t="s">
        <v>1359</v>
      </c>
      <c r="W75">
        <v>2004.46</v>
      </c>
      <c r="X75">
        <v>931.25699999999995</v>
      </c>
      <c r="Y75">
        <v>2.1520000000000001</v>
      </c>
      <c r="Z75">
        <v>13.263</v>
      </c>
      <c r="AA75">
        <v>125.739682</v>
      </c>
      <c r="AB75">
        <v>0.88857200000000003</v>
      </c>
      <c r="AC75">
        <v>47.638295999999997</v>
      </c>
      <c r="AD75" s="1">
        <v>338</v>
      </c>
      <c r="AE75">
        <v>0</v>
      </c>
      <c r="AF75">
        <v>163</v>
      </c>
      <c r="AG75">
        <v>70</v>
      </c>
      <c r="AH75">
        <v>15.941347</v>
      </c>
      <c r="AI75">
        <v>697.9</v>
      </c>
      <c r="AJ75">
        <v>0</v>
      </c>
      <c r="AK75">
        <v>2</v>
      </c>
      <c r="AL75">
        <v>243</v>
      </c>
      <c r="AM75" t="s">
        <v>1360</v>
      </c>
      <c r="AN75" t="s">
        <v>1361</v>
      </c>
      <c r="AO75">
        <v>2004.46</v>
      </c>
      <c r="AR75" t="s">
        <v>142</v>
      </c>
      <c r="AS75" t="s">
        <v>204</v>
      </c>
      <c r="AT75" t="s">
        <v>1124</v>
      </c>
      <c r="AU75" t="s">
        <v>1359</v>
      </c>
      <c r="AV75" t="s">
        <v>49</v>
      </c>
      <c r="AW75">
        <v>1</v>
      </c>
      <c r="BB75">
        <v>0.76857142857142868</v>
      </c>
      <c r="BC75" t="s">
        <v>73</v>
      </c>
      <c r="BF75" t="s">
        <v>142</v>
      </c>
      <c r="BG75" t="s">
        <v>204</v>
      </c>
      <c r="BH75" t="s">
        <v>1359</v>
      </c>
      <c r="BI75">
        <v>8166</v>
      </c>
      <c r="BJ75">
        <v>1</v>
      </c>
      <c r="BK75" t="s">
        <v>1124</v>
      </c>
      <c r="BL75" t="s">
        <v>695</v>
      </c>
      <c r="BM75">
        <v>0.76857142857142868</v>
      </c>
      <c r="BN75" t="s">
        <v>73</v>
      </c>
      <c r="BO75" t="s">
        <v>711</v>
      </c>
      <c r="BP75">
        <v>2004.46</v>
      </c>
      <c r="BQ75" t="s">
        <v>72</v>
      </c>
    </row>
    <row r="76" spans="1:69" ht="16.5">
      <c r="A76" s="110" t="str">
        <f t="shared" si="36"/>
        <v>동화운수</v>
      </c>
      <c r="B76" s="111" t="str">
        <f t="shared" si="37"/>
        <v>김학열</v>
      </c>
      <c r="C76" s="112" t="str">
        <f t="shared" si="38"/>
        <v>D</v>
      </c>
      <c r="D76" s="113">
        <f t="shared" si="39"/>
        <v>0.8399200549066872</v>
      </c>
      <c r="E76" s="114">
        <f t="shared" si="40"/>
        <v>1556</v>
      </c>
      <c r="F76" s="115" t="str">
        <f t="shared" si="41"/>
        <v>45</v>
      </c>
      <c r="G76" s="116" t="str">
        <f t="shared" si="42"/>
        <v>70바1926</v>
      </c>
      <c r="H76" s="117">
        <f t="shared" si="43"/>
        <v>2</v>
      </c>
      <c r="I76" s="118">
        <f t="shared" si="44"/>
        <v>2599.2069999999999</v>
      </c>
      <c r="J76" s="119">
        <f t="shared" si="45"/>
        <v>3.1226343405851932E-2</v>
      </c>
      <c r="K76" s="119">
        <f t="shared" si="46"/>
        <v>0.33918568719740694</v>
      </c>
      <c r="L76" s="119">
        <f t="shared" si="47"/>
        <v>0.20737094044452789</v>
      </c>
      <c r="M76" s="120">
        <f t="shared" si="48"/>
        <v>10.986000000000001</v>
      </c>
      <c r="N76" s="121">
        <f t="shared" si="49"/>
        <v>7.6946545619490866E-2</v>
      </c>
      <c r="O76" s="121">
        <f t="shared" si="50"/>
        <v>3.6549609169258166</v>
      </c>
      <c r="P76" s="235">
        <f t="shared" si="51"/>
        <v>10</v>
      </c>
      <c r="Q76" s="236">
        <f t="shared" si="52"/>
        <v>2</v>
      </c>
      <c r="R76" s="236">
        <f t="shared" si="53"/>
        <v>95</v>
      </c>
      <c r="T76">
        <v>507</v>
      </c>
      <c r="U76">
        <v>1556</v>
      </c>
      <c r="V76" t="s">
        <v>1362</v>
      </c>
      <c r="W76">
        <v>2599.2069999999999</v>
      </c>
      <c r="X76">
        <v>1190.721</v>
      </c>
      <c r="Y76">
        <v>2.1829999999999998</v>
      </c>
      <c r="Z76">
        <v>10.986000000000001</v>
      </c>
      <c r="AA76">
        <v>176.656611</v>
      </c>
      <c r="AB76">
        <v>5.5163399999999996</v>
      </c>
      <c r="AC76">
        <v>59.919393999999997</v>
      </c>
      <c r="AD76" s="1">
        <v>539</v>
      </c>
      <c r="AE76">
        <v>2</v>
      </c>
      <c r="AF76">
        <v>95</v>
      </c>
      <c r="AG76">
        <v>64</v>
      </c>
      <c r="AH76">
        <v>14.713329</v>
      </c>
      <c r="AI76">
        <v>9.1999999999999993</v>
      </c>
      <c r="AJ76">
        <v>0</v>
      </c>
      <c r="AK76">
        <v>10</v>
      </c>
      <c r="AL76">
        <v>1873</v>
      </c>
      <c r="AM76" t="s">
        <v>1363</v>
      </c>
      <c r="AN76" t="s">
        <v>1364</v>
      </c>
      <c r="AO76">
        <v>2500.2779999999998</v>
      </c>
      <c r="AR76" t="s">
        <v>142</v>
      </c>
      <c r="AS76" t="s">
        <v>203</v>
      </c>
      <c r="AT76" t="s">
        <v>1110</v>
      </c>
      <c r="AU76" t="s">
        <v>1362</v>
      </c>
      <c r="AV76" t="s">
        <v>49</v>
      </c>
      <c r="AW76">
        <v>2</v>
      </c>
      <c r="BB76">
        <v>0.8399200549066872</v>
      </c>
      <c r="BC76" t="s">
        <v>70</v>
      </c>
      <c r="BF76" t="s">
        <v>142</v>
      </c>
      <c r="BG76" t="s">
        <v>203</v>
      </c>
      <c r="BH76" t="s">
        <v>1362</v>
      </c>
      <c r="BI76">
        <v>1556</v>
      </c>
      <c r="BJ76">
        <v>2</v>
      </c>
      <c r="BK76" t="s">
        <v>1110</v>
      </c>
      <c r="BL76" t="s">
        <v>1076</v>
      </c>
      <c r="BM76">
        <v>0.8399200549066872</v>
      </c>
      <c r="BN76" t="s">
        <v>70</v>
      </c>
      <c r="BO76" t="s">
        <v>700</v>
      </c>
      <c r="BP76">
        <v>2599.2069999999999</v>
      </c>
      <c r="BQ76" t="s">
        <v>72</v>
      </c>
    </row>
    <row r="77" spans="1:69" ht="16.5">
      <c r="A77" s="127" t="str">
        <f t="shared" si="36"/>
        <v>동화운수</v>
      </c>
      <c r="B77" s="128" t="str">
        <f t="shared" si="37"/>
        <v>김한우</v>
      </c>
      <c r="C77" s="129" t="str">
        <f t="shared" si="38"/>
        <v>A</v>
      </c>
      <c r="D77" s="130">
        <f t="shared" si="39"/>
        <v>0.96958333333333335</v>
      </c>
      <c r="E77" s="131">
        <f t="shared" si="40"/>
        <v>8367</v>
      </c>
      <c r="F77" s="132" t="str">
        <f t="shared" si="41"/>
        <v>45</v>
      </c>
      <c r="G77" s="133" t="str">
        <f t="shared" si="42"/>
        <v>70바1933</v>
      </c>
      <c r="H77" s="134">
        <f t="shared" si="43"/>
        <v>1</v>
      </c>
      <c r="I77" s="135">
        <f t="shared" si="44"/>
        <v>2044.6669999999999</v>
      </c>
      <c r="J77" s="136">
        <f t="shared" si="45"/>
        <v>2.0646048316731818E-2</v>
      </c>
      <c r="K77" s="136">
        <f t="shared" si="46"/>
        <v>0.31770089118844502</v>
      </c>
      <c r="L77" s="136">
        <f t="shared" si="47"/>
        <v>0.18976195145713215</v>
      </c>
      <c r="M77" s="137">
        <f t="shared" si="48"/>
        <v>10.464</v>
      </c>
      <c r="N77" s="138">
        <f t="shared" si="49"/>
        <v>0</v>
      </c>
      <c r="O77" s="138">
        <f t="shared" si="50"/>
        <v>3.6191712391308708</v>
      </c>
      <c r="P77" s="233">
        <f t="shared" si="51"/>
        <v>1</v>
      </c>
      <c r="Q77" s="234">
        <f t="shared" si="52"/>
        <v>0</v>
      </c>
      <c r="R77" s="234">
        <f t="shared" si="53"/>
        <v>74</v>
      </c>
      <c r="T77">
        <v>507</v>
      </c>
      <c r="U77">
        <v>8367</v>
      </c>
      <c r="V77" t="s">
        <v>1365</v>
      </c>
      <c r="W77">
        <v>2044.6669999999999</v>
      </c>
      <c r="X77">
        <v>878.65899999999999</v>
      </c>
      <c r="Y77">
        <v>2.327</v>
      </c>
      <c r="Z77">
        <v>10.464</v>
      </c>
      <c r="AA77">
        <v>132.29413</v>
      </c>
      <c r="AB77">
        <v>2.7313510000000001</v>
      </c>
      <c r="AC77">
        <v>42.029963000000002</v>
      </c>
      <c r="AD77" s="1">
        <v>388</v>
      </c>
      <c r="AE77">
        <v>0</v>
      </c>
      <c r="AF77">
        <v>74</v>
      </c>
      <c r="AG77">
        <v>66</v>
      </c>
      <c r="AH77">
        <v>15.455462000000001</v>
      </c>
      <c r="AI77">
        <v>15.8</v>
      </c>
      <c r="AJ77">
        <v>0</v>
      </c>
      <c r="AK77">
        <v>1</v>
      </c>
      <c r="AL77">
        <v>401</v>
      </c>
      <c r="AM77" t="s">
        <v>1366</v>
      </c>
      <c r="AN77" t="s">
        <v>1367</v>
      </c>
      <c r="AO77">
        <v>2044.6669999999999</v>
      </c>
      <c r="AR77" t="s">
        <v>142</v>
      </c>
      <c r="AS77" t="s">
        <v>203</v>
      </c>
      <c r="AT77" t="s">
        <v>1112</v>
      </c>
      <c r="AU77" t="s">
        <v>1365</v>
      </c>
      <c r="AV77" t="s">
        <v>49</v>
      </c>
      <c r="AW77">
        <v>1</v>
      </c>
      <c r="BB77">
        <v>0.96958333333333335</v>
      </c>
      <c r="BC77" t="s">
        <v>69</v>
      </c>
      <c r="BF77" t="s">
        <v>142</v>
      </c>
      <c r="BG77" t="s">
        <v>203</v>
      </c>
      <c r="BH77" t="s">
        <v>1365</v>
      </c>
      <c r="BI77">
        <v>8367</v>
      </c>
      <c r="BJ77">
        <v>1</v>
      </c>
      <c r="BK77" t="s">
        <v>1112</v>
      </c>
      <c r="BL77" t="s">
        <v>695</v>
      </c>
      <c r="BM77">
        <v>0.96958333333333335</v>
      </c>
      <c r="BN77" t="s">
        <v>69</v>
      </c>
      <c r="BO77" t="s">
        <v>699</v>
      </c>
      <c r="BP77">
        <v>2044.6669999999999</v>
      </c>
      <c r="BQ77" t="s">
        <v>71</v>
      </c>
    </row>
    <row r="78" spans="1:69" ht="16.5">
      <c r="A78" s="110" t="str">
        <f t="shared" si="36"/>
        <v>동화운수</v>
      </c>
      <c r="B78" s="111" t="str">
        <f t="shared" si="37"/>
        <v>김훈태</v>
      </c>
      <c r="C78" s="112" t="str">
        <f t="shared" si="38"/>
        <v>S</v>
      </c>
      <c r="D78" s="113">
        <f t="shared" si="39"/>
        <v>1.0670959337798045</v>
      </c>
      <c r="E78" s="114">
        <f t="shared" si="40"/>
        <v>6178</v>
      </c>
      <c r="F78" s="115" t="str">
        <f t="shared" si="41"/>
        <v>2</v>
      </c>
      <c r="G78" s="116" t="str">
        <f t="shared" si="42"/>
        <v>70바1945</v>
      </c>
      <c r="H78" s="117">
        <f t="shared" si="43"/>
        <v>2</v>
      </c>
      <c r="I78" s="118">
        <f t="shared" si="44"/>
        <v>1909.298</v>
      </c>
      <c r="J78" s="119">
        <f t="shared" si="45"/>
        <v>1.297180426732995E-2</v>
      </c>
      <c r="K78" s="119">
        <f t="shared" si="46"/>
        <v>0.3496758968237379</v>
      </c>
      <c r="L78" s="119">
        <f t="shared" si="47"/>
        <v>0.14665075855104862</v>
      </c>
      <c r="M78" s="120">
        <f t="shared" si="48"/>
        <v>8.1080000000000005</v>
      </c>
      <c r="N78" s="121">
        <f t="shared" si="49"/>
        <v>0</v>
      </c>
      <c r="O78" s="121">
        <f t="shared" si="50"/>
        <v>2.199761378265729</v>
      </c>
      <c r="P78" s="235">
        <f t="shared" si="51"/>
        <v>1</v>
      </c>
      <c r="Q78" s="236">
        <f t="shared" si="52"/>
        <v>0</v>
      </c>
      <c r="R78" s="236">
        <f t="shared" si="53"/>
        <v>42</v>
      </c>
      <c r="T78">
        <v>507</v>
      </c>
      <c r="U78">
        <v>6178</v>
      </c>
      <c r="V78" t="s">
        <v>1368</v>
      </c>
      <c r="W78">
        <v>1909.298</v>
      </c>
      <c r="X78">
        <v>774.95399999999995</v>
      </c>
      <c r="Y78">
        <v>2.464</v>
      </c>
      <c r="Z78">
        <v>8.1080000000000005</v>
      </c>
      <c r="AA78">
        <v>135.20524700000001</v>
      </c>
      <c r="AB78">
        <v>1.7538560000000001</v>
      </c>
      <c r="AC78">
        <v>47.278016000000001</v>
      </c>
      <c r="AD78" s="1">
        <v>280</v>
      </c>
      <c r="AE78">
        <v>0</v>
      </c>
      <c r="AF78">
        <v>42</v>
      </c>
      <c r="AG78">
        <v>70</v>
      </c>
      <c r="AH78">
        <v>14.121478</v>
      </c>
      <c r="AI78">
        <v>27.2</v>
      </c>
      <c r="AJ78">
        <v>0</v>
      </c>
      <c r="AK78">
        <v>1</v>
      </c>
      <c r="AL78">
        <v>598</v>
      </c>
      <c r="AM78" t="s">
        <v>1369</v>
      </c>
      <c r="AN78" t="s">
        <v>1370</v>
      </c>
      <c r="AO78">
        <v>1734.194</v>
      </c>
      <c r="AR78" t="s">
        <v>142</v>
      </c>
      <c r="AS78" t="s">
        <v>201</v>
      </c>
      <c r="AT78" t="s">
        <v>1031</v>
      </c>
      <c r="AU78" t="s">
        <v>1368</v>
      </c>
      <c r="AV78" t="s">
        <v>49</v>
      </c>
      <c r="AW78">
        <v>2</v>
      </c>
      <c r="BB78">
        <v>1.0670959337798045</v>
      </c>
      <c r="BC78" t="s">
        <v>74</v>
      </c>
      <c r="BF78" t="s">
        <v>142</v>
      </c>
      <c r="BG78" t="s">
        <v>201</v>
      </c>
      <c r="BH78" t="s">
        <v>1368</v>
      </c>
      <c r="BI78">
        <v>6178</v>
      </c>
      <c r="BJ78">
        <v>2</v>
      </c>
      <c r="BK78" t="s">
        <v>1031</v>
      </c>
      <c r="BL78" t="s">
        <v>979</v>
      </c>
      <c r="BM78">
        <v>1.0670959337798045</v>
      </c>
      <c r="BN78" t="s">
        <v>74</v>
      </c>
      <c r="BO78" t="s">
        <v>697</v>
      </c>
      <c r="BP78">
        <v>1909.298</v>
      </c>
      <c r="BQ78" t="s">
        <v>71</v>
      </c>
    </row>
    <row r="79" spans="1:69" ht="16.5">
      <c r="A79" s="127" t="str">
        <f t="shared" si="36"/>
        <v>동화운수</v>
      </c>
      <c r="B79" s="128" t="str">
        <f t="shared" si="37"/>
        <v>나병삼</v>
      </c>
      <c r="C79" s="129" t="str">
        <f t="shared" si="38"/>
        <v>S</v>
      </c>
      <c r="D79" s="130">
        <f t="shared" si="39"/>
        <v>1.0789754801906726</v>
      </c>
      <c r="E79" s="131">
        <f t="shared" si="40"/>
        <v>7317</v>
      </c>
      <c r="F79" s="132" t="str">
        <f t="shared" si="41"/>
        <v>10</v>
      </c>
      <c r="G79" s="133" t="str">
        <f t="shared" si="42"/>
        <v>70바1935</v>
      </c>
      <c r="H79" s="134">
        <f t="shared" si="43"/>
        <v>15</v>
      </c>
      <c r="I79" s="135">
        <f t="shared" si="44"/>
        <v>2687.7890000000002</v>
      </c>
      <c r="J79" s="136">
        <f t="shared" si="45"/>
        <v>6.1176337824052698E-3</v>
      </c>
      <c r="K79" s="136">
        <f t="shared" si="46"/>
        <v>0.32426055015603505</v>
      </c>
      <c r="L79" s="136">
        <f t="shared" si="47"/>
        <v>0.12910239605861917</v>
      </c>
      <c r="M79" s="137">
        <f t="shared" si="48"/>
        <v>6.5910000000000002</v>
      </c>
      <c r="N79" s="138">
        <f t="shared" si="49"/>
        <v>0</v>
      </c>
      <c r="O79" s="138">
        <f t="shared" si="50"/>
        <v>4.6878679836847308</v>
      </c>
      <c r="P79" s="233">
        <f t="shared" si="51"/>
        <v>1</v>
      </c>
      <c r="Q79" s="234">
        <f t="shared" si="52"/>
        <v>0</v>
      </c>
      <c r="R79" s="234">
        <f t="shared" si="53"/>
        <v>126</v>
      </c>
      <c r="T79">
        <v>507</v>
      </c>
      <c r="U79">
        <v>7317</v>
      </c>
      <c r="V79" t="s">
        <v>1371</v>
      </c>
      <c r="W79">
        <v>2687.7890000000002</v>
      </c>
      <c r="X79">
        <v>964.63599999999997</v>
      </c>
      <c r="Y79">
        <v>2.786</v>
      </c>
      <c r="Z79">
        <v>6.5910000000000002</v>
      </c>
      <c r="AA79">
        <v>177.120769</v>
      </c>
      <c r="AB79">
        <v>1.0835600000000001</v>
      </c>
      <c r="AC79">
        <v>57.433278000000001</v>
      </c>
      <c r="AD79" s="1">
        <v>347</v>
      </c>
      <c r="AE79">
        <v>0</v>
      </c>
      <c r="AF79">
        <v>126</v>
      </c>
      <c r="AG79">
        <v>68</v>
      </c>
      <c r="AH79">
        <v>15.174894</v>
      </c>
      <c r="AI79">
        <v>1.6</v>
      </c>
      <c r="AJ79">
        <v>0</v>
      </c>
      <c r="AK79">
        <v>1</v>
      </c>
      <c r="AL79">
        <v>651</v>
      </c>
      <c r="AM79" t="s">
        <v>1372</v>
      </c>
      <c r="AN79" t="s">
        <v>1373</v>
      </c>
      <c r="AO79">
        <v>241.84200000000001</v>
      </c>
      <c r="AR79" t="s">
        <v>142</v>
      </c>
      <c r="AS79" t="s">
        <v>200</v>
      </c>
      <c r="AT79" t="s">
        <v>968</v>
      </c>
      <c r="AU79" t="s">
        <v>1371</v>
      </c>
      <c r="AV79" t="s">
        <v>49</v>
      </c>
      <c r="AW79">
        <v>15</v>
      </c>
      <c r="BB79">
        <v>1.0789754801906726</v>
      </c>
      <c r="BC79" t="s">
        <v>74</v>
      </c>
      <c r="BF79" t="s">
        <v>142</v>
      </c>
      <c r="BG79" t="s">
        <v>200</v>
      </c>
      <c r="BH79" t="s">
        <v>1371</v>
      </c>
      <c r="BI79">
        <v>7317</v>
      </c>
      <c r="BJ79">
        <v>15</v>
      </c>
      <c r="BK79" t="s">
        <v>968</v>
      </c>
      <c r="BL79" t="s">
        <v>1124</v>
      </c>
      <c r="BM79">
        <v>1.0789754801906726</v>
      </c>
      <c r="BN79" t="s">
        <v>74</v>
      </c>
      <c r="BO79" t="s">
        <v>697</v>
      </c>
      <c r="BP79">
        <v>2687.7890000000002</v>
      </c>
      <c r="BQ79" t="s">
        <v>74</v>
      </c>
    </row>
    <row r="80" spans="1:69" ht="16.5">
      <c r="A80" s="110" t="str">
        <f t="shared" si="36"/>
        <v>동화운수</v>
      </c>
      <c r="B80" s="111" t="str">
        <f t="shared" si="37"/>
        <v>나성엽</v>
      </c>
      <c r="C80" s="112" t="str">
        <f t="shared" si="38"/>
        <v>S</v>
      </c>
      <c r="D80" s="113">
        <f t="shared" si="39"/>
        <v>1.0335573380004188</v>
      </c>
      <c r="E80" s="114">
        <f t="shared" si="40"/>
        <v>2395</v>
      </c>
      <c r="F80" s="115" t="str">
        <f t="shared" si="41"/>
        <v>2</v>
      </c>
      <c r="G80" s="116" t="str">
        <f t="shared" si="42"/>
        <v>70바1930</v>
      </c>
      <c r="H80" s="117">
        <f t="shared" si="43"/>
        <v>3</v>
      </c>
      <c r="I80" s="118">
        <f t="shared" si="44"/>
        <v>4602.32</v>
      </c>
      <c r="J80" s="119">
        <f t="shared" si="45"/>
        <v>1.564207000611725E-2</v>
      </c>
      <c r="K80" s="119">
        <f t="shared" si="46"/>
        <v>0.37169392115989408</v>
      </c>
      <c r="L80" s="119">
        <f t="shared" si="47"/>
        <v>3.2592257817796247E-2</v>
      </c>
      <c r="M80" s="120">
        <f t="shared" si="48"/>
        <v>9.157</v>
      </c>
      <c r="N80" s="121">
        <f t="shared" si="49"/>
        <v>4.3456343757061658E-2</v>
      </c>
      <c r="O80" s="121">
        <f t="shared" si="50"/>
        <v>13.428010220932052</v>
      </c>
      <c r="P80" s="235">
        <f t="shared" si="51"/>
        <v>66</v>
      </c>
      <c r="Q80" s="236">
        <f t="shared" si="52"/>
        <v>2</v>
      </c>
      <c r="R80" s="236">
        <f t="shared" si="53"/>
        <v>618</v>
      </c>
      <c r="T80">
        <v>507</v>
      </c>
      <c r="U80">
        <v>2395</v>
      </c>
      <c r="V80" t="s">
        <v>1374</v>
      </c>
      <c r="W80">
        <v>4602.32</v>
      </c>
      <c r="X80">
        <v>1868.626</v>
      </c>
      <c r="Y80">
        <v>2.4630000000000001</v>
      </c>
      <c r="Z80">
        <v>9.157</v>
      </c>
      <c r="AA80">
        <v>317.126058</v>
      </c>
      <c r="AB80">
        <v>4.9605079999999999</v>
      </c>
      <c r="AC80">
        <v>117.873828</v>
      </c>
      <c r="AD80" s="1">
        <v>150</v>
      </c>
      <c r="AE80">
        <v>2</v>
      </c>
      <c r="AF80">
        <v>618</v>
      </c>
      <c r="AG80">
        <v>70</v>
      </c>
      <c r="AH80">
        <v>14.512587999999999</v>
      </c>
      <c r="AI80">
        <v>179</v>
      </c>
      <c r="AJ80">
        <v>0</v>
      </c>
      <c r="AK80">
        <v>66</v>
      </c>
      <c r="AL80">
        <v>30238</v>
      </c>
      <c r="AM80" t="s">
        <v>1375</v>
      </c>
      <c r="AN80" t="s">
        <v>1376</v>
      </c>
      <c r="AO80">
        <v>3887.5680000000002</v>
      </c>
      <c r="AR80" t="s">
        <v>142</v>
      </c>
      <c r="AS80" t="s">
        <v>201</v>
      </c>
      <c r="AT80" t="s">
        <v>1027</v>
      </c>
      <c r="AU80" t="s">
        <v>1374</v>
      </c>
      <c r="AV80" t="s">
        <v>49</v>
      </c>
      <c r="AW80">
        <v>3</v>
      </c>
      <c r="BB80">
        <v>1.0335573380004188</v>
      </c>
      <c r="BC80" t="s">
        <v>74</v>
      </c>
      <c r="BF80" t="s">
        <v>142</v>
      </c>
      <c r="BG80" t="s">
        <v>201</v>
      </c>
      <c r="BH80" t="s">
        <v>1374</v>
      </c>
      <c r="BI80">
        <v>2395</v>
      </c>
      <c r="BJ80">
        <v>3</v>
      </c>
      <c r="BK80" t="s">
        <v>1027</v>
      </c>
      <c r="BL80" t="s">
        <v>981</v>
      </c>
      <c r="BM80">
        <v>1.0335573380004188</v>
      </c>
      <c r="BN80" t="s">
        <v>74</v>
      </c>
      <c r="BO80" t="s">
        <v>697</v>
      </c>
      <c r="BP80">
        <v>4602.32</v>
      </c>
      <c r="BQ80" t="s">
        <v>72</v>
      </c>
    </row>
    <row r="81" spans="1:69" ht="16.5">
      <c r="A81" s="127" t="str">
        <f t="shared" si="36"/>
        <v>동화운수</v>
      </c>
      <c r="B81" s="128" t="str">
        <f t="shared" si="37"/>
        <v>남권우</v>
      </c>
      <c r="C81" s="129" t="str">
        <f t="shared" si="38"/>
        <v>S</v>
      </c>
      <c r="D81" s="130">
        <f t="shared" si="39"/>
        <v>1.0175486549162482</v>
      </c>
      <c r="E81" s="131">
        <f t="shared" si="40"/>
        <v>4641</v>
      </c>
      <c r="F81" s="132" t="str">
        <f t="shared" si="41"/>
        <v>45</v>
      </c>
      <c r="G81" s="133" t="str">
        <f t="shared" si="42"/>
        <v>70바1858</v>
      </c>
      <c r="H81" s="134">
        <f t="shared" si="43"/>
        <v>2</v>
      </c>
      <c r="I81" s="135">
        <f t="shared" si="44"/>
        <v>2475.1590000000001</v>
      </c>
      <c r="J81" s="136">
        <f t="shared" si="45"/>
        <v>5.863828460434325E-3</v>
      </c>
      <c r="K81" s="136">
        <f t="shared" si="46"/>
        <v>0.29279544821771142</v>
      </c>
      <c r="L81" s="136">
        <f t="shared" si="47"/>
        <v>9.8983540047326249E-2</v>
      </c>
      <c r="M81" s="137">
        <f t="shared" si="48"/>
        <v>7.1059999999999999</v>
      </c>
      <c r="N81" s="138">
        <f t="shared" si="49"/>
        <v>4.0401444917276021E-2</v>
      </c>
      <c r="O81" s="138">
        <f t="shared" si="50"/>
        <v>1.2928462373528327</v>
      </c>
      <c r="P81" s="233">
        <f t="shared" si="51"/>
        <v>1</v>
      </c>
      <c r="Q81" s="234">
        <f t="shared" si="52"/>
        <v>1</v>
      </c>
      <c r="R81" s="234">
        <f t="shared" si="53"/>
        <v>32</v>
      </c>
      <c r="T81">
        <v>507</v>
      </c>
      <c r="U81">
        <v>4641</v>
      </c>
      <c r="V81" t="s">
        <v>1377</v>
      </c>
      <c r="W81">
        <v>2475.1590000000001</v>
      </c>
      <c r="X81">
        <v>938.90099999999995</v>
      </c>
      <c r="Y81">
        <v>2.6360000000000001</v>
      </c>
      <c r="Z81">
        <v>7.1059999999999999</v>
      </c>
      <c r="AA81">
        <v>153.99717200000001</v>
      </c>
      <c r="AB81">
        <v>0.90301299999999995</v>
      </c>
      <c r="AC81">
        <v>45.089671000000003</v>
      </c>
      <c r="AD81" s="1">
        <v>245</v>
      </c>
      <c r="AE81">
        <v>1</v>
      </c>
      <c r="AF81">
        <v>32</v>
      </c>
      <c r="AG81">
        <v>71</v>
      </c>
      <c r="AH81">
        <v>16.072755999999998</v>
      </c>
      <c r="AI81">
        <v>21.9</v>
      </c>
      <c r="AJ81">
        <v>0</v>
      </c>
      <c r="AK81">
        <v>1</v>
      </c>
      <c r="AL81">
        <v>73</v>
      </c>
      <c r="AM81" t="s">
        <v>1378</v>
      </c>
      <c r="AN81" t="s">
        <v>1379</v>
      </c>
      <c r="AO81">
        <v>2365.6089999999999</v>
      </c>
      <c r="AR81" t="s">
        <v>142</v>
      </c>
      <c r="AS81" t="s">
        <v>203</v>
      </c>
      <c r="AT81" t="s">
        <v>1092</v>
      </c>
      <c r="AU81" t="s">
        <v>1377</v>
      </c>
      <c r="AV81" t="s">
        <v>49</v>
      </c>
      <c r="AW81">
        <v>2</v>
      </c>
      <c r="BB81">
        <v>1.0175486549162482</v>
      </c>
      <c r="BC81" t="s">
        <v>74</v>
      </c>
      <c r="BF81" t="s">
        <v>142</v>
      </c>
      <c r="BG81" t="s">
        <v>203</v>
      </c>
      <c r="BH81" t="s">
        <v>1377</v>
      </c>
      <c r="BI81">
        <v>4641</v>
      </c>
      <c r="BJ81">
        <v>2</v>
      </c>
      <c r="BK81" t="s">
        <v>1092</v>
      </c>
      <c r="BL81" t="s">
        <v>1122</v>
      </c>
      <c r="BM81">
        <v>1.0175486549162482</v>
      </c>
      <c r="BN81" t="s">
        <v>74</v>
      </c>
      <c r="BO81" t="s">
        <v>697</v>
      </c>
      <c r="BP81">
        <v>2475.1590000000001</v>
      </c>
      <c r="BQ81" t="s">
        <v>69</v>
      </c>
    </row>
    <row r="82" spans="1:69" ht="16.5">
      <c r="A82" s="110" t="str">
        <f t="shared" si="36"/>
        <v>동화운수</v>
      </c>
      <c r="B82" s="111" t="str">
        <f t="shared" si="37"/>
        <v>노남지</v>
      </c>
      <c r="C82" s="112" t="str">
        <f t="shared" si="38"/>
        <v>F</v>
      </c>
      <c r="D82" s="113">
        <f t="shared" si="39"/>
        <v>0.78825719276048978</v>
      </c>
      <c r="E82" s="114">
        <f t="shared" si="40"/>
        <v>9988</v>
      </c>
      <c r="F82" s="115" t="str">
        <f t="shared" si="41"/>
        <v>2</v>
      </c>
      <c r="G82" s="116" t="str">
        <f t="shared" si="42"/>
        <v>70바1892</v>
      </c>
      <c r="H82" s="117">
        <f t="shared" si="43"/>
        <v>3</v>
      </c>
      <c r="I82" s="118">
        <f t="shared" si="44"/>
        <v>4665.2780000000002</v>
      </c>
      <c r="J82" s="119">
        <f t="shared" si="45"/>
        <v>3.2377937304777567E-2</v>
      </c>
      <c r="K82" s="119">
        <f t="shared" si="46"/>
        <v>0.38978694609286318</v>
      </c>
      <c r="L82" s="119">
        <f t="shared" si="47"/>
        <v>0.22913961397370103</v>
      </c>
      <c r="M82" s="120">
        <f t="shared" si="48"/>
        <v>16.905999999999999</v>
      </c>
      <c r="N82" s="121">
        <f t="shared" si="49"/>
        <v>0.17147959885777439</v>
      </c>
      <c r="O82" s="121">
        <f t="shared" si="50"/>
        <v>7.5451023497420726</v>
      </c>
      <c r="P82" s="235">
        <f t="shared" si="51"/>
        <v>90</v>
      </c>
      <c r="Q82" s="236">
        <f t="shared" si="52"/>
        <v>8</v>
      </c>
      <c r="R82" s="236">
        <f t="shared" si="53"/>
        <v>352</v>
      </c>
      <c r="T82">
        <v>507</v>
      </c>
      <c r="U82">
        <v>9988</v>
      </c>
      <c r="V82" t="s">
        <v>1380</v>
      </c>
      <c r="W82">
        <v>4665.2780000000002</v>
      </c>
      <c r="X82">
        <v>2666.1419999999998</v>
      </c>
      <c r="Y82">
        <v>1.75</v>
      </c>
      <c r="Z82">
        <v>16.905999999999999</v>
      </c>
      <c r="AA82">
        <v>324.241038</v>
      </c>
      <c r="AB82">
        <v>10.498256</v>
      </c>
      <c r="AC82">
        <v>126.384924</v>
      </c>
      <c r="AD82" s="1">
        <v>1069</v>
      </c>
      <c r="AE82">
        <v>8</v>
      </c>
      <c r="AF82">
        <v>352</v>
      </c>
      <c r="AG82">
        <v>70</v>
      </c>
      <c r="AH82">
        <v>14.388301999999999</v>
      </c>
      <c r="AI82">
        <v>169.8</v>
      </c>
      <c r="AJ82">
        <v>0</v>
      </c>
      <c r="AK82">
        <v>90</v>
      </c>
      <c r="AL82">
        <v>22164</v>
      </c>
      <c r="AM82" t="s">
        <v>1381</v>
      </c>
      <c r="AN82" t="s">
        <v>1382</v>
      </c>
      <c r="AO82">
        <v>4224.3320000000003</v>
      </c>
      <c r="AR82" t="s">
        <v>142</v>
      </c>
      <c r="AS82" t="s">
        <v>201</v>
      </c>
      <c r="AT82" t="s">
        <v>1003</v>
      </c>
      <c r="AU82" t="s">
        <v>1380</v>
      </c>
      <c r="AV82" t="s">
        <v>49</v>
      </c>
      <c r="AW82">
        <v>3</v>
      </c>
      <c r="BB82">
        <v>0.78825719276048978</v>
      </c>
      <c r="BC82" t="s">
        <v>73</v>
      </c>
      <c r="BF82" t="s">
        <v>142</v>
      </c>
      <c r="BG82" t="s">
        <v>201</v>
      </c>
      <c r="BH82" t="s">
        <v>1380</v>
      </c>
      <c r="BI82">
        <v>9988</v>
      </c>
      <c r="BJ82">
        <v>3</v>
      </c>
      <c r="BK82" t="s">
        <v>1003</v>
      </c>
      <c r="BL82" t="s">
        <v>1027</v>
      </c>
      <c r="BM82">
        <v>0.78825719276048978</v>
      </c>
      <c r="BN82" t="s">
        <v>73</v>
      </c>
      <c r="BO82" t="s">
        <v>711</v>
      </c>
      <c r="BP82">
        <v>4665.2780000000002</v>
      </c>
      <c r="BQ82" t="s">
        <v>69</v>
      </c>
    </row>
    <row r="83" spans="1:69" ht="16.5">
      <c r="A83" s="127" t="str">
        <f t="shared" si="36"/>
        <v>동화운수</v>
      </c>
      <c r="B83" s="128" t="str">
        <f t="shared" si="37"/>
        <v>마금환</v>
      </c>
      <c r="C83" s="129" t="str">
        <f t="shared" si="38"/>
        <v>S</v>
      </c>
      <c r="D83" s="130">
        <f t="shared" si="39"/>
        <v>1.1607407407407406</v>
      </c>
      <c r="E83" s="131">
        <f t="shared" si="40"/>
        <v>6003</v>
      </c>
      <c r="F83" s="132" t="str">
        <f t="shared" si="41"/>
        <v>2-1</v>
      </c>
      <c r="G83" s="133" t="str">
        <f t="shared" si="42"/>
        <v>70바1938</v>
      </c>
      <c r="H83" s="134">
        <f t="shared" si="43"/>
        <v>1</v>
      </c>
      <c r="I83" s="135">
        <f t="shared" si="44"/>
        <v>4541.0720000000001</v>
      </c>
      <c r="J83" s="136">
        <f t="shared" si="45"/>
        <v>2.7396009242054032E-3</v>
      </c>
      <c r="K83" s="136">
        <f t="shared" si="46"/>
        <v>0.30940344000796216</v>
      </c>
      <c r="L83" s="136">
        <f t="shared" si="47"/>
        <v>5.0869045899294266E-2</v>
      </c>
      <c r="M83" s="137">
        <f t="shared" si="48"/>
        <v>7.1550000000000002</v>
      </c>
      <c r="N83" s="138">
        <f t="shared" si="49"/>
        <v>0.17616985592829182</v>
      </c>
      <c r="O83" s="138">
        <f t="shared" si="50"/>
        <v>3.3912697266196177</v>
      </c>
      <c r="P83" s="233">
        <f t="shared" si="51"/>
        <v>0</v>
      </c>
      <c r="Q83" s="234">
        <f t="shared" si="52"/>
        <v>8</v>
      </c>
      <c r="R83" s="234">
        <f t="shared" si="53"/>
        <v>154</v>
      </c>
      <c r="T83">
        <v>507</v>
      </c>
      <c r="U83">
        <v>6003</v>
      </c>
      <c r="V83" t="s">
        <v>1383</v>
      </c>
      <c r="W83">
        <v>4541.0720000000001</v>
      </c>
      <c r="X83">
        <v>1448.922</v>
      </c>
      <c r="Y83">
        <v>3.1339999999999999</v>
      </c>
      <c r="Z83">
        <v>7.1550000000000002</v>
      </c>
      <c r="AA83">
        <v>276.768778</v>
      </c>
      <c r="AB83">
        <v>0.75823600000000002</v>
      </c>
      <c r="AC83">
        <v>85.633212</v>
      </c>
      <c r="AD83" s="1">
        <v>231</v>
      </c>
      <c r="AE83">
        <v>8</v>
      </c>
      <c r="AF83">
        <v>154</v>
      </c>
      <c r="AG83">
        <v>68</v>
      </c>
      <c r="AH83">
        <v>16.407457000000001</v>
      </c>
      <c r="AI83">
        <v>4.8</v>
      </c>
      <c r="AJ83">
        <v>0</v>
      </c>
      <c r="AK83">
        <v>0</v>
      </c>
      <c r="AL83">
        <v>0</v>
      </c>
      <c r="AM83" t="s">
        <v>1384</v>
      </c>
      <c r="AN83" t="s">
        <v>1385</v>
      </c>
      <c r="AO83">
        <v>4541.0720000000001</v>
      </c>
      <c r="AR83" t="s">
        <v>142</v>
      </c>
      <c r="AS83" t="s">
        <v>202</v>
      </c>
      <c r="AT83" t="s">
        <v>1046</v>
      </c>
      <c r="AU83" t="s">
        <v>1383</v>
      </c>
      <c r="AV83" t="s">
        <v>49</v>
      </c>
      <c r="AW83">
        <v>1</v>
      </c>
      <c r="BB83">
        <v>1.1607407407407406</v>
      </c>
      <c r="BC83" t="s">
        <v>74</v>
      </c>
      <c r="BF83" t="s">
        <v>142</v>
      </c>
      <c r="BG83" t="s">
        <v>202</v>
      </c>
      <c r="BH83" t="s">
        <v>1383</v>
      </c>
      <c r="BI83">
        <v>6003</v>
      </c>
      <c r="BJ83">
        <v>1</v>
      </c>
      <c r="BK83" t="s">
        <v>1046</v>
      </c>
      <c r="BL83" t="s">
        <v>695</v>
      </c>
      <c r="BM83">
        <v>1.1607407407407406</v>
      </c>
      <c r="BN83" t="s">
        <v>74</v>
      </c>
      <c r="BO83" t="s">
        <v>697</v>
      </c>
      <c r="BP83">
        <v>4541.0720000000001</v>
      </c>
      <c r="BQ83" t="s">
        <v>72</v>
      </c>
    </row>
    <row r="84" spans="1:69" ht="16.5">
      <c r="A84" s="110" t="str">
        <f t="shared" si="36"/>
        <v>동화운수</v>
      </c>
      <c r="B84" s="111" t="str">
        <f t="shared" si="37"/>
        <v>문영길</v>
      </c>
      <c r="C84" s="112" t="str">
        <f t="shared" si="38"/>
        <v>B</v>
      </c>
      <c r="D84" s="113">
        <f t="shared" si="39"/>
        <v>0.92694040272877398</v>
      </c>
      <c r="E84" s="114">
        <f t="shared" si="40"/>
        <v>4465</v>
      </c>
      <c r="F84" s="115" t="str">
        <f t="shared" si="41"/>
        <v>급행95</v>
      </c>
      <c r="G84" s="116" t="str">
        <f t="shared" si="42"/>
        <v>70바1825</v>
      </c>
      <c r="H84" s="117">
        <f t="shared" si="43"/>
        <v>2</v>
      </c>
      <c r="I84" s="118">
        <f t="shared" si="44"/>
        <v>1545.8329999999999</v>
      </c>
      <c r="J84" s="119">
        <f t="shared" si="45"/>
        <v>1.8943436527944239E-3</v>
      </c>
      <c r="K84" s="119">
        <f t="shared" si="46"/>
        <v>0.35804824144996528</v>
      </c>
      <c r="L84" s="119">
        <f t="shared" si="47"/>
        <v>0.27105127138571894</v>
      </c>
      <c r="M84" s="120">
        <f t="shared" si="48"/>
        <v>8.9749999999999996</v>
      </c>
      <c r="N84" s="121">
        <f t="shared" si="49"/>
        <v>0.32345020451756429</v>
      </c>
      <c r="O84" s="121">
        <f t="shared" si="50"/>
        <v>3.8167124133072585</v>
      </c>
      <c r="P84" s="235">
        <f t="shared" si="51"/>
        <v>1</v>
      </c>
      <c r="Q84" s="236">
        <f t="shared" si="52"/>
        <v>5</v>
      </c>
      <c r="R84" s="236">
        <f t="shared" si="53"/>
        <v>59</v>
      </c>
      <c r="T84">
        <v>507</v>
      </c>
      <c r="U84">
        <v>4465</v>
      </c>
      <c r="V84" t="s">
        <v>1386</v>
      </c>
      <c r="W84">
        <v>1545.8330000000001</v>
      </c>
      <c r="X84">
        <v>599.53700000000003</v>
      </c>
      <c r="Y84">
        <v>2.5779999999999998</v>
      </c>
      <c r="Z84">
        <v>8.9749999999999996</v>
      </c>
      <c r="AA84">
        <v>93.689970000000002</v>
      </c>
      <c r="AB84">
        <v>0.177481</v>
      </c>
      <c r="AC84">
        <v>33.545529000000002</v>
      </c>
      <c r="AD84" s="1">
        <v>419</v>
      </c>
      <c r="AE84">
        <v>5</v>
      </c>
      <c r="AF84">
        <v>59</v>
      </c>
      <c r="AG84">
        <v>71</v>
      </c>
      <c r="AH84">
        <v>16.49945</v>
      </c>
      <c r="AI84">
        <v>13.2</v>
      </c>
      <c r="AJ84">
        <v>0</v>
      </c>
      <c r="AK84">
        <v>1</v>
      </c>
      <c r="AL84">
        <v>6</v>
      </c>
      <c r="AM84" t="s">
        <v>1387</v>
      </c>
      <c r="AN84" t="s">
        <v>1388</v>
      </c>
      <c r="AO84">
        <v>1412.2239999999999</v>
      </c>
      <c r="AR84" t="s">
        <v>142</v>
      </c>
      <c r="AS84" t="s">
        <v>204</v>
      </c>
      <c r="AT84" t="s">
        <v>1131</v>
      </c>
      <c r="AU84" t="s">
        <v>1386</v>
      </c>
      <c r="AV84" t="s">
        <v>49</v>
      </c>
      <c r="AW84">
        <v>2</v>
      </c>
      <c r="BB84">
        <v>0.92694040272877398</v>
      </c>
      <c r="BC84" t="s">
        <v>71</v>
      </c>
      <c r="BF84" t="s">
        <v>142</v>
      </c>
      <c r="BG84" t="s">
        <v>204</v>
      </c>
      <c r="BH84" t="s">
        <v>1386</v>
      </c>
      <c r="BI84">
        <v>4465</v>
      </c>
      <c r="BJ84">
        <v>2</v>
      </c>
      <c r="BK84" t="s">
        <v>1131</v>
      </c>
      <c r="BL84" t="s">
        <v>1147</v>
      </c>
      <c r="BM84">
        <v>0.92694040272877398</v>
      </c>
      <c r="BN84" t="s">
        <v>71</v>
      </c>
      <c r="BO84" t="s">
        <v>696</v>
      </c>
      <c r="BP84">
        <v>1545.8329999999999</v>
      </c>
      <c r="BQ84" t="s">
        <v>69</v>
      </c>
    </row>
    <row r="85" spans="1:69" ht="16.5">
      <c r="A85" s="127" t="str">
        <f t="shared" si="36"/>
        <v>동화운수</v>
      </c>
      <c r="B85" s="128" t="str">
        <f t="shared" si="37"/>
        <v>민병규</v>
      </c>
      <c r="C85" s="129" t="str">
        <f t="shared" si="38"/>
        <v>S</v>
      </c>
      <c r="D85" s="130">
        <f t="shared" si="39"/>
        <v>1.0086742157535444</v>
      </c>
      <c r="E85" s="131">
        <f t="shared" si="40"/>
        <v>8620</v>
      </c>
      <c r="F85" s="132" t="str">
        <f t="shared" si="41"/>
        <v>45</v>
      </c>
      <c r="G85" s="133" t="str">
        <f t="shared" si="42"/>
        <v>70바1836</v>
      </c>
      <c r="H85" s="134">
        <f t="shared" si="43"/>
        <v>3</v>
      </c>
      <c r="I85" s="135">
        <f t="shared" si="44"/>
        <v>1782.4009999999998</v>
      </c>
      <c r="J85" s="136">
        <f t="shared" si="45"/>
        <v>5.9773452966328721E-3</v>
      </c>
      <c r="K85" s="136">
        <f t="shared" si="46"/>
        <v>0.34221586488776318</v>
      </c>
      <c r="L85" s="136">
        <f t="shared" si="47"/>
        <v>0.18570456367562632</v>
      </c>
      <c r="M85" s="137">
        <f t="shared" si="48"/>
        <v>8.8119999999999994</v>
      </c>
      <c r="N85" s="138">
        <f t="shared" si="49"/>
        <v>1.1220819557439656</v>
      </c>
      <c r="O85" s="138">
        <f t="shared" si="50"/>
        <v>8.8083433525901302</v>
      </c>
      <c r="P85" s="233">
        <f t="shared" si="51"/>
        <v>0</v>
      </c>
      <c r="Q85" s="234">
        <f t="shared" si="52"/>
        <v>20</v>
      </c>
      <c r="R85" s="234">
        <f t="shared" si="53"/>
        <v>157</v>
      </c>
      <c r="T85">
        <v>507</v>
      </c>
      <c r="U85">
        <v>8620</v>
      </c>
      <c r="V85" t="s">
        <v>1389</v>
      </c>
      <c r="W85">
        <v>1782.4010000000001</v>
      </c>
      <c r="X85">
        <v>717.58600000000001</v>
      </c>
      <c r="Y85">
        <v>2.484</v>
      </c>
      <c r="Z85">
        <v>8.8119999999999994</v>
      </c>
      <c r="AA85">
        <v>116.08079600000001</v>
      </c>
      <c r="AB85">
        <v>0.693855</v>
      </c>
      <c r="AC85">
        <v>39.724690000000002</v>
      </c>
      <c r="AD85" s="1">
        <v>331</v>
      </c>
      <c r="AE85">
        <v>20</v>
      </c>
      <c r="AF85">
        <v>157</v>
      </c>
      <c r="AG85">
        <v>62</v>
      </c>
      <c r="AH85">
        <v>15.35483</v>
      </c>
      <c r="AI85">
        <v>0</v>
      </c>
      <c r="AJ85">
        <v>0</v>
      </c>
      <c r="AK85">
        <v>0</v>
      </c>
      <c r="AL85">
        <v>0</v>
      </c>
      <c r="AM85" t="s">
        <v>1390</v>
      </c>
      <c r="AN85" t="s">
        <v>1391</v>
      </c>
      <c r="AO85">
        <v>1287.0139999999999</v>
      </c>
      <c r="AR85" t="s">
        <v>142</v>
      </c>
      <c r="AS85" t="s">
        <v>203</v>
      </c>
      <c r="AT85" t="s">
        <v>1073</v>
      </c>
      <c r="AU85" t="s">
        <v>1389</v>
      </c>
      <c r="AV85" t="s">
        <v>49</v>
      </c>
      <c r="AW85">
        <v>3</v>
      </c>
      <c r="BB85">
        <v>1.0086742157535444</v>
      </c>
      <c r="BC85" t="s">
        <v>74</v>
      </c>
      <c r="BF85" t="s">
        <v>142</v>
      </c>
      <c r="BG85" t="s">
        <v>203</v>
      </c>
      <c r="BH85" t="s">
        <v>1389</v>
      </c>
      <c r="BI85">
        <v>8620</v>
      </c>
      <c r="BJ85">
        <v>3</v>
      </c>
      <c r="BK85" t="s">
        <v>1073</v>
      </c>
      <c r="BL85" t="s">
        <v>979</v>
      </c>
      <c r="BM85">
        <v>1.0086742157535444</v>
      </c>
      <c r="BN85" t="s">
        <v>74</v>
      </c>
      <c r="BO85" t="s">
        <v>697</v>
      </c>
      <c r="BP85">
        <v>1782.4009999999998</v>
      </c>
      <c r="BQ85" t="s">
        <v>71</v>
      </c>
    </row>
    <row r="86" spans="1:69" ht="16.5">
      <c r="A86" s="110" t="str">
        <f t="shared" si="36"/>
        <v>동화운수</v>
      </c>
      <c r="B86" s="111" t="str">
        <f t="shared" si="37"/>
        <v>민정구</v>
      </c>
      <c r="C86" s="112" t="str">
        <f t="shared" si="38"/>
        <v>F</v>
      </c>
      <c r="D86" s="113">
        <f t="shared" si="39"/>
        <v>0.79629629629629617</v>
      </c>
      <c r="E86" s="114">
        <f t="shared" si="40"/>
        <v>4099</v>
      </c>
      <c r="F86" s="115" t="str">
        <f t="shared" si="41"/>
        <v>10</v>
      </c>
      <c r="G86" s="116" t="str">
        <f t="shared" si="42"/>
        <v>70바1918</v>
      </c>
      <c r="H86" s="117">
        <f t="shared" si="43"/>
        <v>1</v>
      </c>
      <c r="I86" s="118">
        <f t="shared" si="44"/>
        <v>4049.6280000000002</v>
      </c>
      <c r="J86" s="119">
        <f t="shared" si="45"/>
        <v>1.44541871645213E-2</v>
      </c>
      <c r="K86" s="119">
        <f t="shared" si="46"/>
        <v>0.37944813502673996</v>
      </c>
      <c r="L86" s="119">
        <f t="shared" si="47"/>
        <v>0.25730758479544291</v>
      </c>
      <c r="M86" s="120">
        <f t="shared" si="48"/>
        <v>10.362</v>
      </c>
      <c r="N86" s="121">
        <f t="shared" si="49"/>
        <v>4.9387252359969852E-2</v>
      </c>
      <c r="O86" s="121">
        <f t="shared" si="50"/>
        <v>15.310048231590654</v>
      </c>
      <c r="P86" s="235">
        <f t="shared" si="51"/>
        <v>16</v>
      </c>
      <c r="Q86" s="236">
        <f t="shared" si="52"/>
        <v>2</v>
      </c>
      <c r="R86" s="236">
        <f t="shared" si="53"/>
        <v>620</v>
      </c>
      <c r="T86">
        <v>507</v>
      </c>
      <c r="U86">
        <v>4099</v>
      </c>
      <c r="V86" t="s">
        <v>1392</v>
      </c>
      <c r="W86">
        <v>4049.6280000000002</v>
      </c>
      <c r="X86">
        <v>1883.26</v>
      </c>
      <c r="Y86">
        <v>2.15</v>
      </c>
      <c r="Z86">
        <v>10.362</v>
      </c>
      <c r="AA86">
        <v>268.46712000000002</v>
      </c>
      <c r="AB86">
        <v>3.880474</v>
      </c>
      <c r="AC86">
        <v>101.869348</v>
      </c>
      <c r="AD86" s="1">
        <v>1042</v>
      </c>
      <c r="AE86">
        <v>2</v>
      </c>
      <c r="AF86">
        <v>620</v>
      </c>
      <c r="AG86">
        <v>83</v>
      </c>
      <c r="AH86">
        <v>15.08426</v>
      </c>
      <c r="AI86">
        <v>184.4</v>
      </c>
      <c r="AJ86">
        <v>0</v>
      </c>
      <c r="AK86">
        <v>16</v>
      </c>
      <c r="AL86">
        <v>3838</v>
      </c>
      <c r="AM86" t="s">
        <v>1393</v>
      </c>
      <c r="AN86" t="s">
        <v>1394</v>
      </c>
      <c r="AO86">
        <v>4049.6280000000002</v>
      </c>
      <c r="AR86" t="s">
        <v>142</v>
      </c>
      <c r="AS86" t="s">
        <v>200</v>
      </c>
      <c r="AT86" t="s">
        <v>956</v>
      </c>
      <c r="AU86" t="s">
        <v>1392</v>
      </c>
      <c r="AV86" t="s">
        <v>49</v>
      </c>
      <c r="AW86">
        <v>1</v>
      </c>
      <c r="BB86">
        <v>0.79629629629629617</v>
      </c>
      <c r="BC86" t="s">
        <v>73</v>
      </c>
      <c r="BF86" t="s">
        <v>142</v>
      </c>
      <c r="BG86" t="s">
        <v>200</v>
      </c>
      <c r="BH86" t="s">
        <v>1392</v>
      </c>
      <c r="BI86">
        <v>4099</v>
      </c>
      <c r="BJ86">
        <v>1</v>
      </c>
      <c r="BK86" t="s">
        <v>956</v>
      </c>
      <c r="BL86" t="s">
        <v>695</v>
      </c>
      <c r="BM86">
        <v>0.79629629629629617</v>
      </c>
      <c r="BN86" t="s">
        <v>73</v>
      </c>
      <c r="BO86" t="s">
        <v>711</v>
      </c>
      <c r="BP86">
        <v>4049.6280000000002</v>
      </c>
      <c r="BQ86" t="s">
        <v>69</v>
      </c>
    </row>
    <row r="87" spans="1:69" ht="16.5">
      <c r="A87" s="127" t="str">
        <f t="shared" si="36"/>
        <v>동화운수</v>
      </c>
      <c r="B87" s="128" t="str">
        <f t="shared" si="37"/>
        <v>박상민</v>
      </c>
      <c r="C87" s="129" t="str">
        <f t="shared" si="38"/>
        <v>D</v>
      </c>
      <c r="D87" s="130">
        <f t="shared" si="39"/>
        <v>0.8262011427955982</v>
      </c>
      <c r="E87" s="131">
        <f t="shared" si="40"/>
        <v>8865</v>
      </c>
      <c r="F87" s="132" t="str">
        <f t="shared" si="41"/>
        <v>2</v>
      </c>
      <c r="G87" s="133" t="str">
        <f t="shared" si="42"/>
        <v>70바1803</v>
      </c>
      <c r="H87" s="134">
        <f t="shared" si="43"/>
        <v>3</v>
      </c>
      <c r="I87" s="135">
        <f t="shared" si="44"/>
        <v>4248.2740000000003</v>
      </c>
      <c r="J87" s="136">
        <f t="shared" si="45"/>
        <v>8.2602462844303393E-3</v>
      </c>
      <c r="K87" s="136">
        <f t="shared" si="46"/>
        <v>0.37778471428606863</v>
      </c>
      <c r="L87" s="136">
        <f t="shared" si="47"/>
        <v>0.29306019338677303</v>
      </c>
      <c r="M87" s="137">
        <f t="shared" si="48"/>
        <v>14.843999999999999</v>
      </c>
      <c r="N87" s="138">
        <f t="shared" si="49"/>
        <v>0.1883117708509385</v>
      </c>
      <c r="O87" s="138">
        <f t="shared" si="50"/>
        <v>12.61688864701288</v>
      </c>
      <c r="P87" s="233">
        <f t="shared" si="51"/>
        <v>0</v>
      </c>
      <c r="Q87" s="234">
        <f t="shared" si="52"/>
        <v>8</v>
      </c>
      <c r="R87" s="234">
        <f t="shared" si="53"/>
        <v>536</v>
      </c>
      <c r="T87">
        <v>507</v>
      </c>
      <c r="U87">
        <v>8865</v>
      </c>
      <c r="V87" t="s">
        <v>1395</v>
      </c>
      <c r="W87">
        <v>4248.2740000000003</v>
      </c>
      <c r="X87">
        <v>2323.5880000000002</v>
      </c>
      <c r="Y87">
        <v>1.8280000000000001</v>
      </c>
      <c r="Z87">
        <v>14.843999999999999</v>
      </c>
      <c r="AA87">
        <v>291.07824599999998</v>
      </c>
      <c r="AB87">
        <v>2.4043779999999999</v>
      </c>
      <c r="AC87">
        <v>109.964912</v>
      </c>
      <c r="AD87" s="1">
        <v>1245</v>
      </c>
      <c r="AE87">
        <v>8</v>
      </c>
      <c r="AF87">
        <v>536</v>
      </c>
      <c r="AG87">
        <v>67</v>
      </c>
      <c r="AH87">
        <v>14.594955000000001</v>
      </c>
      <c r="AI87">
        <v>83.8</v>
      </c>
      <c r="AJ87">
        <v>0</v>
      </c>
      <c r="AK87">
        <v>0</v>
      </c>
      <c r="AL87">
        <v>0</v>
      </c>
      <c r="AM87" t="s">
        <v>1396</v>
      </c>
      <c r="AN87" t="s">
        <v>1397</v>
      </c>
      <c r="AO87">
        <v>3859.26</v>
      </c>
      <c r="AR87" t="s">
        <v>142</v>
      </c>
      <c r="AS87" t="s">
        <v>201</v>
      </c>
      <c r="AT87" t="s">
        <v>972</v>
      </c>
      <c r="AU87" t="s">
        <v>1395</v>
      </c>
      <c r="AV87" t="s">
        <v>49</v>
      </c>
      <c r="AW87">
        <v>3</v>
      </c>
      <c r="BB87">
        <v>0.8262011427955982</v>
      </c>
      <c r="BC87" t="s">
        <v>70</v>
      </c>
      <c r="BF87" t="s">
        <v>142</v>
      </c>
      <c r="BG87" t="s">
        <v>201</v>
      </c>
      <c r="BH87" t="s">
        <v>1395</v>
      </c>
      <c r="BI87">
        <v>8865</v>
      </c>
      <c r="BJ87">
        <v>3</v>
      </c>
      <c r="BK87" t="s">
        <v>972</v>
      </c>
      <c r="BL87" t="s">
        <v>981</v>
      </c>
      <c r="BM87">
        <v>0.8262011427955982</v>
      </c>
      <c r="BN87" t="s">
        <v>70</v>
      </c>
      <c r="BO87" t="s">
        <v>700</v>
      </c>
      <c r="BP87">
        <v>4248.2740000000003</v>
      </c>
      <c r="BQ87" t="s">
        <v>74</v>
      </c>
    </row>
    <row r="88" spans="1:69" ht="16.5">
      <c r="A88" s="127" t="str">
        <f t="shared" ref="A88:A111" si="54">BF88</f>
        <v>동화운수</v>
      </c>
      <c r="B88" s="128" t="str">
        <f t="shared" ref="B88:B111" si="55">BH88</f>
        <v>박상현</v>
      </c>
      <c r="C88" s="129" t="str">
        <f t="shared" ref="C88:C111" si="56">BN88</f>
        <v>S</v>
      </c>
      <c r="D88" s="130">
        <f t="shared" ref="D88:D111" si="57">BM88</f>
        <v>1.0837283520865508</v>
      </c>
      <c r="E88" s="131">
        <f t="shared" ref="E88:E111" si="58">U88</f>
        <v>2570</v>
      </c>
      <c r="F88" s="132" t="str">
        <f t="shared" ref="F88:F111" si="59">BG88</f>
        <v>45</v>
      </c>
      <c r="G88" s="133" t="str">
        <f t="shared" ref="G88:G111" si="60">BK88</f>
        <v>70바1802</v>
      </c>
      <c r="H88" s="134">
        <f t="shared" ref="H88:H111" si="61">BJ88</f>
        <v>4</v>
      </c>
      <c r="I88" s="135">
        <f t="shared" ref="I88:I111" si="62">BP88</f>
        <v>2439.8069999999998</v>
      </c>
      <c r="J88" s="136">
        <f t="shared" ref="J88:J111" si="63">AB88/AA88</f>
        <v>8.2378402918168274E-3</v>
      </c>
      <c r="K88" s="136">
        <f t="shared" ref="K88:K111" si="64">AC88/AA88</f>
        <v>0.31927942779491297</v>
      </c>
      <c r="L88" s="136">
        <f t="shared" ref="L88:L111" si="65">AD88/I88</f>
        <v>5.0413823716384129E-2</v>
      </c>
      <c r="M88" s="137">
        <f t="shared" ref="M88:M111" si="66">Z88</f>
        <v>8.4700000000000006</v>
      </c>
      <c r="N88" s="138">
        <f t="shared" ref="N88:N111" si="67">AE88*100/W88</f>
        <v>0.12296054564971738</v>
      </c>
      <c r="O88" s="138">
        <f t="shared" ref="O88:O111" si="68">AF88*100/W88</f>
        <v>9.6728962577777668</v>
      </c>
      <c r="P88" s="233">
        <f t="shared" ref="P88:P111" si="69">AK88</f>
        <v>0</v>
      </c>
      <c r="Q88" s="234">
        <f t="shared" ref="Q88:Q111" si="70">AE88</f>
        <v>3</v>
      </c>
      <c r="R88" s="234">
        <f t="shared" ref="R88:R111" si="71">AF88</f>
        <v>236</v>
      </c>
      <c r="T88">
        <v>507</v>
      </c>
      <c r="U88">
        <v>2570</v>
      </c>
      <c r="V88" t="s">
        <v>1398</v>
      </c>
      <c r="W88">
        <v>2439.8069999999998</v>
      </c>
      <c r="X88">
        <v>932.86199999999997</v>
      </c>
      <c r="Y88">
        <v>2.6150000000000002</v>
      </c>
      <c r="Z88">
        <v>8.4700000000000006</v>
      </c>
      <c r="AA88">
        <v>155.106066</v>
      </c>
      <c r="AB88">
        <v>1.277739</v>
      </c>
      <c r="AC88">
        <v>49.522176000000002</v>
      </c>
      <c r="AD88" s="1">
        <v>123</v>
      </c>
      <c r="AE88">
        <v>3</v>
      </c>
      <c r="AF88">
        <v>236</v>
      </c>
      <c r="AG88">
        <v>66</v>
      </c>
      <c r="AH88">
        <v>15.729926000000001</v>
      </c>
      <c r="AI88">
        <v>21.4</v>
      </c>
      <c r="AJ88">
        <v>0</v>
      </c>
      <c r="AK88">
        <v>0</v>
      </c>
      <c r="AL88">
        <v>0</v>
      </c>
      <c r="AM88" t="s">
        <v>1399</v>
      </c>
      <c r="AN88" t="s">
        <v>1400</v>
      </c>
      <c r="AO88">
        <v>2143.797</v>
      </c>
      <c r="AR88" t="s">
        <v>142</v>
      </c>
      <c r="AS88" t="s">
        <v>203</v>
      </c>
      <c r="AT88" t="s">
        <v>1052</v>
      </c>
      <c r="AU88" t="s">
        <v>1398</v>
      </c>
      <c r="AV88" t="s">
        <v>49</v>
      </c>
      <c r="AW88">
        <v>4</v>
      </c>
      <c r="BB88">
        <v>1.0837283520865508</v>
      </c>
      <c r="BC88" t="s">
        <v>74</v>
      </c>
      <c r="BF88" t="s">
        <v>142</v>
      </c>
      <c r="BG88" t="s">
        <v>203</v>
      </c>
      <c r="BH88" t="s">
        <v>1398</v>
      </c>
      <c r="BI88">
        <v>2570</v>
      </c>
      <c r="BJ88">
        <v>4</v>
      </c>
      <c r="BK88" t="s">
        <v>1052</v>
      </c>
      <c r="BL88" t="s">
        <v>1061</v>
      </c>
      <c r="BM88">
        <v>1.0837283520865508</v>
      </c>
      <c r="BN88" t="s">
        <v>74</v>
      </c>
      <c r="BO88" t="s">
        <v>697</v>
      </c>
      <c r="BP88">
        <v>2439.8069999999998</v>
      </c>
    </row>
    <row r="89" spans="1:69" ht="16.5">
      <c r="A89" s="127" t="str">
        <f t="shared" si="54"/>
        <v>동화운수</v>
      </c>
      <c r="B89" s="128" t="str">
        <f t="shared" si="55"/>
        <v>박성수</v>
      </c>
      <c r="C89" s="129" t="str">
        <f t="shared" si="56"/>
        <v>A</v>
      </c>
      <c r="D89" s="130">
        <f t="shared" si="57"/>
        <v>0.95399284844132237</v>
      </c>
      <c r="E89" s="131">
        <f t="shared" si="58"/>
        <v>7547</v>
      </c>
      <c r="F89" s="132" t="str">
        <f t="shared" si="59"/>
        <v>45</v>
      </c>
      <c r="G89" s="133" t="str">
        <f t="shared" si="60"/>
        <v>70바1830</v>
      </c>
      <c r="H89" s="134">
        <f t="shared" si="61"/>
        <v>2</v>
      </c>
      <c r="I89" s="135">
        <f t="shared" si="62"/>
        <v>2418.924</v>
      </c>
      <c r="J89" s="136">
        <f t="shared" si="63"/>
        <v>7.4377866792931435E-4</v>
      </c>
      <c r="K89" s="136">
        <f t="shared" si="64"/>
        <v>0.34643301528046172</v>
      </c>
      <c r="L89" s="136">
        <f t="shared" si="65"/>
        <v>0.22861404492245313</v>
      </c>
      <c r="M89" s="137">
        <f t="shared" si="66"/>
        <v>9.1319999999999997</v>
      </c>
      <c r="N89" s="138">
        <f t="shared" si="67"/>
        <v>0.20670347642174786</v>
      </c>
      <c r="O89" s="138">
        <f t="shared" si="68"/>
        <v>18.975379135516452</v>
      </c>
      <c r="P89" s="233">
        <f t="shared" si="69"/>
        <v>2</v>
      </c>
      <c r="Q89" s="234">
        <f t="shared" si="70"/>
        <v>5</v>
      </c>
      <c r="R89" s="234">
        <f t="shared" si="71"/>
        <v>459</v>
      </c>
      <c r="T89">
        <v>507</v>
      </c>
      <c r="U89">
        <v>7547</v>
      </c>
      <c r="V89" t="s">
        <v>1401</v>
      </c>
      <c r="W89">
        <v>2418.924</v>
      </c>
      <c r="X89">
        <v>975.59400000000005</v>
      </c>
      <c r="Y89">
        <v>2.4790000000000001</v>
      </c>
      <c r="Z89">
        <v>9.1319999999999997</v>
      </c>
      <c r="AA89">
        <v>152.70134100000001</v>
      </c>
      <c r="AB89">
        <v>0.113576</v>
      </c>
      <c r="AC89">
        <v>52.900785999999997</v>
      </c>
      <c r="AD89" s="1">
        <v>553</v>
      </c>
      <c r="AE89">
        <v>5</v>
      </c>
      <c r="AF89">
        <v>459</v>
      </c>
      <c r="AG89">
        <v>72</v>
      </c>
      <c r="AH89">
        <v>15.840882000000001</v>
      </c>
      <c r="AI89">
        <v>77.599999999999994</v>
      </c>
      <c r="AJ89">
        <v>0</v>
      </c>
      <c r="AK89">
        <v>2</v>
      </c>
      <c r="AL89">
        <v>182</v>
      </c>
      <c r="AM89" t="s">
        <v>1402</v>
      </c>
      <c r="AN89" t="s">
        <v>1403</v>
      </c>
      <c r="AO89">
        <v>2281.5680000000002</v>
      </c>
      <c r="AR89" t="s">
        <v>142</v>
      </c>
      <c r="AS89" t="s">
        <v>203</v>
      </c>
      <c r="AT89" t="s">
        <v>1067</v>
      </c>
      <c r="AU89" t="s">
        <v>1401</v>
      </c>
      <c r="AV89" t="s">
        <v>49</v>
      </c>
      <c r="AW89">
        <v>2</v>
      </c>
      <c r="BB89">
        <v>0.95399284844132237</v>
      </c>
      <c r="BC89" t="s">
        <v>69</v>
      </c>
      <c r="BF89" t="s">
        <v>142</v>
      </c>
      <c r="BG89" t="s">
        <v>203</v>
      </c>
      <c r="BH89" t="s">
        <v>1401</v>
      </c>
      <c r="BI89">
        <v>7547</v>
      </c>
      <c r="BJ89">
        <v>2</v>
      </c>
      <c r="BK89" t="s">
        <v>1067</v>
      </c>
      <c r="BL89" t="s">
        <v>1080</v>
      </c>
      <c r="BM89">
        <v>0.95399284844132237</v>
      </c>
      <c r="BN89" t="s">
        <v>69</v>
      </c>
      <c r="BO89" t="s">
        <v>699</v>
      </c>
      <c r="BP89">
        <v>2418.924</v>
      </c>
    </row>
    <row r="90" spans="1:69" ht="16.5">
      <c r="A90" s="127" t="str">
        <f t="shared" si="54"/>
        <v>동화운수</v>
      </c>
      <c r="B90" s="128" t="str">
        <f t="shared" si="55"/>
        <v>박순철</v>
      </c>
      <c r="C90" s="129" t="str">
        <f t="shared" si="56"/>
        <v>S</v>
      </c>
      <c r="D90" s="130">
        <f t="shared" si="57"/>
        <v>1.1095355340481001</v>
      </c>
      <c r="E90" s="131">
        <f t="shared" si="58"/>
        <v>2262</v>
      </c>
      <c r="F90" s="132" t="str">
        <f t="shared" si="59"/>
        <v>급행95</v>
      </c>
      <c r="G90" s="133" t="str">
        <f t="shared" si="60"/>
        <v>70바1925</v>
      </c>
      <c r="H90" s="134">
        <f t="shared" si="61"/>
        <v>3</v>
      </c>
      <c r="I90" s="135">
        <f t="shared" si="62"/>
        <v>2323.3269999999998</v>
      </c>
      <c r="J90" s="136">
        <f t="shared" si="63"/>
        <v>2.4240628737178895E-3</v>
      </c>
      <c r="K90" s="136">
        <f t="shared" si="64"/>
        <v>0.31316123384415639</v>
      </c>
      <c r="L90" s="136">
        <f t="shared" si="65"/>
        <v>7.015801047377318E-2</v>
      </c>
      <c r="M90" s="137">
        <f t="shared" si="66"/>
        <v>6.6379999999999999</v>
      </c>
      <c r="N90" s="138">
        <f t="shared" si="67"/>
        <v>0.30129206951927123</v>
      </c>
      <c r="O90" s="138">
        <f t="shared" si="68"/>
        <v>1.8077524171156276</v>
      </c>
      <c r="P90" s="233">
        <f t="shared" si="69"/>
        <v>2</v>
      </c>
      <c r="Q90" s="234">
        <f t="shared" si="70"/>
        <v>7</v>
      </c>
      <c r="R90" s="234">
        <f t="shared" si="71"/>
        <v>42</v>
      </c>
      <c r="T90">
        <v>507</v>
      </c>
      <c r="U90">
        <v>2262</v>
      </c>
      <c r="V90" t="s">
        <v>1404</v>
      </c>
      <c r="W90">
        <v>2323.3270000000002</v>
      </c>
      <c r="X90">
        <v>756.89200000000005</v>
      </c>
      <c r="Y90">
        <v>3.07</v>
      </c>
      <c r="Z90">
        <v>6.6379999999999999</v>
      </c>
      <c r="AA90">
        <v>136.23244</v>
      </c>
      <c r="AB90">
        <v>0.33023599999999997</v>
      </c>
      <c r="AC90">
        <v>42.662719000000003</v>
      </c>
      <c r="AD90" s="1">
        <v>163</v>
      </c>
      <c r="AE90">
        <v>7</v>
      </c>
      <c r="AF90">
        <v>42</v>
      </c>
      <c r="AG90">
        <v>69</v>
      </c>
      <c r="AH90">
        <v>17.054138999999999</v>
      </c>
      <c r="AI90">
        <v>42.5</v>
      </c>
      <c r="AJ90">
        <v>0</v>
      </c>
      <c r="AK90">
        <v>2</v>
      </c>
      <c r="AL90">
        <v>55</v>
      </c>
      <c r="AM90" t="s">
        <v>1405</v>
      </c>
      <c r="AN90" t="s">
        <v>1406</v>
      </c>
      <c r="AO90">
        <v>2076.8069999999998</v>
      </c>
      <c r="AR90" t="s">
        <v>142</v>
      </c>
      <c r="AS90" t="s">
        <v>204</v>
      </c>
      <c r="AT90" t="s">
        <v>1143</v>
      </c>
      <c r="AU90" t="s">
        <v>1404</v>
      </c>
      <c r="AV90" t="s">
        <v>49</v>
      </c>
      <c r="AW90">
        <v>3</v>
      </c>
      <c r="BB90">
        <v>1.1095355340481001</v>
      </c>
      <c r="BC90" t="s">
        <v>74</v>
      </c>
      <c r="BF90" t="s">
        <v>142</v>
      </c>
      <c r="BG90" t="s">
        <v>204</v>
      </c>
      <c r="BH90" t="s">
        <v>1404</v>
      </c>
      <c r="BI90">
        <v>2262</v>
      </c>
      <c r="BJ90">
        <v>3</v>
      </c>
      <c r="BK90" t="s">
        <v>1143</v>
      </c>
      <c r="BL90" t="s">
        <v>1147</v>
      </c>
      <c r="BM90">
        <v>1.1095355340481001</v>
      </c>
      <c r="BN90" t="s">
        <v>74</v>
      </c>
      <c r="BO90" t="s">
        <v>697</v>
      </c>
      <c r="BP90">
        <v>2323.3269999999998</v>
      </c>
    </row>
    <row r="91" spans="1:69" ht="16.5">
      <c r="A91" s="127" t="str">
        <f t="shared" si="54"/>
        <v>동화운수</v>
      </c>
      <c r="B91" s="128" t="str">
        <f t="shared" si="55"/>
        <v>박시준</v>
      </c>
      <c r="C91" s="129" t="str">
        <f t="shared" si="56"/>
        <v>S</v>
      </c>
      <c r="D91" s="130">
        <f t="shared" si="57"/>
        <v>1.1570833333333335</v>
      </c>
      <c r="E91" s="131">
        <f t="shared" si="58"/>
        <v>2374</v>
      </c>
      <c r="F91" s="132" t="str">
        <f t="shared" si="59"/>
        <v>45</v>
      </c>
      <c r="G91" s="133" t="str">
        <f t="shared" si="60"/>
        <v>70바1860</v>
      </c>
      <c r="H91" s="134">
        <f t="shared" si="61"/>
        <v>2</v>
      </c>
      <c r="I91" s="135">
        <f t="shared" si="62"/>
        <v>2191.049</v>
      </c>
      <c r="J91" s="136">
        <f t="shared" si="63"/>
        <v>1.1493536006382756E-2</v>
      </c>
      <c r="K91" s="136">
        <f t="shared" si="64"/>
        <v>0.33516850897407868</v>
      </c>
      <c r="L91" s="136">
        <f t="shared" si="65"/>
        <v>0.1378335217514533</v>
      </c>
      <c r="M91" s="137">
        <f t="shared" si="66"/>
        <v>8.1630000000000003</v>
      </c>
      <c r="N91" s="138">
        <f t="shared" si="67"/>
        <v>9.1280477981094899E-2</v>
      </c>
      <c r="O91" s="138">
        <f t="shared" si="68"/>
        <v>4.6096641380452921</v>
      </c>
      <c r="P91" s="233">
        <f t="shared" si="69"/>
        <v>1</v>
      </c>
      <c r="Q91" s="234">
        <f t="shared" si="70"/>
        <v>2</v>
      </c>
      <c r="R91" s="234">
        <f t="shared" si="71"/>
        <v>101</v>
      </c>
      <c r="T91">
        <v>507</v>
      </c>
      <c r="U91">
        <v>2374</v>
      </c>
      <c r="V91" t="s">
        <v>1407</v>
      </c>
      <c r="W91">
        <v>2191.049</v>
      </c>
      <c r="X91">
        <v>787.09500000000003</v>
      </c>
      <c r="Y91">
        <v>2.7839999999999998</v>
      </c>
      <c r="Z91">
        <v>8.1630000000000003</v>
      </c>
      <c r="AA91">
        <v>142.975234</v>
      </c>
      <c r="AB91">
        <v>1.6432910000000001</v>
      </c>
      <c r="AC91">
        <v>47.920796000000003</v>
      </c>
      <c r="AD91" s="1">
        <v>302</v>
      </c>
      <c r="AE91">
        <v>2</v>
      </c>
      <c r="AF91">
        <v>101</v>
      </c>
      <c r="AG91">
        <v>63</v>
      </c>
      <c r="AH91">
        <v>15.324674999999999</v>
      </c>
      <c r="AI91">
        <v>0</v>
      </c>
      <c r="AJ91">
        <v>0</v>
      </c>
      <c r="AK91">
        <v>1</v>
      </c>
      <c r="AL91">
        <v>53</v>
      </c>
      <c r="AM91" t="s">
        <v>1408</v>
      </c>
      <c r="AN91" t="s">
        <v>1409</v>
      </c>
      <c r="AO91">
        <v>2176.2109999999998</v>
      </c>
      <c r="AR91" t="s">
        <v>142</v>
      </c>
      <c r="AS91" t="s">
        <v>203</v>
      </c>
      <c r="AT91" t="s">
        <v>1094</v>
      </c>
      <c r="AU91" t="s">
        <v>1407</v>
      </c>
      <c r="AV91" t="s">
        <v>49</v>
      </c>
      <c r="AW91">
        <v>2</v>
      </c>
      <c r="BB91">
        <v>1.1570833333333335</v>
      </c>
      <c r="BC91" t="s">
        <v>74</v>
      </c>
      <c r="BF91" t="s">
        <v>142</v>
      </c>
      <c r="BG91" t="s">
        <v>203</v>
      </c>
      <c r="BH91" t="s">
        <v>1407</v>
      </c>
      <c r="BI91">
        <v>2374</v>
      </c>
      <c r="BJ91">
        <v>2</v>
      </c>
      <c r="BK91" t="s">
        <v>1094</v>
      </c>
      <c r="BL91" t="s">
        <v>1118</v>
      </c>
      <c r="BM91">
        <v>1.1570833333333335</v>
      </c>
      <c r="BN91" t="s">
        <v>74</v>
      </c>
      <c r="BO91" t="s">
        <v>697</v>
      </c>
      <c r="BP91">
        <v>2191.049</v>
      </c>
    </row>
    <row r="92" spans="1:69" ht="16.5">
      <c r="A92" s="127" t="str">
        <f t="shared" si="54"/>
        <v>동화운수</v>
      </c>
      <c r="B92" s="128" t="str">
        <f t="shared" si="55"/>
        <v>박재한</v>
      </c>
      <c r="C92" s="129" t="str">
        <f t="shared" si="56"/>
        <v>C</v>
      </c>
      <c r="D92" s="130">
        <f t="shared" si="57"/>
        <v>0.89640000000000009</v>
      </c>
      <c r="E92" s="131">
        <f t="shared" si="58"/>
        <v>7432</v>
      </c>
      <c r="F92" s="132" t="str">
        <f t="shared" si="59"/>
        <v>45</v>
      </c>
      <c r="G92" s="133" t="str">
        <f t="shared" si="60"/>
        <v>70바1831</v>
      </c>
      <c r="H92" s="134">
        <f t="shared" si="61"/>
        <v>1</v>
      </c>
      <c r="I92" s="135">
        <f t="shared" si="62"/>
        <v>1951.347</v>
      </c>
      <c r="J92" s="136">
        <f t="shared" si="63"/>
        <v>3.241151747422296E-2</v>
      </c>
      <c r="K92" s="136">
        <f t="shared" si="64"/>
        <v>0.34895317059328701</v>
      </c>
      <c r="L92" s="136">
        <f t="shared" si="65"/>
        <v>0.10454316941066863</v>
      </c>
      <c r="M92" s="137">
        <f t="shared" si="66"/>
        <v>11.304</v>
      </c>
      <c r="N92" s="138">
        <f t="shared" si="67"/>
        <v>0.15373995501568916</v>
      </c>
      <c r="O92" s="138">
        <f t="shared" si="68"/>
        <v>31.106717564841109</v>
      </c>
      <c r="P92" s="233">
        <f t="shared" si="69"/>
        <v>4</v>
      </c>
      <c r="Q92" s="234">
        <f t="shared" si="70"/>
        <v>3</v>
      </c>
      <c r="R92" s="234">
        <f t="shared" si="71"/>
        <v>607</v>
      </c>
      <c r="T92">
        <v>507</v>
      </c>
      <c r="U92">
        <v>7432</v>
      </c>
      <c r="V92" t="s">
        <v>1410</v>
      </c>
      <c r="W92">
        <v>1951.347</v>
      </c>
      <c r="X92">
        <v>870.78399999999999</v>
      </c>
      <c r="Y92">
        <v>2.2410000000000001</v>
      </c>
      <c r="Z92">
        <v>11.304</v>
      </c>
      <c r="AA92">
        <v>129.21412900000001</v>
      </c>
      <c r="AB92">
        <v>4.1880259999999998</v>
      </c>
      <c r="AC92">
        <v>45.089680000000001</v>
      </c>
      <c r="AD92" s="1">
        <v>204</v>
      </c>
      <c r="AE92">
        <v>3</v>
      </c>
      <c r="AF92">
        <v>607</v>
      </c>
      <c r="AG92">
        <v>73</v>
      </c>
      <c r="AH92">
        <v>15.101653000000001</v>
      </c>
      <c r="AI92">
        <v>97</v>
      </c>
      <c r="AJ92">
        <v>0</v>
      </c>
      <c r="AK92">
        <v>4</v>
      </c>
      <c r="AL92">
        <v>952</v>
      </c>
      <c r="AM92" t="s">
        <v>1411</v>
      </c>
      <c r="AN92" t="s">
        <v>1412</v>
      </c>
      <c r="AO92">
        <v>1951.347</v>
      </c>
      <c r="AR92" t="s">
        <v>142</v>
      </c>
      <c r="AS92" t="s">
        <v>203</v>
      </c>
      <c r="AT92" t="s">
        <v>1069</v>
      </c>
      <c r="AU92" t="s">
        <v>1410</v>
      </c>
      <c r="AV92" t="s">
        <v>49</v>
      </c>
      <c r="AW92">
        <v>1</v>
      </c>
      <c r="BB92">
        <v>0.89640000000000009</v>
      </c>
      <c r="BC92" t="s">
        <v>72</v>
      </c>
      <c r="BF92" t="s">
        <v>142</v>
      </c>
      <c r="BG92" t="s">
        <v>203</v>
      </c>
      <c r="BH92" t="s">
        <v>1410</v>
      </c>
      <c r="BI92">
        <v>7432</v>
      </c>
      <c r="BJ92">
        <v>1</v>
      </c>
      <c r="BK92" t="s">
        <v>1069</v>
      </c>
      <c r="BL92" t="s">
        <v>695</v>
      </c>
      <c r="BM92">
        <v>0.89640000000000009</v>
      </c>
      <c r="BN92" t="s">
        <v>72</v>
      </c>
      <c r="BO92" t="s">
        <v>698</v>
      </c>
      <c r="BP92">
        <v>1951.347</v>
      </c>
    </row>
    <row r="93" spans="1:69" ht="16.5">
      <c r="A93" s="127" t="str">
        <f t="shared" si="54"/>
        <v>동화운수</v>
      </c>
      <c r="B93" s="128" t="str">
        <f t="shared" si="55"/>
        <v>박종운</v>
      </c>
      <c r="C93" s="129" t="str">
        <f t="shared" si="56"/>
        <v>A</v>
      </c>
      <c r="D93" s="130">
        <f t="shared" si="57"/>
        <v>0.99459419297927187</v>
      </c>
      <c r="E93" s="131">
        <f t="shared" si="58"/>
        <v>1131</v>
      </c>
      <c r="F93" s="132" t="str">
        <f t="shared" si="59"/>
        <v>45</v>
      </c>
      <c r="G93" s="133" t="str">
        <f t="shared" si="60"/>
        <v>70바1827</v>
      </c>
      <c r="H93" s="134">
        <f t="shared" si="61"/>
        <v>2</v>
      </c>
      <c r="I93" s="135">
        <f t="shared" si="62"/>
        <v>5033.5409999999993</v>
      </c>
      <c r="J93" s="136">
        <f t="shared" si="63"/>
        <v>7.5894647692123498E-3</v>
      </c>
      <c r="K93" s="136">
        <f t="shared" si="64"/>
        <v>0.33498914249298511</v>
      </c>
      <c r="L93" s="136">
        <f t="shared" si="65"/>
        <v>0.11820704351072139</v>
      </c>
      <c r="M93" s="137">
        <f t="shared" si="66"/>
        <v>9.2270000000000003</v>
      </c>
      <c r="N93" s="138">
        <f t="shared" si="67"/>
        <v>0.11920038001081147</v>
      </c>
      <c r="O93" s="138">
        <f t="shared" si="68"/>
        <v>1.4900047501351434</v>
      </c>
      <c r="P93" s="233">
        <f t="shared" si="69"/>
        <v>0</v>
      </c>
      <c r="Q93" s="234">
        <f t="shared" si="70"/>
        <v>6</v>
      </c>
      <c r="R93" s="234">
        <f t="shared" si="71"/>
        <v>75</v>
      </c>
      <c r="T93">
        <v>507</v>
      </c>
      <c r="U93">
        <v>1131</v>
      </c>
      <c r="V93" t="s">
        <v>1413</v>
      </c>
      <c r="W93">
        <v>5033.5410000000002</v>
      </c>
      <c r="X93">
        <v>2022.482</v>
      </c>
      <c r="Y93">
        <v>2.4889999999999999</v>
      </c>
      <c r="Z93">
        <v>9.2270000000000003</v>
      </c>
      <c r="AA93">
        <v>318.48517299999997</v>
      </c>
      <c r="AB93">
        <v>2.4171320000000001</v>
      </c>
      <c r="AC93">
        <v>106.689075</v>
      </c>
      <c r="AD93" s="1">
        <v>595</v>
      </c>
      <c r="AE93">
        <v>6</v>
      </c>
      <c r="AF93">
        <v>75</v>
      </c>
      <c r="AG93">
        <v>73</v>
      </c>
      <c r="AH93">
        <v>15.804632</v>
      </c>
      <c r="AI93">
        <v>199</v>
      </c>
      <c r="AJ93">
        <v>0</v>
      </c>
      <c r="AK93">
        <v>0</v>
      </c>
      <c r="AL93">
        <v>0</v>
      </c>
      <c r="AM93" t="s">
        <v>1414</v>
      </c>
      <c r="AN93" t="s">
        <v>1415</v>
      </c>
      <c r="AO93">
        <v>4924.7879999999996</v>
      </c>
      <c r="AR93" t="s">
        <v>142</v>
      </c>
      <c r="AS93" t="s">
        <v>203</v>
      </c>
      <c r="AT93" t="s">
        <v>1065</v>
      </c>
      <c r="AU93" t="s">
        <v>1413</v>
      </c>
      <c r="AV93" t="s">
        <v>49</v>
      </c>
      <c r="AW93">
        <v>2</v>
      </c>
      <c r="BB93">
        <v>0.99459419297927187</v>
      </c>
      <c r="BC93" t="s">
        <v>69</v>
      </c>
      <c r="BF93" t="s">
        <v>142</v>
      </c>
      <c r="BG93" t="s">
        <v>203</v>
      </c>
      <c r="BH93" t="s">
        <v>1413</v>
      </c>
      <c r="BI93">
        <v>1131</v>
      </c>
      <c r="BJ93">
        <v>2</v>
      </c>
      <c r="BK93" t="s">
        <v>1065</v>
      </c>
      <c r="BL93" t="s">
        <v>1076</v>
      </c>
      <c r="BM93">
        <v>0.99459419297927187</v>
      </c>
      <c r="BN93" t="s">
        <v>69</v>
      </c>
      <c r="BO93" t="s">
        <v>699</v>
      </c>
      <c r="BP93">
        <v>5033.5409999999993</v>
      </c>
    </row>
    <row r="94" spans="1:69" ht="16.5">
      <c r="A94" s="127" t="str">
        <f t="shared" si="54"/>
        <v>동화운수</v>
      </c>
      <c r="B94" s="128" t="str">
        <f t="shared" si="55"/>
        <v>박찬용</v>
      </c>
      <c r="C94" s="129" t="str">
        <f t="shared" si="56"/>
        <v>A</v>
      </c>
      <c r="D94" s="130">
        <f t="shared" si="57"/>
        <v>0.96035397899194164</v>
      </c>
      <c r="E94" s="131">
        <f t="shared" si="58"/>
        <v>8908</v>
      </c>
      <c r="F94" s="132" t="str">
        <f t="shared" si="59"/>
        <v>2-1</v>
      </c>
      <c r="G94" s="133" t="str">
        <f t="shared" si="60"/>
        <v>70바1820</v>
      </c>
      <c r="H94" s="134">
        <f t="shared" si="61"/>
        <v>2</v>
      </c>
      <c r="I94" s="135">
        <f t="shared" si="62"/>
        <v>4862.2379999999994</v>
      </c>
      <c r="J94" s="136">
        <f t="shared" si="63"/>
        <v>1.3940929809864154E-2</v>
      </c>
      <c r="K94" s="136">
        <f t="shared" si="64"/>
        <v>0.34726157027295734</v>
      </c>
      <c r="L94" s="136">
        <f t="shared" si="65"/>
        <v>0.21944627144948481</v>
      </c>
      <c r="M94" s="137">
        <f t="shared" si="66"/>
        <v>9.9700000000000006</v>
      </c>
      <c r="N94" s="138">
        <f t="shared" si="67"/>
        <v>0.3290665738698928</v>
      </c>
      <c r="O94" s="138">
        <f t="shared" si="68"/>
        <v>6.3756648687291735</v>
      </c>
      <c r="P94" s="233">
        <f t="shared" si="69"/>
        <v>0</v>
      </c>
      <c r="Q94" s="234">
        <f t="shared" si="70"/>
        <v>16</v>
      </c>
      <c r="R94" s="234">
        <f t="shared" si="71"/>
        <v>310</v>
      </c>
      <c r="T94">
        <v>507</v>
      </c>
      <c r="U94">
        <v>8908</v>
      </c>
      <c r="V94" t="s">
        <v>1416</v>
      </c>
      <c r="W94">
        <v>4862.2380000000003</v>
      </c>
      <c r="X94">
        <v>1874.42</v>
      </c>
      <c r="Y94">
        <v>2.5939999999999999</v>
      </c>
      <c r="Z94">
        <v>9.9700000000000006</v>
      </c>
      <c r="AA94">
        <v>290.50429600000001</v>
      </c>
      <c r="AB94">
        <v>4.0499000000000001</v>
      </c>
      <c r="AC94">
        <v>100.880978</v>
      </c>
      <c r="AD94" s="1">
        <v>1067</v>
      </c>
      <c r="AE94">
        <v>16</v>
      </c>
      <c r="AF94">
        <v>310</v>
      </c>
      <c r="AG94">
        <v>65</v>
      </c>
      <c r="AH94">
        <v>16.737231999999999</v>
      </c>
      <c r="AI94">
        <v>19.399999999999999</v>
      </c>
      <c r="AJ94">
        <v>0</v>
      </c>
      <c r="AK94">
        <v>0</v>
      </c>
      <c r="AL94">
        <v>0</v>
      </c>
      <c r="AM94" t="s">
        <v>1417</v>
      </c>
      <c r="AN94" t="s">
        <v>1418</v>
      </c>
      <c r="AO94">
        <v>4789.2039999999997</v>
      </c>
      <c r="AR94" t="s">
        <v>142</v>
      </c>
      <c r="AS94" t="s">
        <v>202</v>
      </c>
      <c r="AT94" t="s">
        <v>1036</v>
      </c>
      <c r="AU94" t="s">
        <v>1416</v>
      </c>
      <c r="AV94" t="s">
        <v>49</v>
      </c>
      <c r="AW94">
        <v>2</v>
      </c>
      <c r="BB94">
        <v>0.96035397899194164</v>
      </c>
      <c r="BC94" t="s">
        <v>69</v>
      </c>
      <c r="BF94" t="s">
        <v>142</v>
      </c>
      <c r="BG94" t="s">
        <v>202</v>
      </c>
      <c r="BH94" t="s">
        <v>1416</v>
      </c>
      <c r="BI94">
        <v>8908</v>
      </c>
      <c r="BJ94">
        <v>2</v>
      </c>
      <c r="BK94" t="s">
        <v>1036</v>
      </c>
      <c r="BL94" t="s">
        <v>1033</v>
      </c>
      <c r="BM94">
        <v>0.96035397899194164</v>
      </c>
      <c r="BN94" t="s">
        <v>69</v>
      </c>
      <c r="BO94" t="s">
        <v>699</v>
      </c>
      <c r="BP94">
        <v>4862.2379999999994</v>
      </c>
    </row>
    <row r="95" spans="1:69" ht="16.5">
      <c r="A95" s="127" t="str">
        <f t="shared" si="54"/>
        <v>동화운수</v>
      </c>
      <c r="B95" s="128" t="str">
        <f t="shared" si="55"/>
        <v>박찬우</v>
      </c>
      <c r="C95" s="129" t="str">
        <f t="shared" si="56"/>
        <v>B</v>
      </c>
      <c r="D95" s="130">
        <f t="shared" si="57"/>
        <v>0.94961538461538453</v>
      </c>
      <c r="E95" s="131">
        <f t="shared" si="58"/>
        <v>3366</v>
      </c>
      <c r="F95" s="132" t="str">
        <f t="shared" si="59"/>
        <v>2-1</v>
      </c>
      <c r="G95" s="133" t="str">
        <f t="shared" si="60"/>
        <v>70바1942</v>
      </c>
      <c r="H95" s="134">
        <f t="shared" si="61"/>
        <v>1</v>
      </c>
      <c r="I95" s="135">
        <f t="shared" si="62"/>
        <v>11367.106</v>
      </c>
      <c r="J95" s="136">
        <f t="shared" si="63"/>
        <v>1.2395558206077609E-2</v>
      </c>
      <c r="K95" s="136">
        <f t="shared" si="64"/>
        <v>0.35173241489672086</v>
      </c>
      <c r="L95" s="136">
        <f t="shared" si="65"/>
        <v>0.21711770788448706</v>
      </c>
      <c r="M95" s="137">
        <f t="shared" si="66"/>
        <v>13.787000000000001</v>
      </c>
      <c r="N95" s="138">
        <f t="shared" si="67"/>
        <v>1.6011111359390859</v>
      </c>
      <c r="O95" s="138">
        <f t="shared" si="68"/>
        <v>23.629585226002117</v>
      </c>
      <c r="P95" s="233">
        <f t="shared" si="69"/>
        <v>26</v>
      </c>
      <c r="Q95" s="234">
        <f t="shared" si="70"/>
        <v>182</v>
      </c>
      <c r="R95" s="234">
        <f t="shared" si="71"/>
        <v>2686</v>
      </c>
      <c r="T95">
        <v>507</v>
      </c>
      <c r="U95">
        <v>3366</v>
      </c>
      <c r="V95" t="s">
        <v>1419</v>
      </c>
      <c r="W95">
        <v>11367.106</v>
      </c>
      <c r="X95">
        <v>4604.0959999999995</v>
      </c>
      <c r="Y95">
        <v>2.4689999999999999</v>
      </c>
      <c r="Z95">
        <v>13.787000000000001</v>
      </c>
      <c r="AA95">
        <v>668.81247800000006</v>
      </c>
      <c r="AB95">
        <v>8.2903040000000008</v>
      </c>
      <c r="AC95">
        <v>235.24302800000001</v>
      </c>
      <c r="AD95" s="1">
        <v>2468</v>
      </c>
      <c r="AE95">
        <v>182</v>
      </c>
      <c r="AF95">
        <v>2686</v>
      </c>
      <c r="AG95">
        <v>69</v>
      </c>
      <c r="AH95">
        <v>16.995953</v>
      </c>
      <c r="AI95">
        <v>426.4</v>
      </c>
      <c r="AJ95">
        <v>0</v>
      </c>
      <c r="AK95">
        <v>26</v>
      </c>
      <c r="AL95">
        <v>10320</v>
      </c>
      <c r="AM95" t="s">
        <v>1420</v>
      </c>
      <c r="AN95" t="s">
        <v>1421</v>
      </c>
      <c r="AO95">
        <v>11367.106</v>
      </c>
      <c r="AR95" t="s">
        <v>142</v>
      </c>
      <c r="AS95" t="s">
        <v>202</v>
      </c>
      <c r="AT95" t="s">
        <v>1050</v>
      </c>
      <c r="AU95" t="s">
        <v>1419</v>
      </c>
      <c r="AV95" t="s">
        <v>49</v>
      </c>
      <c r="AW95">
        <v>1</v>
      </c>
      <c r="BB95">
        <v>0.94961538461538453</v>
      </c>
      <c r="BC95" t="s">
        <v>71</v>
      </c>
      <c r="BF95" t="s">
        <v>142</v>
      </c>
      <c r="BG95" t="s">
        <v>202</v>
      </c>
      <c r="BH95" t="s">
        <v>1419</v>
      </c>
      <c r="BI95">
        <v>3366</v>
      </c>
      <c r="BJ95">
        <v>1</v>
      </c>
      <c r="BK95" t="s">
        <v>1050</v>
      </c>
      <c r="BL95" t="s">
        <v>695</v>
      </c>
      <c r="BM95">
        <v>0.94961538461538453</v>
      </c>
      <c r="BN95" t="s">
        <v>71</v>
      </c>
      <c r="BO95" t="s">
        <v>696</v>
      </c>
      <c r="BP95">
        <v>11367.106</v>
      </c>
    </row>
    <row r="96" spans="1:69" ht="16.5">
      <c r="A96" s="127" t="str">
        <f t="shared" si="54"/>
        <v>동화운수</v>
      </c>
      <c r="B96" s="128" t="str">
        <f t="shared" si="55"/>
        <v>박철수</v>
      </c>
      <c r="C96" s="129" t="str">
        <f t="shared" si="56"/>
        <v>A</v>
      </c>
      <c r="D96" s="130">
        <f t="shared" si="57"/>
        <v>0.96464968967725762</v>
      </c>
      <c r="E96" s="131">
        <f t="shared" si="58"/>
        <v>1955</v>
      </c>
      <c r="F96" s="132" t="str">
        <f t="shared" si="59"/>
        <v>2-1</v>
      </c>
      <c r="G96" s="133" t="str">
        <f t="shared" si="60"/>
        <v>70바1913</v>
      </c>
      <c r="H96" s="134">
        <f t="shared" si="61"/>
        <v>6</v>
      </c>
      <c r="I96" s="135">
        <f t="shared" si="62"/>
        <v>4051.6000000000004</v>
      </c>
      <c r="J96" s="136">
        <f t="shared" si="63"/>
        <v>2.2012360475428445E-2</v>
      </c>
      <c r="K96" s="136">
        <f t="shared" si="64"/>
        <v>0.32213081305927649</v>
      </c>
      <c r="L96" s="136">
        <f t="shared" si="65"/>
        <v>8.4657912923289558E-2</v>
      </c>
      <c r="M96" s="137">
        <f t="shared" si="66"/>
        <v>9.5609999999999999</v>
      </c>
      <c r="N96" s="138">
        <f t="shared" si="67"/>
        <v>4.9363214532530363E-2</v>
      </c>
      <c r="O96" s="138">
        <f t="shared" si="68"/>
        <v>12.044624345937407</v>
      </c>
      <c r="P96" s="233">
        <f t="shared" si="69"/>
        <v>13</v>
      </c>
      <c r="Q96" s="234">
        <f t="shared" si="70"/>
        <v>2</v>
      </c>
      <c r="R96" s="234">
        <f t="shared" si="71"/>
        <v>488</v>
      </c>
      <c r="T96">
        <v>507</v>
      </c>
      <c r="U96">
        <v>1955</v>
      </c>
      <c r="V96" t="s">
        <v>1422</v>
      </c>
      <c r="W96">
        <v>4051.6</v>
      </c>
      <c r="X96">
        <v>1566.328</v>
      </c>
      <c r="Y96">
        <v>2.5870000000000002</v>
      </c>
      <c r="Z96">
        <v>9.5609999999999999</v>
      </c>
      <c r="AA96">
        <v>248.858227</v>
      </c>
      <c r="AB96">
        <v>5.477957</v>
      </c>
      <c r="AC96">
        <v>80.164902999999995</v>
      </c>
      <c r="AD96" s="1">
        <v>343</v>
      </c>
      <c r="AE96">
        <v>2</v>
      </c>
      <c r="AF96">
        <v>488</v>
      </c>
      <c r="AG96">
        <v>67</v>
      </c>
      <c r="AH96">
        <v>16.280754999999999</v>
      </c>
      <c r="AI96">
        <v>17.3</v>
      </c>
      <c r="AJ96">
        <v>0</v>
      </c>
      <c r="AK96">
        <v>13</v>
      </c>
      <c r="AL96">
        <v>3004</v>
      </c>
      <c r="AM96" t="s">
        <v>1423</v>
      </c>
      <c r="AN96" t="s">
        <v>1424</v>
      </c>
      <c r="AO96">
        <v>1511.7460000000001</v>
      </c>
      <c r="AR96" t="s">
        <v>142</v>
      </c>
      <c r="AS96" t="s">
        <v>202</v>
      </c>
      <c r="AT96" t="s">
        <v>1044</v>
      </c>
      <c r="AU96" t="s">
        <v>1422</v>
      </c>
      <c r="AV96" t="s">
        <v>49</v>
      </c>
      <c r="AW96">
        <v>6</v>
      </c>
      <c r="BB96">
        <v>0.96464968967725762</v>
      </c>
      <c r="BC96" t="s">
        <v>69</v>
      </c>
      <c r="BF96" t="s">
        <v>142</v>
      </c>
      <c r="BG96" t="s">
        <v>202</v>
      </c>
      <c r="BH96" t="s">
        <v>1422</v>
      </c>
      <c r="BI96">
        <v>1955</v>
      </c>
      <c r="BJ96">
        <v>6</v>
      </c>
      <c r="BK96" t="s">
        <v>1044</v>
      </c>
      <c r="BL96" t="s">
        <v>1048</v>
      </c>
      <c r="BM96">
        <v>0.96464968967725762</v>
      </c>
      <c r="BN96" t="s">
        <v>69</v>
      </c>
      <c r="BO96" t="s">
        <v>699</v>
      </c>
      <c r="BP96">
        <v>4051.6000000000004</v>
      </c>
    </row>
    <row r="97" spans="1:68" ht="16.5">
      <c r="A97" s="127" t="str">
        <f t="shared" si="54"/>
        <v>동화운수</v>
      </c>
      <c r="B97" s="128" t="str">
        <f t="shared" si="55"/>
        <v>박철우</v>
      </c>
      <c r="C97" s="129" t="str">
        <f t="shared" si="56"/>
        <v>C</v>
      </c>
      <c r="D97" s="130">
        <f t="shared" si="57"/>
        <v>0.8789785930048819</v>
      </c>
      <c r="E97" s="131">
        <f t="shared" si="58"/>
        <v>7010</v>
      </c>
      <c r="F97" s="132" t="str">
        <f t="shared" si="59"/>
        <v>10</v>
      </c>
      <c r="G97" s="133" t="str">
        <f t="shared" si="60"/>
        <v>70바1920</v>
      </c>
      <c r="H97" s="134">
        <f t="shared" si="61"/>
        <v>6</v>
      </c>
      <c r="I97" s="135">
        <f t="shared" si="62"/>
        <v>2472.7730000000001</v>
      </c>
      <c r="J97" s="136">
        <f t="shared" si="63"/>
        <v>1.4887879140276594E-2</v>
      </c>
      <c r="K97" s="136">
        <f t="shared" si="64"/>
        <v>0.32973057748131673</v>
      </c>
      <c r="L97" s="136">
        <f t="shared" si="65"/>
        <v>0.16580575734206091</v>
      </c>
      <c r="M97" s="137">
        <f t="shared" si="66"/>
        <v>10.356999999999999</v>
      </c>
      <c r="N97" s="138">
        <f t="shared" si="67"/>
        <v>8.0880857240029705E-2</v>
      </c>
      <c r="O97" s="138">
        <f t="shared" si="68"/>
        <v>6.8344324367825102</v>
      </c>
      <c r="P97" s="233">
        <f t="shared" si="69"/>
        <v>2</v>
      </c>
      <c r="Q97" s="234">
        <f t="shared" si="70"/>
        <v>2</v>
      </c>
      <c r="R97" s="234">
        <f t="shared" si="71"/>
        <v>169</v>
      </c>
      <c r="T97">
        <v>507</v>
      </c>
      <c r="U97">
        <v>7010</v>
      </c>
      <c r="V97" t="s">
        <v>1425</v>
      </c>
      <c r="W97">
        <v>2472.7730000000001</v>
      </c>
      <c r="X97">
        <v>1118.0429999999999</v>
      </c>
      <c r="Y97">
        <v>2.2120000000000002</v>
      </c>
      <c r="Z97">
        <v>10.356999999999999</v>
      </c>
      <c r="AA97">
        <v>171.81856300000001</v>
      </c>
      <c r="AB97">
        <v>2.558014</v>
      </c>
      <c r="AC97">
        <v>56.653834000000003</v>
      </c>
      <c r="AD97" s="1">
        <v>410</v>
      </c>
      <c r="AE97">
        <v>2</v>
      </c>
      <c r="AF97">
        <v>169</v>
      </c>
      <c r="AG97">
        <v>81</v>
      </c>
      <c r="AH97">
        <v>14.391768000000001</v>
      </c>
      <c r="AI97">
        <v>615.6</v>
      </c>
      <c r="AJ97">
        <v>0</v>
      </c>
      <c r="AK97">
        <v>2</v>
      </c>
      <c r="AL97">
        <v>518</v>
      </c>
      <c r="AM97" t="s">
        <v>1426</v>
      </c>
      <c r="AN97" t="s">
        <v>1427</v>
      </c>
      <c r="AO97">
        <v>937.40800000000002</v>
      </c>
      <c r="AR97" t="s">
        <v>142</v>
      </c>
      <c r="AS97" t="s">
        <v>200</v>
      </c>
      <c r="AT97" t="s">
        <v>958</v>
      </c>
      <c r="AU97" t="s">
        <v>1425</v>
      </c>
      <c r="AV97" t="s">
        <v>49</v>
      </c>
      <c r="AW97">
        <v>6</v>
      </c>
      <c r="BB97">
        <v>0.8789785930048819</v>
      </c>
      <c r="BC97" t="s">
        <v>72</v>
      </c>
      <c r="BF97" t="s">
        <v>142</v>
      </c>
      <c r="BG97" t="s">
        <v>200</v>
      </c>
      <c r="BH97" t="s">
        <v>1425</v>
      </c>
      <c r="BI97">
        <v>7010</v>
      </c>
      <c r="BJ97">
        <v>6</v>
      </c>
      <c r="BK97" t="s">
        <v>958</v>
      </c>
      <c r="BL97" t="s">
        <v>966</v>
      </c>
      <c r="BM97">
        <v>0.8789785930048819</v>
      </c>
      <c r="BN97" t="s">
        <v>72</v>
      </c>
      <c r="BO97" t="s">
        <v>698</v>
      </c>
      <c r="BP97">
        <v>2472.7730000000001</v>
      </c>
    </row>
    <row r="98" spans="1:68" ht="16.5">
      <c r="A98" s="127" t="str">
        <f t="shared" si="54"/>
        <v>동화운수</v>
      </c>
      <c r="B98" s="128" t="str">
        <f t="shared" si="55"/>
        <v>박태후</v>
      </c>
      <c r="C98" s="129" t="str">
        <f t="shared" si="56"/>
        <v>F</v>
      </c>
      <c r="D98" s="130">
        <f t="shared" si="57"/>
        <v>0.78988543047757309</v>
      </c>
      <c r="E98" s="131">
        <f t="shared" si="58"/>
        <v>6899</v>
      </c>
      <c r="F98" s="132" t="str">
        <f t="shared" si="59"/>
        <v>10</v>
      </c>
      <c r="G98" s="133" t="str">
        <f t="shared" si="60"/>
        <v>70바1918</v>
      </c>
      <c r="H98" s="134">
        <f t="shared" si="61"/>
        <v>2</v>
      </c>
      <c r="I98" s="135">
        <f t="shared" si="62"/>
        <v>4878.5919999999996</v>
      </c>
      <c r="J98" s="136">
        <f t="shared" si="63"/>
        <v>1.0585504024538622E-2</v>
      </c>
      <c r="K98" s="136">
        <f t="shared" si="64"/>
        <v>0.37276269739023521</v>
      </c>
      <c r="L98" s="136">
        <f t="shared" si="65"/>
        <v>0.14737858792044919</v>
      </c>
      <c r="M98" s="137">
        <f t="shared" si="66"/>
        <v>10.119999999999999</v>
      </c>
      <c r="N98" s="138">
        <f t="shared" si="67"/>
        <v>4.099543474838642E-2</v>
      </c>
      <c r="O98" s="138">
        <f t="shared" si="68"/>
        <v>38.125754315999373</v>
      </c>
      <c r="P98" s="233">
        <f t="shared" si="69"/>
        <v>52</v>
      </c>
      <c r="Q98" s="234">
        <f t="shared" si="70"/>
        <v>2</v>
      </c>
      <c r="R98" s="234">
        <f t="shared" si="71"/>
        <v>1860</v>
      </c>
      <c r="T98">
        <v>507</v>
      </c>
      <c r="U98">
        <v>6899</v>
      </c>
      <c r="V98" t="s">
        <v>1428</v>
      </c>
      <c r="W98">
        <v>4878.5919999999996</v>
      </c>
      <c r="X98">
        <v>2293.7779999999998</v>
      </c>
      <c r="Y98">
        <v>2.1269999999999998</v>
      </c>
      <c r="Z98">
        <v>10.119999999999999</v>
      </c>
      <c r="AA98">
        <v>327.27378800000002</v>
      </c>
      <c r="AB98">
        <v>3.4643579999999998</v>
      </c>
      <c r="AC98">
        <v>121.99545999999999</v>
      </c>
      <c r="AD98" s="1">
        <v>719</v>
      </c>
      <c r="AE98">
        <v>2</v>
      </c>
      <c r="AF98">
        <v>1860</v>
      </c>
      <c r="AG98">
        <v>71</v>
      </c>
      <c r="AH98">
        <v>14.90676</v>
      </c>
      <c r="AI98">
        <v>174.2</v>
      </c>
      <c r="AJ98">
        <v>0</v>
      </c>
      <c r="AK98">
        <v>52</v>
      </c>
      <c r="AL98">
        <v>10252</v>
      </c>
      <c r="AM98" t="s">
        <v>1429</v>
      </c>
      <c r="AN98" t="s">
        <v>1430</v>
      </c>
      <c r="AO98">
        <v>4708.9780000000001</v>
      </c>
      <c r="AR98" t="s">
        <v>142</v>
      </c>
      <c r="AS98" t="s">
        <v>200</v>
      </c>
      <c r="AT98" t="s">
        <v>956</v>
      </c>
      <c r="AU98" t="s">
        <v>1428</v>
      </c>
      <c r="AV98" t="s">
        <v>49</v>
      </c>
      <c r="AW98">
        <v>2</v>
      </c>
      <c r="BB98">
        <v>0.78988543047757309</v>
      </c>
      <c r="BC98" t="s">
        <v>73</v>
      </c>
      <c r="BF98" t="s">
        <v>142</v>
      </c>
      <c r="BG98" t="s">
        <v>200</v>
      </c>
      <c r="BH98" t="s">
        <v>1428</v>
      </c>
      <c r="BI98">
        <v>6899</v>
      </c>
      <c r="BJ98">
        <v>2</v>
      </c>
      <c r="BK98" t="s">
        <v>956</v>
      </c>
      <c r="BL98" t="s">
        <v>958</v>
      </c>
      <c r="BM98">
        <v>0.78988543047757309</v>
      </c>
      <c r="BN98" t="s">
        <v>73</v>
      </c>
      <c r="BO98" t="s">
        <v>711</v>
      </c>
      <c r="BP98">
        <v>4878.5919999999996</v>
      </c>
    </row>
    <row r="99" spans="1:68" ht="16.5">
      <c r="A99" s="127" t="str">
        <f t="shared" si="54"/>
        <v>동화운수</v>
      </c>
      <c r="B99" s="128" t="str">
        <f t="shared" si="55"/>
        <v>박형규</v>
      </c>
      <c r="C99" s="129" t="str">
        <f t="shared" si="56"/>
        <v>B</v>
      </c>
      <c r="D99" s="130">
        <f t="shared" si="57"/>
        <v>0.93080689729198196</v>
      </c>
      <c r="E99" s="131">
        <f t="shared" si="58"/>
        <v>8657</v>
      </c>
      <c r="F99" s="132" t="str">
        <f t="shared" si="59"/>
        <v>45</v>
      </c>
      <c r="G99" s="133" t="str">
        <f t="shared" si="60"/>
        <v>70바1831</v>
      </c>
      <c r="H99" s="134">
        <f t="shared" si="61"/>
        <v>3</v>
      </c>
      <c r="I99" s="135">
        <f t="shared" si="62"/>
        <v>2471.0010000000002</v>
      </c>
      <c r="J99" s="136">
        <f t="shared" si="63"/>
        <v>1.1381781354306536E-2</v>
      </c>
      <c r="K99" s="136">
        <f t="shared" si="64"/>
        <v>0.34286532570862194</v>
      </c>
      <c r="L99" s="136">
        <f t="shared" si="65"/>
        <v>0.27519211849772618</v>
      </c>
      <c r="M99" s="137">
        <f t="shared" si="66"/>
        <v>9.9139999999999997</v>
      </c>
      <c r="N99" s="138">
        <f t="shared" si="67"/>
        <v>0</v>
      </c>
      <c r="O99" s="138">
        <f t="shared" si="68"/>
        <v>10.562521018809786</v>
      </c>
      <c r="P99" s="233">
        <f t="shared" si="69"/>
        <v>0</v>
      </c>
      <c r="Q99" s="234">
        <f t="shared" si="70"/>
        <v>0</v>
      </c>
      <c r="R99" s="234">
        <f t="shared" si="71"/>
        <v>261</v>
      </c>
      <c r="T99">
        <v>507</v>
      </c>
      <c r="U99">
        <v>8657</v>
      </c>
      <c r="V99" t="s">
        <v>1431</v>
      </c>
      <c r="W99">
        <v>2471.0010000000002</v>
      </c>
      <c r="X99">
        <v>1060.8230000000001</v>
      </c>
      <c r="Y99">
        <v>2.3290000000000002</v>
      </c>
      <c r="Z99">
        <v>9.9139999999999997</v>
      </c>
      <c r="AA99">
        <v>163.17050399999999</v>
      </c>
      <c r="AB99">
        <v>1.8571709999999999</v>
      </c>
      <c r="AC99">
        <v>55.945507999999997</v>
      </c>
      <c r="AD99" s="1">
        <v>680</v>
      </c>
      <c r="AE99">
        <v>0</v>
      </c>
      <c r="AF99">
        <v>261</v>
      </c>
      <c r="AG99">
        <v>65</v>
      </c>
      <c r="AH99">
        <v>15.143674000000001</v>
      </c>
      <c r="AI99">
        <v>10.8</v>
      </c>
      <c r="AJ99">
        <v>0</v>
      </c>
      <c r="AK99">
        <v>0</v>
      </c>
      <c r="AL99">
        <v>0</v>
      </c>
      <c r="AM99" t="s">
        <v>1432</v>
      </c>
      <c r="AN99" t="s">
        <v>1433</v>
      </c>
      <c r="AO99">
        <v>2034.5440000000001</v>
      </c>
      <c r="AR99" t="s">
        <v>142</v>
      </c>
      <c r="AS99" t="s">
        <v>203</v>
      </c>
      <c r="AT99" t="s">
        <v>1069</v>
      </c>
      <c r="AU99" t="s">
        <v>1431</v>
      </c>
      <c r="AV99" t="s">
        <v>49</v>
      </c>
      <c r="AW99">
        <v>3</v>
      </c>
      <c r="BB99">
        <v>0.93080689729198196</v>
      </c>
      <c r="BC99" t="s">
        <v>71</v>
      </c>
      <c r="BF99" t="s">
        <v>142</v>
      </c>
      <c r="BG99" t="s">
        <v>203</v>
      </c>
      <c r="BH99" t="s">
        <v>1431</v>
      </c>
      <c r="BI99">
        <v>8657</v>
      </c>
      <c r="BJ99">
        <v>3</v>
      </c>
      <c r="BK99" t="s">
        <v>1069</v>
      </c>
      <c r="BL99" t="s">
        <v>1065</v>
      </c>
      <c r="BM99">
        <v>0.93080689729198196</v>
      </c>
      <c r="BN99" t="s">
        <v>71</v>
      </c>
      <c r="BO99" t="s">
        <v>696</v>
      </c>
      <c r="BP99">
        <v>2471.0010000000002</v>
      </c>
    </row>
    <row r="100" spans="1:68" ht="16.5">
      <c r="A100" s="127" t="str">
        <f t="shared" si="54"/>
        <v>동화운수</v>
      </c>
      <c r="B100" s="128" t="str">
        <f t="shared" si="55"/>
        <v>박형준</v>
      </c>
      <c r="C100" s="129" t="str">
        <f t="shared" si="56"/>
        <v>D</v>
      </c>
      <c r="D100" s="130">
        <f t="shared" si="57"/>
        <v>0.83603082088830949</v>
      </c>
      <c r="E100" s="131">
        <f t="shared" si="58"/>
        <v>6978</v>
      </c>
      <c r="F100" s="132" t="str">
        <f t="shared" si="59"/>
        <v>2</v>
      </c>
      <c r="G100" s="133" t="str">
        <f t="shared" si="60"/>
        <v>70바1803</v>
      </c>
      <c r="H100" s="134">
        <f t="shared" si="61"/>
        <v>19</v>
      </c>
      <c r="I100" s="135">
        <f t="shared" si="62"/>
        <v>3663.9380000000006</v>
      </c>
      <c r="J100" s="136">
        <f t="shared" si="63"/>
        <v>1.6423967716426534E-2</v>
      </c>
      <c r="K100" s="136">
        <f t="shared" si="64"/>
        <v>0.35850200854751663</v>
      </c>
      <c r="L100" s="136">
        <f t="shared" si="65"/>
        <v>0.25655455960226398</v>
      </c>
      <c r="M100" s="137">
        <f t="shared" si="66"/>
        <v>12.984</v>
      </c>
      <c r="N100" s="138">
        <f t="shared" si="67"/>
        <v>0.32751645906672</v>
      </c>
      <c r="O100" s="138">
        <f t="shared" si="68"/>
        <v>10.453233651879481</v>
      </c>
      <c r="P100" s="233">
        <f t="shared" si="69"/>
        <v>4</v>
      </c>
      <c r="Q100" s="234">
        <f t="shared" si="70"/>
        <v>12</v>
      </c>
      <c r="R100" s="234">
        <f t="shared" si="71"/>
        <v>383</v>
      </c>
      <c r="T100">
        <v>507</v>
      </c>
      <c r="U100">
        <v>6978</v>
      </c>
      <c r="V100" t="s">
        <v>1434</v>
      </c>
      <c r="W100">
        <v>3663.9380000000001</v>
      </c>
      <c r="X100">
        <v>1813.251</v>
      </c>
      <c r="Y100">
        <v>2.0209999999999999</v>
      </c>
      <c r="Z100">
        <v>12.984</v>
      </c>
      <c r="AA100">
        <v>246.299376</v>
      </c>
      <c r="AB100">
        <v>4.0452130000000004</v>
      </c>
      <c r="AC100">
        <v>88.298821000000004</v>
      </c>
      <c r="AD100" s="1">
        <v>940</v>
      </c>
      <c r="AE100">
        <v>12</v>
      </c>
      <c r="AF100">
        <v>383</v>
      </c>
      <c r="AG100">
        <v>73</v>
      </c>
      <c r="AH100">
        <v>14.875953000000001</v>
      </c>
      <c r="AI100">
        <v>46.8</v>
      </c>
      <c r="AJ100">
        <v>0</v>
      </c>
      <c r="AK100">
        <v>4</v>
      </c>
      <c r="AL100">
        <v>721</v>
      </c>
      <c r="AM100" t="s">
        <v>1435</v>
      </c>
      <c r="AN100" t="s">
        <v>1436</v>
      </c>
      <c r="AO100">
        <v>476.50200000000001</v>
      </c>
      <c r="AR100" t="s">
        <v>142</v>
      </c>
      <c r="AS100" t="s">
        <v>201</v>
      </c>
      <c r="AT100" t="s">
        <v>972</v>
      </c>
      <c r="AU100" t="s">
        <v>1434</v>
      </c>
      <c r="AV100" t="s">
        <v>49</v>
      </c>
      <c r="AW100">
        <v>19</v>
      </c>
      <c r="BB100">
        <v>0.83603082088830949</v>
      </c>
      <c r="BC100" t="s">
        <v>70</v>
      </c>
      <c r="BF100" t="s">
        <v>142</v>
      </c>
      <c r="BG100" t="s">
        <v>201</v>
      </c>
      <c r="BH100" t="s">
        <v>1434</v>
      </c>
      <c r="BI100">
        <v>6978</v>
      </c>
      <c r="BJ100">
        <v>19</v>
      </c>
      <c r="BK100" t="s">
        <v>972</v>
      </c>
      <c r="BL100" t="s">
        <v>1044</v>
      </c>
      <c r="BM100">
        <v>0.83603082088830949</v>
      </c>
      <c r="BN100" t="s">
        <v>70</v>
      </c>
      <c r="BO100" t="s">
        <v>700</v>
      </c>
      <c r="BP100">
        <v>3663.9380000000006</v>
      </c>
    </row>
    <row r="101" spans="1:68" ht="16.5">
      <c r="A101" s="127" t="str">
        <f t="shared" si="54"/>
        <v>동화운수</v>
      </c>
      <c r="B101" s="128" t="str">
        <f t="shared" si="55"/>
        <v>박홍준</v>
      </c>
      <c r="C101" s="129" t="str">
        <f t="shared" si="56"/>
        <v>S</v>
      </c>
      <c r="D101" s="130">
        <f t="shared" si="57"/>
        <v>1.0095657649875218</v>
      </c>
      <c r="E101" s="131">
        <f t="shared" si="58"/>
        <v>7949</v>
      </c>
      <c r="F101" s="132" t="str">
        <f t="shared" si="59"/>
        <v>급행95</v>
      </c>
      <c r="G101" s="133" t="str">
        <f t="shared" si="60"/>
        <v>70바1925</v>
      </c>
      <c r="H101" s="134">
        <f t="shared" si="61"/>
        <v>2</v>
      </c>
      <c r="I101" s="135">
        <f t="shared" si="62"/>
        <v>1722.1889999999999</v>
      </c>
      <c r="J101" s="136">
        <f t="shared" si="63"/>
        <v>9.3978371134248347E-3</v>
      </c>
      <c r="K101" s="136">
        <f t="shared" si="64"/>
        <v>0.36697022507278132</v>
      </c>
      <c r="L101" s="136">
        <f t="shared" si="65"/>
        <v>3.1936099928637336E-2</v>
      </c>
      <c r="M101" s="137">
        <f t="shared" si="66"/>
        <v>9.9239999999999995</v>
      </c>
      <c r="N101" s="138">
        <f t="shared" si="67"/>
        <v>0.29032818116943027</v>
      </c>
      <c r="O101" s="138">
        <f t="shared" si="68"/>
        <v>5.9226948958563774</v>
      </c>
      <c r="P101" s="233">
        <f t="shared" si="69"/>
        <v>2</v>
      </c>
      <c r="Q101" s="234">
        <f t="shared" si="70"/>
        <v>5</v>
      </c>
      <c r="R101" s="234">
        <f t="shared" si="71"/>
        <v>102</v>
      </c>
      <c r="T101">
        <v>507</v>
      </c>
      <c r="U101">
        <v>7949</v>
      </c>
      <c r="V101" t="s">
        <v>1437</v>
      </c>
      <c r="W101">
        <v>1722.1890000000001</v>
      </c>
      <c r="X101">
        <v>619.97699999999998</v>
      </c>
      <c r="Y101">
        <v>2.778</v>
      </c>
      <c r="Z101">
        <v>9.9239999999999995</v>
      </c>
      <c r="AA101">
        <v>98.689409999999995</v>
      </c>
      <c r="AB101">
        <v>0.92746700000000004</v>
      </c>
      <c r="AC101">
        <v>36.216074999999996</v>
      </c>
      <c r="AD101" s="1">
        <v>55</v>
      </c>
      <c r="AE101">
        <v>5</v>
      </c>
      <c r="AF101">
        <v>102</v>
      </c>
      <c r="AG101">
        <v>78</v>
      </c>
      <c r="AH101">
        <v>17.450595</v>
      </c>
      <c r="AI101">
        <v>529.5</v>
      </c>
      <c r="AJ101">
        <v>0</v>
      </c>
      <c r="AK101">
        <v>2</v>
      </c>
      <c r="AL101">
        <v>50</v>
      </c>
      <c r="AM101" t="s">
        <v>1438</v>
      </c>
      <c r="AN101" t="s">
        <v>1439</v>
      </c>
      <c r="AO101">
        <v>1544.8989999999999</v>
      </c>
      <c r="AR101" t="s">
        <v>142</v>
      </c>
      <c r="AS101" t="s">
        <v>204</v>
      </c>
      <c r="AT101" t="s">
        <v>1143</v>
      </c>
      <c r="AU101" t="s">
        <v>1437</v>
      </c>
      <c r="AV101" t="s">
        <v>49</v>
      </c>
      <c r="AW101">
        <v>2</v>
      </c>
      <c r="BB101">
        <v>1.0095657649875218</v>
      </c>
      <c r="BC101" t="s">
        <v>74</v>
      </c>
      <c r="BF101" t="s">
        <v>142</v>
      </c>
      <c r="BG101" t="s">
        <v>204</v>
      </c>
      <c r="BH101" t="s">
        <v>1437</v>
      </c>
      <c r="BI101">
        <v>7949</v>
      </c>
      <c r="BJ101">
        <v>2</v>
      </c>
      <c r="BK101" t="s">
        <v>1143</v>
      </c>
      <c r="BL101" t="s">
        <v>979</v>
      </c>
      <c r="BM101">
        <v>1.0095657649875218</v>
      </c>
      <c r="BN101" t="s">
        <v>74</v>
      </c>
      <c r="BO101" t="s">
        <v>697</v>
      </c>
      <c r="BP101">
        <v>1722.1889999999999</v>
      </c>
    </row>
    <row r="102" spans="1:68" ht="16.5">
      <c r="A102" s="127" t="str">
        <f t="shared" si="54"/>
        <v>동화운수</v>
      </c>
      <c r="B102" s="128" t="str">
        <f t="shared" si="55"/>
        <v>배석현</v>
      </c>
      <c r="C102" s="129" t="str">
        <f t="shared" si="56"/>
        <v>S</v>
      </c>
      <c r="D102" s="130">
        <f t="shared" si="57"/>
        <v>1.0484</v>
      </c>
      <c r="E102" s="131">
        <f t="shared" si="58"/>
        <v>9574</v>
      </c>
      <c r="F102" s="132" t="str">
        <f t="shared" si="59"/>
        <v>10</v>
      </c>
      <c r="G102" s="133" t="str">
        <f t="shared" si="60"/>
        <v>70바1826</v>
      </c>
      <c r="H102" s="134">
        <f t="shared" si="61"/>
        <v>1</v>
      </c>
      <c r="I102" s="135">
        <f t="shared" si="62"/>
        <v>2009.4880000000001</v>
      </c>
      <c r="J102" s="136">
        <f t="shared" si="63"/>
        <v>5.5859350435857565E-4</v>
      </c>
      <c r="K102" s="136">
        <f t="shared" si="64"/>
        <v>0.13764650016304239</v>
      </c>
      <c r="L102" s="136">
        <f t="shared" si="65"/>
        <v>0.12042868631213523</v>
      </c>
      <c r="M102" s="137">
        <f t="shared" si="66"/>
        <v>8.9030000000000005</v>
      </c>
      <c r="N102" s="138">
        <f t="shared" si="67"/>
        <v>0</v>
      </c>
      <c r="O102" s="138">
        <f t="shared" si="68"/>
        <v>4.3792249568049177</v>
      </c>
      <c r="P102" s="233">
        <f t="shared" si="69"/>
        <v>0</v>
      </c>
      <c r="Q102" s="234">
        <f t="shared" si="70"/>
        <v>0</v>
      </c>
      <c r="R102" s="234">
        <f t="shared" si="71"/>
        <v>88</v>
      </c>
      <c r="T102">
        <v>507</v>
      </c>
      <c r="U102">
        <v>9574</v>
      </c>
      <c r="V102" t="s">
        <v>1440</v>
      </c>
      <c r="W102">
        <v>2009.4880000000001</v>
      </c>
      <c r="X102">
        <v>766.625</v>
      </c>
      <c r="Y102">
        <v>2.621</v>
      </c>
      <c r="Z102">
        <v>8.9030000000000005</v>
      </c>
      <c r="AA102">
        <v>93.966363000000001</v>
      </c>
      <c r="AB102">
        <v>5.2489000000000001E-2</v>
      </c>
      <c r="AC102">
        <v>12.934141</v>
      </c>
      <c r="AD102" s="1">
        <v>242</v>
      </c>
      <c r="AE102">
        <v>0</v>
      </c>
      <c r="AF102">
        <v>88</v>
      </c>
      <c r="AG102">
        <v>83</v>
      </c>
      <c r="AH102">
        <v>21.385183999999999</v>
      </c>
      <c r="AI102">
        <v>99</v>
      </c>
      <c r="AJ102">
        <v>0</v>
      </c>
      <c r="AK102">
        <v>0</v>
      </c>
      <c r="AL102">
        <v>0</v>
      </c>
      <c r="AM102" t="s">
        <v>1441</v>
      </c>
      <c r="AN102" t="s">
        <v>1442</v>
      </c>
      <c r="AO102">
        <v>2009.4880000000001</v>
      </c>
      <c r="AR102" t="s">
        <v>142</v>
      </c>
      <c r="AS102" t="s">
        <v>200</v>
      </c>
      <c r="AT102" t="s">
        <v>946</v>
      </c>
      <c r="AU102" t="s">
        <v>1440</v>
      </c>
      <c r="AV102" t="s">
        <v>49</v>
      </c>
      <c r="AW102">
        <v>1</v>
      </c>
      <c r="BB102">
        <v>1.0484</v>
      </c>
      <c r="BC102" t="s">
        <v>74</v>
      </c>
      <c r="BF102" t="s">
        <v>142</v>
      </c>
      <c r="BG102" t="s">
        <v>200</v>
      </c>
      <c r="BH102" t="s">
        <v>1440</v>
      </c>
      <c r="BI102">
        <v>9574</v>
      </c>
      <c r="BJ102">
        <v>1</v>
      </c>
      <c r="BK102" t="s">
        <v>946</v>
      </c>
      <c r="BL102" t="s">
        <v>695</v>
      </c>
      <c r="BM102">
        <v>1.0484</v>
      </c>
      <c r="BN102" t="s">
        <v>74</v>
      </c>
      <c r="BO102" t="s">
        <v>697</v>
      </c>
      <c r="BP102">
        <v>2009.4880000000001</v>
      </c>
    </row>
    <row r="103" spans="1:68" ht="16.5">
      <c r="A103" s="127" t="str">
        <f t="shared" si="54"/>
        <v>동화운수</v>
      </c>
      <c r="B103" s="128" t="str">
        <f t="shared" si="55"/>
        <v>배성준</v>
      </c>
      <c r="C103" s="129" t="str">
        <f t="shared" si="56"/>
        <v>S</v>
      </c>
      <c r="D103" s="130">
        <f t="shared" si="57"/>
        <v>1.0248372881680707</v>
      </c>
      <c r="E103" s="131">
        <f t="shared" si="58"/>
        <v>172</v>
      </c>
      <c r="F103" s="132" t="str">
        <f t="shared" si="59"/>
        <v>2</v>
      </c>
      <c r="G103" s="133" t="str">
        <f t="shared" si="60"/>
        <v>70바1915</v>
      </c>
      <c r="H103" s="134">
        <f t="shared" si="61"/>
        <v>6</v>
      </c>
      <c r="I103" s="135">
        <f t="shared" si="62"/>
        <v>4211.2960000000003</v>
      </c>
      <c r="J103" s="136">
        <f t="shared" si="63"/>
        <v>1.0006355341679514E-2</v>
      </c>
      <c r="K103" s="136">
        <f t="shared" si="64"/>
        <v>0.34089800236927315</v>
      </c>
      <c r="L103" s="136">
        <f t="shared" si="65"/>
        <v>0.14009938983153877</v>
      </c>
      <c r="M103" s="137">
        <f t="shared" si="66"/>
        <v>8.3049999999999997</v>
      </c>
      <c r="N103" s="138">
        <f t="shared" si="67"/>
        <v>0</v>
      </c>
      <c r="O103" s="138">
        <f t="shared" si="68"/>
        <v>20.991162815437338</v>
      </c>
      <c r="P103" s="233">
        <f t="shared" si="69"/>
        <v>0</v>
      </c>
      <c r="Q103" s="234">
        <f t="shared" si="70"/>
        <v>0</v>
      </c>
      <c r="R103" s="234">
        <f t="shared" si="71"/>
        <v>884</v>
      </c>
      <c r="T103">
        <v>507</v>
      </c>
      <c r="U103">
        <v>172</v>
      </c>
      <c r="V103" t="s">
        <v>1443</v>
      </c>
      <c r="W103">
        <v>4211.2960000000003</v>
      </c>
      <c r="X103">
        <v>1702.9079999999999</v>
      </c>
      <c r="Y103">
        <v>2.4729999999999999</v>
      </c>
      <c r="Z103">
        <v>8.3049999999999997</v>
      </c>
      <c r="AA103">
        <v>284.47880400000003</v>
      </c>
      <c r="AB103">
        <v>2.8465959999999999</v>
      </c>
      <c r="AC103">
        <v>96.978256000000002</v>
      </c>
      <c r="AD103" s="1">
        <v>590</v>
      </c>
      <c r="AE103">
        <v>0</v>
      </c>
      <c r="AF103">
        <v>884</v>
      </c>
      <c r="AG103">
        <v>66</v>
      </c>
      <c r="AH103">
        <v>14.803549</v>
      </c>
      <c r="AI103">
        <v>322.39999999999998</v>
      </c>
      <c r="AJ103">
        <v>0</v>
      </c>
      <c r="AK103">
        <v>0</v>
      </c>
      <c r="AL103">
        <v>0</v>
      </c>
      <c r="AM103" t="s">
        <v>1444</v>
      </c>
      <c r="AN103" t="s">
        <v>1445</v>
      </c>
      <c r="AO103">
        <v>1665.4680000000001</v>
      </c>
      <c r="AR103" t="s">
        <v>142</v>
      </c>
      <c r="AS103" t="s">
        <v>201</v>
      </c>
      <c r="AT103" t="s">
        <v>1015</v>
      </c>
      <c r="AU103" t="s">
        <v>1443</v>
      </c>
      <c r="AV103" t="s">
        <v>49</v>
      </c>
      <c r="AW103">
        <v>6</v>
      </c>
      <c r="BB103">
        <v>1.0248372881680707</v>
      </c>
      <c r="BC103" t="s">
        <v>74</v>
      </c>
      <c r="BF103" t="s">
        <v>142</v>
      </c>
      <c r="BG103" t="s">
        <v>201</v>
      </c>
      <c r="BH103" t="s">
        <v>1443</v>
      </c>
      <c r="BI103">
        <v>172</v>
      </c>
      <c r="BJ103">
        <v>6</v>
      </c>
      <c r="BK103" t="s">
        <v>1015</v>
      </c>
      <c r="BL103" t="s">
        <v>1011</v>
      </c>
      <c r="BM103">
        <v>1.0248372881680707</v>
      </c>
      <c r="BN103" t="s">
        <v>74</v>
      </c>
      <c r="BO103" t="s">
        <v>697</v>
      </c>
      <c r="BP103">
        <v>4211.2960000000003</v>
      </c>
    </row>
    <row r="104" spans="1:68" ht="16.5">
      <c r="A104" s="127" t="str">
        <f t="shared" si="54"/>
        <v>동화운수</v>
      </c>
      <c r="B104" s="128" t="str">
        <f t="shared" si="55"/>
        <v>배영규</v>
      </c>
      <c r="C104" s="129" t="str">
        <f t="shared" si="56"/>
        <v>F</v>
      </c>
      <c r="D104" s="130">
        <f t="shared" si="57"/>
        <v>0.78020425509154001</v>
      </c>
      <c r="E104" s="131">
        <f t="shared" si="58"/>
        <v>6708</v>
      </c>
      <c r="F104" s="132" t="str">
        <f t="shared" si="59"/>
        <v>45</v>
      </c>
      <c r="G104" s="133" t="str">
        <f t="shared" si="60"/>
        <v>70바1943</v>
      </c>
      <c r="H104" s="134">
        <f t="shared" si="61"/>
        <v>5</v>
      </c>
      <c r="I104" s="135">
        <f t="shared" si="62"/>
        <v>1528.1369999999999</v>
      </c>
      <c r="J104" s="136">
        <f t="shared" si="63"/>
        <v>1.3493181427119756E-2</v>
      </c>
      <c r="K104" s="136">
        <f t="shared" si="64"/>
        <v>0.38301124484203897</v>
      </c>
      <c r="L104" s="136">
        <f t="shared" si="65"/>
        <v>0.17930329545060425</v>
      </c>
      <c r="M104" s="137">
        <f t="shared" si="66"/>
        <v>14.339</v>
      </c>
      <c r="N104" s="138">
        <f t="shared" si="67"/>
        <v>0</v>
      </c>
      <c r="O104" s="138">
        <f t="shared" si="68"/>
        <v>8.8342864546830562</v>
      </c>
      <c r="P104" s="233">
        <f t="shared" si="69"/>
        <v>2</v>
      </c>
      <c r="Q104" s="234">
        <f t="shared" si="70"/>
        <v>0</v>
      </c>
      <c r="R104" s="234">
        <f t="shared" si="71"/>
        <v>135</v>
      </c>
      <c r="T104">
        <v>507</v>
      </c>
      <c r="U104">
        <v>6708</v>
      </c>
      <c r="V104" t="s">
        <v>1446</v>
      </c>
      <c r="W104">
        <v>1528.1369999999999</v>
      </c>
      <c r="X104">
        <v>761.61300000000006</v>
      </c>
      <c r="Y104">
        <v>2.0059999999999998</v>
      </c>
      <c r="Z104">
        <v>14.339</v>
      </c>
      <c r="AA104">
        <v>98.566079999999999</v>
      </c>
      <c r="AB104">
        <v>1.3299700000000001</v>
      </c>
      <c r="AC104">
        <v>37.751916999999999</v>
      </c>
      <c r="AD104" s="1">
        <v>274</v>
      </c>
      <c r="AE104">
        <v>0</v>
      </c>
      <c r="AF104">
        <v>135</v>
      </c>
      <c r="AG104">
        <v>66</v>
      </c>
      <c r="AH104">
        <v>15.503679999999999</v>
      </c>
      <c r="AI104">
        <v>10.8</v>
      </c>
      <c r="AJ104">
        <v>0</v>
      </c>
      <c r="AK104">
        <v>2</v>
      </c>
      <c r="AL104">
        <v>1752</v>
      </c>
      <c r="AM104" t="s">
        <v>1447</v>
      </c>
      <c r="AN104" t="s">
        <v>1448</v>
      </c>
      <c r="AO104">
        <v>566.35500000000002</v>
      </c>
      <c r="AR104" t="s">
        <v>142</v>
      </c>
      <c r="AS104" t="s">
        <v>203</v>
      </c>
      <c r="AT104" t="s">
        <v>1116</v>
      </c>
      <c r="AU104" t="s">
        <v>1446</v>
      </c>
      <c r="AV104" t="s">
        <v>49</v>
      </c>
      <c r="AW104">
        <v>5</v>
      </c>
      <c r="BB104">
        <v>0.78020425509154001</v>
      </c>
      <c r="BC104" t="s">
        <v>73</v>
      </c>
      <c r="BF104" t="s">
        <v>142</v>
      </c>
      <c r="BG104" t="s">
        <v>203</v>
      </c>
      <c r="BH104" t="s">
        <v>1446</v>
      </c>
      <c r="BI104">
        <v>6708</v>
      </c>
      <c r="BJ104">
        <v>5</v>
      </c>
      <c r="BK104" t="s">
        <v>1116</v>
      </c>
      <c r="BL104" t="s">
        <v>1104</v>
      </c>
      <c r="BM104">
        <v>0.78020425509154001</v>
      </c>
      <c r="BN104" t="s">
        <v>73</v>
      </c>
      <c r="BO104" t="s">
        <v>711</v>
      </c>
      <c r="BP104">
        <v>1528.1369999999999</v>
      </c>
    </row>
    <row r="105" spans="1:68" ht="16.5">
      <c r="A105" s="127" t="str">
        <f t="shared" si="54"/>
        <v>동화운수</v>
      </c>
      <c r="B105" s="128" t="str">
        <f t="shared" si="55"/>
        <v>변찬웅</v>
      </c>
      <c r="C105" s="129" t="str">
        <f t="shared" si="56"/>
        <v>B</v>
      </c>
      <c r="D105" s="130">
        <f t="shared" si="57"/>
        <v>0.92382709972103894</v>
      </c>
      <c r="E105" s="131">
        <f t="shared" si="58"/>
        <v>8982</v>
      </c>
      <c r="F105" s="132" t="str">
        <f t="shared" si="59"/>
        <v>45</v>
      </c>
      <c r="G105" s="133" t="str">
        <f t="shared" si="60"/>
        <v>70바1871</v>
      </c>
      <c r="H105" s="134">
        <f t="shared" si="61"/>
        <v>2</v>
      </c>
      <c r="I105" s="135">
        <f t="shared" si="62"/>
        <v>1790.2139999999999</v>
      </c>
      <c r="J105" s="136">
        <f t="shared" si="63"/>
        <v>1.7221000072113423E-2</v>
      </c>
      <c r="K105" s="136">
        <f t="shared" si="64"/>
        <v>0.35164243413917373</v>
      </c>
      <c r="L105" s="136">
        <f t="shared" si="65"/>
        <v>0.1636675838754473</v>
      </c>
      <c r="M105" s="137">
        <f t="shared" si="66"/>
        <v>14.851000000000001</v>
      </c>
      <c r="N105" s="138">
        <f t="shared" si="67"/>
        <v>5.5859243643497369E-2</v>
      </c>
      <c r="O105" s="138">
        <f t="shared" si="68"/>
        <v>25.751111319652289</v>
      </c>
      <c r="P105" s="233">
        <f t="shared" si="69"/>
        <v>2</v>
      </c>
      <c r="Q105" s="234">
        <f t="shared" si="70"/>
        <v>1</v>
      </c>
      <c r="R105" s="234">
        <f t="shared" si="71"/>
        <v>461</v>
      </c>
      <c r="T105">
        <v>507</v>
      </c>
      <c r="U105">
        <v>8982</v>
      </c>
      <c r="V105" t="s">
        <v>1449</v>
      </c>
      <c r="W105">
        <v>1790.2139999999999</v>
      </c>
      <c r="X105">
        <v>807.39599999999996</v>
      </c>
      <c r="Y105">
        <v>2.2170000000000001</v>
      </c>
      <c r="Z105">
        <v>14.851000000000001</v>
      </c>
      <c r="AA105">
        <v>111.990244</v>
      </c>
      <c r="AB105">
        <v>1.9285840000000001</v>
      </c>
      <c r="AC105">
        <v>39.380521999999999</v>
      </c>
      <c r="AD105" s="1">
        <v>293</v>
      </c>
      <c r="AE105">
        <v>1</v>
      </c>
      <c r="AF105">
        <v>461</v>
      </c>
      <c r="AG105">
        <v>67</v>
      </c>
      <c r="AH105">
        <v>15.985446</v>
      </c>
      <c r="AI105">
        <v>23.9</v>
      </c>
      <c r="AJ105">
        <v>0</v>
      </c>
      <c r="AK105">
        <v>2</v>
      </c>
      <c r="AL105">
        <v>953</v>
      </c>
      <c r="AM105" t="s">
        <v>1450</v>
      </c>
      <c r="AN105" t="s">
        <v>1451</v>
      </c>
      <c r="AO105">
        <v>1681.556</v>
      </c>
      <c r="AR105" t="s">
        <v>142</v>
      </c>
      <c r="AS105" t="s">
        <v>203</v>
      </c>
      <c r="AT105" t="s">
        <v>1096</v>
      </c>
      <c r="AU105" t="s">
        <v>1449</v>
      </c>
      <c r="AV105" t="s">
        <v>49</v>
      </c>
      <c r="AW105">
        <v>2</v>
      </c>
      <c r="BB105">
        <v>0.92382709972103894</v>
      </c>
      <c r="BC105" t="s">
        <v>71</v>
      </c>
      <c r="BF105" t="s">
        <v>142</v>
      </c>
      <c r="BG105" t="s">
        <v>203</v>
      </c>
      <c r="BH105" t="s">
        <v>1449</v>
      </c>
      <c r="BI105">
        <v>8982</v>
      </c>
      <c r="BJ105">
        <v>2</v>
      </c>
      <c r="BK105" t="s">
        <v>1096</v>
      </c>
      <c r="BL105" t="s">
        <v>1086</v>
      </c>
      <c r="BM105">
        <v>0.92382709972103894</v>
      </c>
      <c r="BN105" t="s">
        <v>71</v>
      </c>
      <c r="BO105" t="s">
        <v>696</v>
      </c>
      <c r="BP105">
        <v>1790.2139999999999</v>
      </c>
    </row>
    <row r="106" spans="1:68" ht="16.5">
      <c r="A106" s="127" t="str">
        <f t="shared" si="54"/>
        <v>동화운수</v>
      </c>
      <c r="B106" s="128" t="str">
        <f t="shared" si="55"/>
        <v>빈대원</v>
      </c>
      <c r="C106" s="129" t="str">
        <f t="shared" si="56"/>
        <v>D</v>
      </c>
      <c r="D106" s="130">
        <f t="shared" si="57"/>
        <v>0.84916666666666663</v>
      </c>
      <c r="E106" s="131">
        <f t="shared" si="58"/>
        <v>9493</v>
      </c>
      <c r="F106" s="132" t="str">
        <f t="shared" si="59"/>
        <v>45</v>
      </c>
      <c r="G106" s="133" t="str">
        <f t="shared" si="60"/>
        <v>70바1850</v>
      </c>
      <c r="H106" s="134">
        <f t="shared" si="61"/>
        <v>1</v>
      </c>
      <c r="I106" s="135">
        <f t="shared" si="62"/>
        <v>2388.2249999999999</v>
      </c>
      <c r="J106" s="136">
        <f t="shared" si="63"/>
        <v>2.9851234709852097E-3</v>
      </c>
      <c r="K106" s="136">
        <f t="shared" si="64"/>
        <v>0.32274272527351328</v>
      </c>
      <c r="L106" s="136">
        <f t="shared" si="65"/>
        <v>0.24704539982623078</v>
      </c>
      <c r="M106" s="137">
        <f t="shared" si="66"/>
        <v>12.747</v>
      </c>
      <c r="N106" s="138">
        <f t="shared" si="67"/>
        <v>0</v>
      </c>
      <c r="O106" s="138">
        <f t="shared" si="68"/>
        <v>2.7635587099205479</v>
      </c>
      <c r="P106" s="233">
        <f t="shared" si="69"/>
        <v>0</v>
      </c>
      <c r="Q106" s="234">
        <f t="shared" si="70"/>
        <v>0</v>
      </c>
      <c r="R106" s="234">
        <f t="shared" si="71"/>
        <v>66</v>
      </c>
      <c r="T106">
        <v>507</v>
      </c>
      <c r="U106">
        <v>9493</v>
      </c>
      <c r="V106" t="s">
        <v>1452</v>
      </c>
      <c r="W106">
        <v>2388.2249999999999</v>
      </c>
      <c r="X106">
        <v>1171.942</v>
      </c>
      <c r="Y106">
        <v>2.0379999999999998</v>
      </c>
      <c r="Z106">
        <v>12.747</v>
      </c>
      <c r="AA106">
        <v>153.15245899999999</v>
      </c>
      <c r="AB106">
        <v>0.457179</v>
      </c>
      <c r="AC106">
        <v>49.428842000000003</v>
      </c>
      <c r="AD106" s="1">
        <v>590</v>
      </c>
      <c r="AE106">
        <v>0</v>
      </c>
      <c r="AF106">
        <v>66</v>
      </c>
      <c r="AG106">
        <v>63</v>
      </c>
      <c r="AH106">
        <v>15.593775000000001</v>
      </c>
      <c r="AI106">
        <v>1.9</v>
      </c>
      <c r="AJ106">
        <v>0</v>
      </c>
      <c r="AK106">
        <v>0</v>
      </c>
      <c r="AL106">
        <v>0</v>
      </c>
      <c r="AM106" t="s">
        <v>1453</v>
      </c>
      <c r="AN106" t="s">
        <v>1454</v>
      </c>
      <c r="AO106">
        <v>2388.2249999999999</v>
      </c>
      <c r="AR106" t="s">
        <v>142</v>
      </c>
      <c r="AS106" t="s">
        <v>203</v>
      </c>
      <c r="AT106" t="s">
        <v>1084</v>
      </c>
      <c r="AU106" t="s">
        <v>1452</v>
      </c>
      <c r="AV106" t="s">
        <v>49</v>
      </c>
      <c r="AW106">
        <v>1</v>
      </c>
      <c r="BB106">
        <v>0.84916666666666663</v>
      </c>
      <c r="BC106" t="s">
        <v>70</v>
      </c>
      <c r="BF106" t="s">
        <v>142</v>
      </c>
      <c r="BG106" t="s">
        <v>203</v>
      </c>
      <c r="BH106" t="s">
        <v>1452</v>
      </c>
      <c r="BI106">
        <v>9493</v>
      </c>
      <c r="BJ106">
        <v>1</v>
      </c>
      <c r="BK106" t="s">
        <v>1084</v>
      </c>
      <c r="BL106" t="s">
        <v>695</v>
      </c>
      <c r="BM106">
        <v>0.84916666666666663</v>
      </c>
      <c r="BN106" t="s">
        <v>70</v>
      </c>
      <c r="BO106" t="s">
        <v>700</v>
      </c>
      <c r="BP106">
        <v>2388.2249999999999</v>
      </c>
    </row>
    <row r="107" spans="1:68" ht="16.5">
      <c r="A107" s="127" t="str">
        <f t="shared" si="54"/>
        <v>동화운수</v>
      </c>
      <c r="B107" s="128" t="str">
        <f t="shared" si="55"/>
        <v>서근원</v>
      </c>
      <c r="C107" s="129" t="str">
        <f t="shared" si="56"/>
        <v>A</v>
      </c>
      <c r="D107" s="130">
        <f t="shared" si="57"/>
        <v>0.96821428571428569</v>
      </c>
      <c r="E107" s="131">
        <f t="shared" si="58"/>
        <v>6315</v>
      </c>
      <c r="F107" s="132" t="str">
        <f t="shared" si="59"/>
        <v>2-1</v>
      </c>
      <c r="G107" s="133" t="str">
        <f t="shared" si="60"/>
        <v>70바1879</v>
      </c>
      <c r="H107" s="134">
        <f t="shared" si="61"/>
        <v>1</v>
      </c>
      <c r="I107" s="135">
        <f t="shared" si="62"/>
        <v>4097.5200000000004</v>
      </c>
      <c r="J107" s="136">
        <f t="shared" si="63"/>
        <v>5.0190253554874328E-3</v>
      </c>
      <c r="K107" s="136">
        <f t="shared" si="64"/>
        <v>0.26658569400746601</v>
      </c>
      <c r="L107" s="136">
        <f t="shared" si="65"/>
        <v>0.11299517757082332</v>
      </c>
      <c r="M107" s="137">
        <f t="shared" si="66"/>
        <v>7.3869999999999996</v>
      </c>
      <c r="N107" s="138">
        <f t="shared" si="67"/>
        <v>0</v>
      </c>
      <c r="O107" s="138">
        <f t="shared" si="68"/>
        <v>3.5631308694039316</v>
      </c>
      <c r="P107" s="233">
        <f t="shared" si="69"/>
        <v>0</v>
      </c>
      <c r="Q107" s="234">
        <f t="shared" si="70"/>
        <v>0</v>
      </c>
      <c r="R107" s="234">
        <f t="shared" si="71"/>
        <v>146</v>
      </c>
      <c r="T107">
        <v>507</v>
      </c>
      <c r="U107">
        <v>6315</v>
      </c>
      <c r="V107" t="s">
        <v>1455</v>
      </c>
      <c r="W107">
        <v>4097.5200000000004</v>
      </c>
      <c r="X107">
        <v>1511.3140000000001</v>
      </c>
      <c r="Y107">
        <v>2.7109999999999999</v>
      </c>
      <c r="Z107">
        <v>7.3869999999999996</v>
      </c>
      <c r="AA107">
        <v>242.27931000000001</v>
      </c>
      <c r="AB107">
        <v>1.2160059999999999</v>
      </c>
      <c r="AC107">
        <v>64.588198000000006</v>
      </c>
      <c r="AD107" s="1">
        <v>463</v>
      </c>
      <c r="AE107">
        <v>0</v>
      </c>
      <c r="AF107">
        <v>146</v>
      </c>
      <c r="AG107">
        <v>63</v>
      </c>
      <c r="AH107">
        <v>16.912381</v>
      </c>
      <c r="AI107">
        <v>12</v>
      </c>
      <c r="AJ107">
        <v>0</v>
      </c>
      <c r="AK107">
        <v>0</v>
      </c>
      <c r="AL107">
        <v>0</v>
      </c>
      <c r="AM107" t="s">
        <v>1456</v>
      </c>
      <c r="AN107" t="s">
        <v>1457</v>
      </c>
      <c r="AO107">
        <v>4097.5200000000004</v>
      </c>
      <c r="AR107" t="s">
        <v>142</v>
      </c>
      <c r="AS107" t="s">
        <v>202</v>
      </c>
      <c r="AT107" t="s">
        <v>1042</v>
      </c>
      <c r="AU107" t="s">
        <v>1455</v>
      </c>
      <c r="AV107" t="s">
        <v>49</v>
      </c>
      <c r="AW107">
        <v>1</v>
      </c>
      <c r="BB107">
        <v>0.96821428571428569</v>
      </c>
      <c r="BC107" t="s">
        <v>69</v>
      </c>
      <c r="BF107" t="s">
        <v>142</v>
      </c>
      <c r="BG107" t="s">
        <v>202</v>
      </c>
      <c r="BH107" t="s">
        <v>1455</v>
      </c>
      <c r="BI107">
        <v>6315</v>
      </c>
      <c r="BJ107">
        <v>1</v>
      </c>
      <c r="BK107" t="s">
        <v>1042</v>
      </c>
      <c r="BL107" t="s">
        <v>695</v>
      </c>
      <c r="BM107">
        <v>0.96821428571428569</v>
      </c>
      <c r="BN107" t="s">
        <v>69</v>
      </c>
      <c r="BO107" t="s">
        <v>699</v>
      </c>
      <c r="BP107">
        <v>4097.5200000000004</v>
      </c>
    </row>
    <row r="108" spans="1:68" ht="16.5">
      <c r="A108" s="127" t="str">
        <f t="shared" si="54"/>
        <v>동화운수</v>
      </c>
      <c r="B108" s="128" t="str">
        <f t="shared" si="55"/>
        <v>서민수</v>
      </c>
      <c r="C108" s="129" t="str">
        <f t="shared" si="56"/>
        <v>A</v>
      </c>
      <c r="D108" s="130">
        <f t="shared" si="57"/>
        <v>0.96453037972994393</v>
      </c>
      <c r="E108" s="131">
        <f t="shared" si="58"/>
        <v>7066</v>
      </c>
      <c r="F108" s="132" t="str">
        <f t="shared" si="59"/>
        <v>급행95</v>
      </c>
      <c r="G108" s="133" t="str">
        <f t="shared" si="60"/>
        <v>70바1939</v>
      </c>
      <c r="H108" s="134">
        <f t="shared" si="61"/>
        <v>2</v>
      </c>
      <c r="I108" s="135">
        <f t="shared" si="62"/>
        <v>2034.232</v>
      </c>
      <c r="J108" s="136">
        <f t="shared" si="63"/>
        <v>1.0583579170184694E-2</v>
      </c>
      <c r="K108" s="136">
        <f t="shared" si="64"/>
        <v>0.3537620922133391</v>
      </c>
      <c r="L108" s="136">
        <f t="shared" si="65"/>
        <v>0.17549620692231763</v>
      </c>
      <c r="M108" s="137">
        <f t="shared" si="66"/>
        <v>9.6</v>
      </c>
      <c r="N108" s="138">
        <f t="shared" si="67"/>
        <v>0</v>
      </c>
      <c r="O108" s="138">
        <f t="shared" si="68"/>
        <v>11.257319715745304</v>
      </c>
      <c r="P108" s="233">
        <f t="shared" si="69"/>
        <v>0</v>
      </c>
      <c r="Q108" s="234">
        <f t="shared" si="70"/>
        <v>0</v>
      </c>
      <c r="R108" s="234">
        <f t="shared" si="71"/>
        <v>229</v>
      </c>
      <c r="T108">
        <v>507</v>
      </c>
      <c r="U108">
        <v>7066</v>
      </c>
      <c r="V108" t="s">
        <v>1458</v>
      </c>
      <c r="W108">
        <v>2034.232</v>
      </c>
      <c r="X108">
        <v>810.08100000000002</v>
      </c>
      <c r="Y108">
        <v>2.5110000000000001</v>
      </c>
      <c r="Z108">
        <v>9.6</v>
      </c>
      <c r="AA108">
        <v>128.99747600000001</v>
      </c>
      <c r="AB108">
        <v>1.3652550000000001</v>
      </c>
      <c r="AC108">
        <v>45.634416999999999</v>
      </c>
      <c r="AD108" s="1">
        <v>357</v>
      </c>
      <c r="AE108">
        <v>0</v>
      </c>
      <c r="AF108">
        <v>229</v>
      </c>
      <c r="AG108">
        <v>71</v>
      </c>
      <c r="AH108">
        <v>15.769548</v>
      </c>
      <c r="AI108">
        <v>448.3</v>
      </c>
      <c r="AJ108">
        <v>0</v>
      </c>
      <c r="AK108">
        <v>0</v>
      </c>
      <c r="AL108">
        <v>0</v>
      </c>
      <c r="AM108" t="s">
        <v>1459</v>
      </c>
      <c r="AN108" t="s">
        <v>1460</v>
      </c>
      <c r="AO108">
        <v>1896.02</v>
      </c>
      <c r="AR108" t="s">
        <v>142</v>
      </c>
      <c r="AS108" t="s">
        <v>204</v>
      </c>
      <c r="AT108" t="s">
        <v>1147</v>
      </c>
      <c r="AU108" t="s">
        <v>1458</v>
      </c>
      <c r="AV108" t="s">
        <v>49</v>
      </c>
      <c r="AW108">
        <v>2</v>
      </c>
      <c r="BB108">
        <v>0.96453037972994393</v>
      </c>
      <c r="BC108" t="s">
        <v>69</v>
      </c>
      <c r="BF108" t="s">
        <v>142</v>
      </c>
      <c r="BG108" t="s">
        <v>204</v>
      </c>
      <c r="BH108" t="s">
        <v>1458</v>
      </c>
      <c r="BI108">
        <v>7066</v>
      </c>
      <c r="BJ108">
        <v>2</v>
      </c>
      <c r="BK108" t="s">
        <v>1147</v>
      </c>
      <c r="BL108" t="s">
        <v>1139</v>
      </c>
      <c r="BM108">
        <v>0.96453037972994393</v>
      </c>
      <c r="BN108" t="s">
        <v>69</v>
      </c>
      <c r="BO108" t="s">
        <v>699</v>
      </c>
      <c r="BP108">
        <v>2034.232</v>
      </c>
    </row>
    <row r="109" spans="1:68" ht="16.5">
      <c r="A109" s="127" t="str">
        <f t="shared" si="54"/>
        <v>동화운수</v>
      </c>
      <c r="B109" s="128" t="str">
        <f t="shared" si="55"/>
        <v>서영태</v>
      </c>
      <c r="C109" s="129" t="str">
        <f t="shared" si="56"/>
        <v>S</v>
      </c>
      <c r="D109" s="130">
        <f t="shared" si="57"/>
        <v>1.0316000000000001</v>
      </c>
      <c r="E109" s="131">
        <f t="shared" si="58"/>
        <v>6699</v>
      </c>
      <c r="F109" s="132" t="str">
        <f t="shared" si="59"/>
        <v>10</v>
      </c>
      <c r="G109" s="133" t="str">
        <f t="shared" si="60"/>
        <v>70바1920</v>
      </c>
      <c r="H109" s="134">
        <f t="shared" si="61"/>
        <v>1</v>
      </c>
      <c r="I109" s="135">
        <f t="shared" si="62"/>
        <v>3537.694</v>
      </c>
      <c r="J109" s="136">
        <f t="shared" si="63"/>
        <v>1.1939307154071391E-2</v>
      </c>
      <c r="K109" s="136">
        <f t="shared" si="64"/>
        <v>0.35188504968645179</v>
      </c>
      <c r="L109" s="136">
        <f t="shared" si="65"/>
        <v>7.1232842637039842E-2</v>
      </c>
      <c r="M109" s="137">
        <f t="shared" si="66"/>
        <v>8.0630000000000006</v>
      </c>
      <c r="N109" s="138">
        <f t="shared" si="67"/>
        <v>0</v>
      </c>
      <c r="O109" s="138">
        <f t="shared" si="68"/>
        <v>4.466186165338212</v>
      </c>
      <c r="P109" s="233">
        <f t="shared" si="69"/>
        <v>0</v>
      </c>
      <c r="Q109" s="234">
        <f t="shared" si="70"/>
        <v>0</v>
      </c>
      <c r="R109" s="234">
        <f t="shared" si="71"/>
        <v>158</v>
      </c>
      <c r="T109">
        <v>507</v>
      </c>
      <c r="U109">
        <v>6699</v>
      </c>
      <c r="V109" t="s">
        <v>1461</v>
      </c>
      <c r="W109">
        <v>3537.694</v>
      </c>
      <c r="X109">
        <v>1371.9159999999999</v>
      </c>
      <c r="Y109">
        <v>2.5790000000000002</v>
      </c>
      <c r="Z109">
        <v>8.0630000000000006</v>
      </c>
      <c r="AA109">
        <v>240.51546400000001</v>
      </c>
      <c r="AB109">
        <v>2.871588</v>
      </c>
      <c r="AC109">
        <v>84.633796000000004</v>
      </c>
      <c r="AD109" s="1">
        <v>252</v>
      </c>
      <c r="AE109">
        <v>0</v>
      </c>
      <c r="AF109">
        <v>158</v>
      </c>
      <c r="AG109">
        <v>78</v>
      </c>
      <c r="AH109">
        <v>14.7088</v>
      </c>
      <c r="AI109">
        <v>316.39999999999998</v>
      </c>
      <c r="AJ109">
        <v>0</v>
      </c>
      <c r="AK109">
        <v>0</v>
      </c>
      <c r="AL109">
        <v>0</v>
      </c>
      <c r="AM109" t="s">
        <v>1462</v>
      </c>
      <c r="AN109" t="s">
        <v>1463</v>
      </c>
      <c r="AO109">
        <v>3537.694</v>
      </c>
      <c r="AR109" t="s">
        <v>142</v>
      </c>
      <c r="AS109" t="s">
        <v>200</v>
      </c>
      <c r="AT109" t="s">
        <v>958</v>
      </c>
      <c r="AU109" t="s">
        <v>1461</v>
      </c>
      <c r="AV109" t="s">
        <v>49</v>
      </c>
      <c r="AW109">
        <v>1</v>
      </c>
      <c r="BB109">
        <v>1.0316000000000001</v>
      </c>
      <c r="BC109" t="s">
        <v>74</v>
      </c>
      <c r="BF109" t="s">
        <v>142</v>
      </c>
      <c r="BG109" t="s">
        <v>200</v>
      </c>
      <c r="BH109" t="s">
        <v>1461</v>
      </c>
      <c r="BI109">
        <v>6699</v>
      </c>
      <c r="BJ109">
        <v>1</v>
      </c>
      <c r="BK109" t="s">
        <v>958</v>
      </c>
      <c r="BL109" t="s">
        <v>695</v>
      </c>
      <c r="BM109">
        <v>1.0316000000000001</v>
      </c>
      <c r="BN109" t="s">
        <v>74</v>
      </c>
      <c r="BO109" t="s">
        <v>697</v>
      </c>
      <c r="BP109">
        <v>3537.694</v>
      </c>
    </row>
    <row r="110" spans="1:68" ht="16.5">
      <c r="A110" s="127" t="str">
        <f t="shared" si="54"/>
        <v>동화운수</v>
      </c>
      <c r="B110" s="128" t="str">
        <f t="shared" si="55"/>
        <v>서윤실</v>
      </c>
      <c r="C110" s="129" t="str">
        <f t="shared" si="56"/>
        <v>B</v>
      </c>
      <c r="D110" s="130">
        <f t="shared" si="57"/>
        <v>0.93767033693021018</v>
      </c>
      <c r="E110" s="131">
        <f t="shared" si="58"/>
        <v>4569</v>
      </c>
      <c r="F110" s="132" t="str">
        <f t="shared" si="59"/>
        <v>2</v>
      </c>
      <c r="G110" s="133" t="str">
        <f t="shared" si="60"/>
        <v>70바1917</v>
      </c>
      <c r="H110" s="134">
        <f t="shared" si="61"/>
        <v>2</v>
      </c>
      <c r="I110" s="135">
        <f t="shared" si="62"/>
        <v>4702.0420000000004</v>
      </c>
      <c r="J110" s="136">
        <f t="shared" si="63"/>
        <v>1.0059628436286385E-2</v>
      </c>
      <c r="K110" s="136">
        <f t="shared" si="64"/>
        <v>0.3305881995936209</v>
      </c>
      <c r="L110" s="136">
        <f t="shared" si="65"/>
        <v>0.14078989511365486</v>
      </c>
      <c r="M110" s="137">
        <f t="shared" si="66"/>
        <v>9.2720000000000002</v>
      </c>
      <c r="N110" s="138">
        <f t="shared" si="67"/>
        <v>0</v>
      </c>
      <c r="O110" s="138">
        <f t="shared" si="68"/>
        <v>11.441837397454126</v>
      </c>
      <c r="P110" s="233">
        <f t="shared" si="69"/>
        <v>0</v>
      </c>
      <c r="Q110" s="234">
        <f t="shared" si="70"/>
        <v>0</v>
      </c>
      <c r="R110" s="234">
        <f t="shared" si="71"/>
        <v>538</v>
      </c>
      <c r="T110">
        <v>507</v>
      </c>
      <c r="U110">
        <v>4569</v>
      </c>
      <c r="V110" t="s">
        <v>1464</v>
      </c>
      <c r="W110">
        <v>4702.0420000000004</v>
      </c>
      <c r="X110">
        <v>2007.08</v>
      </c>
      <c r="Y110">
        <v>2.343</v>
      </c>
      <c r="Z110">
        <v>9.2720000000000002</v>
      </c>
      <c r="AA110">
        <v>314.11657200000002</v>
      </c>
      <c r="AB110">
        <v>3.1598959999999998</v>
      </c>
      <c r="AC110">
        <v>103.843232</v>
      </c>
      <c r="AD110" s="1">
        <v>662</v>
      </c>
      <c r="AE110">
        <v>0</v>
      </c>
      <c r="AF110">
        <v>538</v>
      </c>
      <c r="AG110">
        <v>67</v>
      </c>
      <c r="AH110">
        <v>14.969098000000001</v>
      </c>
      <c r="AI110">
        <v>17.600000000000001</v>
      </c>
      <c r="AJ110">
        <v>0</v>
      </c>
      <c r="AK110">
        <v>0</v>
      </c>
      <c r="AL110">
        <v>0</v>
      </c>
      <c r="AM110" t="s">
        <v>1465</v>
      </c>
      <c r="AN110" t="s">
        <v>1466</v>
      </c>
      <c r="AO110">
        <v>4624.0640000000003</v>
      </c>
      <c r="AR110" t="s">
        <v>142</v>
      </c>
      <c r="AS110" t="s">
        <v>201</v>
      </c>
      <c r="AT110" t="s">
        <v>1019</v>
      </c>
      <c r="AU110" t="s">
        <v>1464</v>
      </c>
      <c r="AV110" t="s">
        <v>49</v>
      </c>
      <c r="AW110">
        <v>2</v>
      </c>
      <c r="BB110">
        <v>0.93767033693021018</v>
      </c>
      <c r="BC110" t="s">
        <v>71</v>
      </c>
      <c r="BF110" t="s">
        <v>142</v>
      </c>
      <c r="BG110" t="s">
        <v>201</v>
      </c>
      <c r="BH110" t="s">
        <v>1464</v>
      </c>
      <c r="BI110">
        <v>4569</v>
      </c>
      <c r="BJ110">
        <v>2</v>
      </c>
      <c r="BK110" t="s">
        <v>1019</v>
      </c>
      <c r="BL110" t="s">
        <v>985</v>
      </c>
      <c r="BM110">
        <v>0.93767033693021018</v>
      </c>
      <c r="BN110" t="s">
        <v>71</v>
      </c>
      <c r="BO110" t="s">
        <v>696</v>
      </c>
      <c r="BP110">
        <v>4702.0420000000004</v>
      </c>
    </row>
    <row r="111" spans="1:68" ht="16.5">
      <c r="A111" s="127" t="str">
        <f t="shared" si="54"/>
        <v>동화운수</v>
      </c>
      <c r="B111" s="128" t="str">
        <f t="shared" si="55"/>
        <v>서인석</v>
      </c>
      <c r="C111" s="129" t="str">
        <f t="shared" si="56"/>
        <v>A</v>
      </c>
      <c r="D111" s="130">
        <f t="shared" si="57"/>
        <v>0.98667577653807459</v>
      </c>
      <c r="E111" s="131">
        <f t="shared" si="58"/>
        <v>4018</v>
      </c>
      <c r="F111" s="132" t="str">
        <f t="shared" si="59"/>
        <v>2</v>
      </c>
      <c r="G111" s="133" t="str">
        <f t="shared" si="60"/>
        <v>70바1910</v>
      </c>
      <c r="H111" s="134">
        <f t="shared" si="61"/>
        <v>6</v>
      </c>
      <c r="I111" s="135">
        <f t="shared" si="62"/>
        <v>4429.0879999999997</v>
      </c>
      <c r="J111" s="136">
        <f t="shared" si="63"/>
        <v>3.5209911193232225E-3</v>
      </c>
      <c r="K111" s="136">
        <f t="shared" si="64"/>
        <v>0.35336055865340604</v>
      </c>
      <c r="L111" s="136">
        <f t="shared" si="65"/>
        <v>0.1977833811385098</v>
      </c>
      <c r="M111" s="137">
        <f t="shared" si="66"/>
        <v>10.034000000000001</v>
      </c>
      <c r="N111" s="138">
        <f t="shared" si="67"/>
        <v>0</v>
      </c>
      <c r="O111" s="138">
        <f t="shared" si="68"/>
        <v>1.9417089929123108</v>
      </c>
      <c r="P111" s="233">
        <f t="shared" si="69"/>
        <v>0</v>
      </c>
      <c r="Q111" s="234">
        <f t="shared" si="70"/>
        <v>0</v>
      </c>
      <c r="R111" s="234">
        <f t="shared" si="71"/>
        <v>86</v>
      </c>
      <c r="T111">
        <v>507</v>
      </c>
      <c r="U111">
        <v>4018</v>
      </c>
      <c r="V111" t="s">
        <v>1467</v>
      </c>
      <c r="W111">
        <v>4429.0879999999997</v>
      </c>
      <c r="X111">
        <v>1934.9680000000001</v>
      </c>
      <c r="Y111">
        <v>2.2890000000000001</v>
      </c>
      <c r="Z111">
        <v>10.034000000000001</v>
      </c>
      <c r="AA111">
        <v>308.29046799999998</v>
      </c>
      <c r="AB111">
        <v>1.085488</v>
      </c>
      <c r="AC111">
        <v>108.937692</v>
      </c>
      <c r="AD111" s="1">
        <v>876</v>
      </c>
      <c r="AE111">
        <v>0</v>
      </c>
      <c r="AF111">
        <v>86</v>
      </c>
      <c r="AG111">
        <v>66</v>
      </c>
      <c r="AH111">
        <v>14.366607</v>
      </c>
      <c r="AI111">
        <v>4.2</v>
      </c>
      <c r="AJ111">
        <v>0</v>
      </c>
      <c r="AK111">
        <v>0</v>
      </c>
      <c r="AL111">
        <v>0</v>
      </c>
      <c r="AM111" t="s">
        <v>1468</v>
      </c>
      <c r="AN111" t="s">
        <v>1469</v>
      </c>
      <c r="AO111">
        <v>1367.904</v>
      </c>
      <c r="AR111" t="s">
        <v>142</v>
      </c>
      <c r="AS111" t="s">
        <v>201</v>
      </c>
      <c r="AT111" t="s">
        <v>1009</v>
      </c>
      <c r="AU111" t="s">
        <v>1467</v>
      </c>
      <c r="AV111" t="s">
        <v>49</v>
      </c>
      <c r="AW111">
        <v>6</v>
      </c>
      <c r="BB111">
        <v>0.98667577653807459</v>
      </c>
      <c r="BC111" t="s">
        <v>69</v>
      </c>
      <c r="BF111" t="s">
        <v>142</v>
      </c>
      <c r="BG111" t="s">
        <v>201</v>
      </c>
      <c r="BH111" t="s">
        <v>1467</v>
      </c>
      <c r="BI111">
        <v>4018</v>
      </c>
      <c r="BJ111">
        <v>6</v>
      </c>
      <c r="BK111" t="s">
        <v>1009</v>
      </c>
      <c r="BL111" t="s">
        <v>995</v>
      </c>
      <c r="BM111">
        <v>0.98667577653807459</v>
      </c>
      <c r="BN111" t="s">
        <v>69</v>
      </c>
      <c r="BO111" t="s">
        <v>699</v>
      </c>
      <c r="BP111">
        <v>4429.0879999999997</v>
      </c>
    </row>
    <row r="112" spans="1:68" ht="16.5">
      <c r="A112" s="127" t="str">
        <f t="shared" ref="A112:A133" si="72">BF112</f>
        <v>동화운수</v>
      </c>
      <c r="B112" s="128" t="str">
        <f t="shared" ref="B112:B133" si="73">BH112</f>
        <v>서장석</v>
      </c>
      <c r="C112" s="129" t="str">
        <f t="shared" ref="C112:C133" si="74">BN112</f>
        <v>S</v>
      </c>
      <c r="D112" s="130">
        <f t="shared" ref="D112:D133" si="75">BM112</f>
        <v>1.0188016598218959</v>
      </c>
      <c r="E112" s="131">
        <f t="shared" ref="E112:E133" si="76">U112</f>
        <v>9325</v>
      </c>
      <c r="F112" s="132" t="str">
        <f t="shared" ref="F112:F133" si="77">BG112</f>
        <v>급행95</v>
      </c>
      <c r="G112" s="133" t="str">
        <f t="shared" ref="G112:G133" si="78">BK112</f>
        <v>70바1812</v>
      </c>
      <c r="H112" s="134">
        <f t="shared" ref="H112:H133" si="79">BJ112</f>
        <v>2</v>
      </c>
      <c r="I112" s="135">
        <f t="shared" ref="I112:I133" si="80">BP112</f>
        <v>2417.8229999999999</v>
      </c>
      <c r="J112" s="136">
        <f t="shared" ref="J112:J133" si="81">AB112/AA112</f>
        <v>4.250827936661648E-3</v>
      </c>
      <c r="K112" s="136">
        <f t="shared" ref="K112:K133" si="82">AC112/AA112</f>
        <v>0.34275152265917103</v>
      </c>
      <c r="L112" s="136">
        <f t="shared" ref="L112:L133" si="83">AD112/I112</f>
        <v>9.4299706802358982E-2</v>
      </c>
      <c r="M112" s="137">
        <f t="shared" ref="M112:M133" si="84">Z112</f>
        <v>7.2210000000000001</v>
      </c>
      <c r="N112" s="138">
        <f t="shared" ref="N112:N133" si="85">AE112*100/W112</f>
        <v>0</v>
      </c>
      <c r="O112" s="138">
        <f t="shared" ref="O112:O133" si="86">AF112*100/W112</f>
        <v>0.8271904105470087</v>
      </c>
      <c r="P112" s="233">
        <f t="shared" ref="P112:P133" si="87">AK112</f>
        <v>0</v>
      </c>
      <c r="Q112" s="234">
        <f t="shared" ref="Q112:Q133" si="88">AE112</f>
        <v>0</v>
      </c>
      <c r="R112" s="234">
        <f t="shared" ref="R112:R133" si="89">AF112</f>
        <v>20</v>
      </c>
      <c r="T112">
        <v>507</v>
      </c>
      <c r="U112">
        <v>9325</v>
      </c>
      <c r="V112" t="s">
        <v>1470</v>
      </c>
      <c r="W112">
        <v>2417.8229999999999</v>
      </c>
      <c r="X112">
        <v>851.39099999999996</v>
      </c>
      <c r="Y112">
        <v>2.84</v>
      </c>
      <c r="Z112">
        <v>7.2210000000000001</v>
      </c>
      <c r="AA112">
        <v>154.01329100000001</v>
      </c>
      <c r="AB112">
        <v>0.65468400000000004</v>
      </c>
      <c r="AC112">
        <v>52.788290000000003</v>
      </c>
      <c r="AD112" s="1">
        <v>228</v>
      </c>
      <c r="AE112">
        <v>0</v>
      </c>
      <c r="AF112">
        <v>20</v>
      </c>
      <c r="AG112">
        <v>66</v>
      </c>
      <c r="AH112">
        <v>15.698793999999999</v>
      </c>
      <c r="AI112">
        <v>597.70000000000005</v>
      </c>
      <c r="AJ112">
        <v>0</v>
      </c>
      <c r="AK112">
        <v>0</v>
      </c>
      <c r="AL112">
        <v>0</v>
      </c>
      <c r="AM112" t="s">
        <v>1471</v>
      </c>
      <c r="AN112" t="s">
        <v>1472</v>
      </c>
      <c r="AO112">
        <v>2144.212</v>
      </c>
      <c r="AR112" t="s">
        <v>142</v>
      </c>
      <c r="AS112" t="s">
        <v>204</v>
      </c>
      <c r="AT112" t="s">
        <v>1129</v>
      </c>
      <c r="AU112" t="s">
        <v>1470</v>
      </c>
      <c r="AV112" t="s">
        <v>49</v>
      </c>
      <c r="AW112">
        <v>2</v>
      </c>
      <c r="BB112">
        <v>1.0188016598218959</v>
      </c>
      <c r="BC112" t="s">
        <v>74</v>
      </c>
      <c r="BF112" t="s">
        <v>142</v>
      </c>
      <c r="BG112" t="s">
        <v>204</v>
      </c>
      <c r="BH112" t="s">
        <v>1470</v>
      </c>
      <c r="BI112">
        <v>9325</v>
      </c>
      <c r="BJ112">
        <v>2</v>
      </c>
      <c r="BK112" t="s">
        <v>1129</v>
      </c>
      <c r="BL112" t="s">
        <v>1127</v>
      </c>
      <c r="BM112">
        <v>1.0188016598218959</v>
      </c>
      <c r="BN112" t="s">
        <v>74</v>
      </c>
      <c r="BO112" t="s">
        <v>697</v>
      </c>
      <c r="BP112">
        <v>2417.8229999999999</v>
      </c>
    </row>
    <row r="113" spans="1:68" ht="16.5">
      <c r="A113" s="127" t="str">
        <f t="shared" si="72"/>
        <v>동화운수</v>
      </c>
      <c r="B113" s="128" t="str">
        <f t="shared" si="73"/>
        <v>서정철</v>
      </c>
      <c r="C113" s="129" t="str">
        <f t="shared" si="74"/>
        <v>B</v>
      </c>
      <c r="D113" s="130">
        <f t="shared" si="75"/>
        <v>0.90601165037862785</v>
      </c>
      <c r="E113" s="131">
        <f t="shared" si="76"/>
        <v>4955</v>
      </c>
      <c r="F113" s="132" t="str">
        <f t="shared" si="77"/>
        <v>급행95</v>
      </c>
      <c r="G113" s="133" t="str">
        <f t="shared" si="78"/>
        <v>70바1914</v>
      </c>
      <c r="H113" s="134">
        <f t="shared" si="79"/>
        <v>5</v>
      </c>
      <c r="I113" s="135">
        <f t="shared" si="80"/>
        <v>2124.4190000000003</v>
      </c>
      <c r="J113" s="136">
        <f t="shared" si="81"/>
        <v>1.3721553737391264E-2</v>
      </c>
      <c r="K113" s="136">
        <f t="shared" si="82"/>
        <v>0.33546870145666224</v>
      </c>
      <c r="L113" s="136">
        <f t="shared" si="83"/>
        <v>0.17793100137025697</v>
      </c>
      <c r="M113" s="137">
        <f t="shared" si="84"/>
        <v>9.4239999999999995</v>
      </c>
      <c r="N113" s="138">
        <f t="shared" si="85"/>
        <v>4.7071693484194974E-2</v>
      </c>
      <c r="O113" s="138">
        <f t="shared" si="86"/>
        <v>7.7197577314079764</v>
      </c>
      <c r="P113" s="233">
        <f t="shared" si="87"/>
        <v>0</v>
      </c>
      <c r="Q113" s="234">
        <f t="shared" si="88"/>
        <v>1</v>
      </c>
      <c r="R113" s="234">
        <f t="shared" si="89"/>
        <v>164</v>
      </c>
      <c r="T113">
        <v>507</v>
      </c>
      <c r="U113">
        <v>4955</v>
      </c>
      <c r="V113" t="s">
        <v>1473</v>
      </c>
      <c r="W113">
        <v>2124.4189999999999</v>
      </c>
      <c r="X113">
        <v>841.673</v>
      </c>
      <c r="Y113">
        <v>2.524</v>
      </c>
      <c r="Z113">
        <v>9.4239999999999995</v>
      </c>
      <c r="AA113">
        <v>128.927965</v>
      </c>
      <c r="AB113">
        <v>1.7690920000000001</v>
      </c>
      <c r="AC113">
        <v>43.251297000000001</v>
      </c>
      <c r="AD113" s="1">
        <v>378</v>
      </c>
      <c r="AE113">
        <v>1</v>
      </c>
      <c r="AF113">
        <v>164</v>
      </c>
      <c r="AG113">
        <v>75</v>
      </c>
      <c r="AH113">
        <v>16.477564999999998</v>
      </c>
      <c r="AI113">
        <v>753.1</v>
      </c>
      <c r="AJ113">
        <v>0</v>
      </c>
      <c r="AK113">
        <v>0</v>
      </c>
      <c r="AL113">
        <v>0</v>
      </c>
      <c r="AM113" t="s">
        <v>1474</v>
      </c>
      <c r="AN113" t="s">
        <v>1475</v>
      </c>
      <c r="AO113">
        <v>655.85400000000004</v>
      </c>
      <c r="AR113" t="s">
        <v>142</v>
      </c>
      <c r="AS113" t="s">
        <v>204</v>
      </c>
      <c r="AT113" t="s">
        <v>1141</v>
      </c>
      <c r="AU113" t="s">
        <v>1473</v>
      </c>
      <c r="AV113" t="s">
        <v>49</v>
      </c>
      <c r="AW113">
        <v>5</v>
      </c>
      <c r="BB113">
        <v>0.90601165037862785</v>
      </c>
      <c r="BC113" t="s">
        <v>71</v>
      </c>
      <c r="BF113" t="s">
        <v>142</v>
      </c>
      <c r="BG113" t="s">
        <v>204</v>
      </c>
      <c r="BH113" t="s">
        <v>1473</v>
      </c>
      <c r="BI113">
        <v>4955</v>
      </c>
      <c r="BJ113">
        <v>5</v>
      </c>
      <c r="BK113" t="s">
        <v>1141</v>
      </c>
      <c r="BL113" t="s">
        <v>1124</v>
      </c>
      <c r="BM113">
        <v>0.90601165037862785</v>
      </c>
      <c r="BN113" t="s">
        <v>71</v>
      </c>
      <c r="BO113" t="s">
        <v>696</v>
      </c>
      <c r="BP113">
        <v>2124.4190000000003</v>
      </c>
    </row>
    <row r="114" spans="1:68" ht="16.5">
      <c r="A114" s="127" t="str">
        <f t="shared" si="72"/>
        <v>동화운수</v>
      </c>
      <c r="B114" s="128" t="str">
        <f t="shared" si="73"/>
        <v>선형래</v>
      </c>
      <c r="C114" s="129" t="str">
        <f t="shared" si="74"/>
        <v>D</v>
      </c>
      <c r="D114" s="130">
        <f t="shared" si="75"/>
        <v>0.83445516859652424</v>
      </c>
      <c r="E114" s="131">
        <f t="shared" si="76"/>
        <v>7739</v>
      </c>
      <c r="F114" s="132" t="str">
        <f t="shared" si="77"/>
        <v>10</v>
      </c>
      <c r="G114" s="133" t="str">
        <f t="shared" si="78"/>
        <v>70바1859</v>
      </c>
      <c r="H114" s="134">
        <f t="shared" si="79"/>
        <v>2</v>
      </c>
      <c r="I114" s="135">
        <f t="shared" si="80"/>
        <v>2146.4650000000001</v>
      </c>
      <c r="J114" s="136">
        <f t="shared" si="81"/>
        <v>2.3024569613097272E-3</v>
      </c>
      <c r="K114" s="136">
        <f t="shared" si="82"/>
        <v>0.33990891352163866</v>
      </c>
      <c r="L114" s="136">
        <f t="shared" si="83"/>
        <v>0.12951527278571975</v>
      </c>
      <c r="M114" s="137">
        <f t="shared" si="84"/>
        <v>9.8249999999999993</v>
      </c>
      <c r="N114" s="138">
        <f t="shared" si="85"/>
        <v>4.6588227620762507E-2</v>
      </c>
      <c r="O114" s="138">
        <f t="shared" si="86"/>
        <v>3.8668228925232881</v>
      </c>
      <c r="P114" s="233">
        <f t="shared" si="87"/>
        <v>24</v>
      </c>
      <c r="Q114" s="234">
        <f t="shared" si="88"/>
        <v>1</v>
      </c>
      <c r="R114" s="234">
        <f t="shared" si="89"/>
        <v>83</v>
      </c>
      <c r="T114">
        <v>507</v>
      </c>
      <c r="U114">
        <v>7739</v>
      </c>
      <c r="V114" t="s">
        <v>1476</v>
      </c>
      <c r="W114">
        <v>2146.4650000000001</v>
      </c>
      <c r="X114">
        <v>985.221</v>
      </c>
      <c r="Y114">
        <v>2.1789999999999998</v>
      </c>
      <c r="Z114">
        <v>9.8249999999999993</v>
      </c>
      <c r="AA114">
        <v>145.483284</v>
      </c>
      <c r="AB114">
        <v>0.33496900000000002</v>
      </c>
      <c r="AC114">
        <v>49.451065</v>
      </c>
      <c r="AD114" s="1">
        <v>278</v>
      </c>
      <c r="AE114">
        <v>1</v>
      </c>
      <c r="AF114">
        <v>83</v>
      </c>
      <c r="AG114">
        <v>80</v>
      </c>
      <c r="AH114">
        <v>14.754030999999999</v>
      </c>
      <c r="AI114">
        <v>61.8</v>
      </c>
      <c r="AJ114">
        <v>0</v>
      </c>
      <c r="AK114">
        <v>24</v>
      </c>
      <c r="AL114">
        <v>6207</v>
      </c>
      <c r="AM114" t="s">
        <v>1477</v>
      </c>
      <c r="AN114" t="s">
        <v>1478</v>
      </c>
      <c r="AO114">
        <v>1900.8109999999999</v>
      </c>
      <c r="AR114" t="s">
        <v>142</v>
      </c>
      <c r="AS114" t="s">
        <v>200</v>
      </c>
      <c r="AT114" t="s">
        <v>952</v>
      </c>
      <c r="AU114" t="s">
        <v>1476</v>
      </c>
      <c r="AV114" t="s">
        <v>49</v>
      </c>
      <c r="AW114">
        <v>2</v>
      </c>
      <c r="BB114">
        <v>0.83445516859652424</v>
      </c>
      <c r="BC114" t="s">
        <v>70</v>
      </c>
      <c r="BF114" t="s">
        <v>142</v>
      </c>
      <c r="BG114" t="s">
        <v>200</v>
      </c>
      <c r="BH114" t="s">
        <v>1476</v>
      </c>
      <c r="BI114">
        <v>7739</v>
      </c>
      <c r="BJ114">
        <v>2</v>
      </c>
      <c r="BK114" t="s">
        <v>952</v>
      </c>
      <c r="BL114" t="s">
        <v>956</v>
      </c>
      <c r="BM114">
        <v>0.83445516859652424</v>
      </c>
      <c r="BN114" t="s">
        <v>70</v>
      </c>
      <c r="BO114" t="s">
        <v>700</v>
      </c>
      <c r="BP114">
        <v>2146.4650000000001</v>
      </c>
    </row>
    <row r="115" spans="1:68" ht="16.5">
      <c r="A115" s="127" t="str">
        <f t="shared" si="72"/>
        <v>동화운수</v>
      </c>
      <c r="B115" s="128" t="str">
        <f t="shared" si="73"/>
        <v>손홍섭</v>
      </c>
      <c r="C115" s="129" t="str">
        <f t="shared" si="74"/>
        <v>B</v>
      </c>
      <c r="D115" s="130">
        <f t="shared" si="75"/>
        <v>0.9006838345089605</v>
      </c>
      <c r="E115" s="131">
        <f t="shared" si="76"/>
        <v>5014</v>
      </c>
      <c r="F115" s="132" t="str">
        <f t="shared" si="77"/>
        <v>10</v>
      </c>
      <c r="G115" s="133" t="str">
        <f t="shared" si="78"/>
        <v>70바1924</v>
      </c>
      <c r="H115" s="134">
        <f t="shared" si="79"/>
        <v>9</v>
      </c>
      <c r="I115" s="135">
        <f t="shared" si="80"/>
        <v>2497.886</v>
      </c>
      <c r="J115" s="136">
        <f t="shared" si="81"/>
        <v>1.2274998140678612E-2</v>
      </c>
      <c r="K115" s="136">
        <f t="shared" si="82"/>
        <v>0.38219773120194717</v>
      </c>
      <c r="L115" s="136">
        <f t="shared" si="83"/>
        <v>7.5263642936467076E-2</v>
      </c>
      <c r="M115" s="137">
        <f t="shared" si="84"/>
        <v>10.917</v>
      </c>
      <c r="N115" s="138">
        <f t="shared" si="85"/>
        <v>0</v>
      </c>
      <c r="O115" s="138">
        <f t="shared" si="86"/>
        <v>13.091069808630177</v>
      </c>
      <c r="P115" s="233">
        <f t="shared" si="87"/>
        <v>2</v>
      </c>
      <c r="Q115" s="234">
        <f t="shared" si="88"/>
        <v>0</v>
      </c>
      <c r="R115" s="234">
        <f t="shared" si="89"/>
        <v>327</v>
      </c>
      <c r="T115">
        <v>507</v>
      </c>
      <c r="U115">
        <v>5014</v>
      </c>
      <c r="V115" t="s">
        <v>1479</v>
      </c>
      <c r="W115">
        <v>2497.886</v>
      </c>
      <c r="X115">
        <v>1081.498</v>
      </c>
      <c r="Y115">
        <v>2.31</v>
      </c>
      <c r="Z115">
        <v>10.917</v>
      </c>
      <c r="AA115">
        <v>167.38633899999999</v>
      </c>
      <c r="AB115">
        <v>2.0546669999999998</v>
      </c>
      <c r="AC115">
        <v>63.974679000000002</v>
      </c>
      <c r="AD115" s="1">
        <v>188</v>
      </c>
      <c r="AE115">
        <v>0</v>
      </c>
      <c r="AF115">
        <v>327</v>
      </c>
      <c r="AG115">
        <v>68</v>
      </c>
      <c r="AH115">
        <v>14.922878000000001</v>
      </c>
      <c r="AI115">
        <v>39.1</v>
      </c>
      <c r="AJ115">
        <v>0</v>
      </c>
      <c r="AK115">
        <v>2</v>
      </c>
      <c r="AL115">
        <v>14</v>
      </c>
      <c r="AM115" t="s">
        <v>1480</v>
      </c>
      <c r="AN115" t="s">
        <v>1481</v>
      </c>
      <c r="AO115">
        <v>772.73800000000006</v>
      </c>
      <c r="AR115" t="s">
        <v>142</v>
      </c>
      <c r="AS115" t="s">
        <v>200</v>
      </c>
      <c r="AT115" t="s">
        <v>960</v>
      </c>
      <c r="AU115" t="s">
        <v>1479</v>
      </c>
      <c r="AV115" t="s">
        <v>49</v>
      </c>
      <c r="AW115">
        <v>9</v>
      </c>
      <c r="BB115">
        <v>0.9006838345089605</v>
      </c>
      <c r="BC115" t="s">
        <v>71</v>
      </c>
      <c r="BF115" t="s">
        <v>142</v>
      </c>
      <c r="BG115" t="s">
        <v>200</v>
      </c>
      <c r="BH115" t="s">
        <v>1479</v>
      </c>
      <c r="BI115">
        <v>5014</v>
      </c>
      <c r="BJ115">
        <v>9</v>
      </c>
      <c r="BK115" t="s">
        <v>960</v>
      </c>
      <c r="BL115" t="s">
        <v>941</v>
      </c>
      <c r="BM115">
        <v>0.9006838345089605</v>
      </c>
      <c r="BN115" t="s">
        <v>71</v>
      </c>
      <c r="BO115" t="s">
        <v>696</v>
      </c>
      <c r="BP115">
        <v>2497.886</v>
      </c>
    </row>
    <row r="116" spans="1:68" ht="16.5">
      <c r="A116" s="127" t="str">
        <f t="shared" si="72"/>
        <v>동화운수</v>
      </c>
      <c r="B116" s="128" t="str">
        <f t="shared" si="73"/>
        <v>송병상</v>
      </c>
      <c r="C116" s="129" t="str">
        <f t="shared" si="74"/>
        <v>S</v>
      </c>
      <c r="D116" s="130">
        <f t="shared" si="75"/>
        <v>1.070714285714286</v>
      </c>
      <c r="E116" s="131">
        <f t="shared" si="76"/>
        <v>9326</v>
      </c>
      <c r="F116" s="132" t="str">
        <f t="shared" si="77"/>
        <v>2-1</v>
      </c>
      <c r="G116" s="133" t="str">
        <f t="shared" si="78"/>
        <v>70바1865</v>
      </c>
      <c r="H116" s="134">
        <f t="shared" si="79"/>
        <v>1</v>
      </c>
      <c r="I116" s="135">
        <f t="shared" si="80"/>
        <v>5150.4080000000004</v>
      </c>
      <c r="J116" s="136">
        <f t="shared" si="81"/>
        <v>4.7962109243508983E-3</v>
      </c>
      <c r="K116" s="136">
        <f t="shared" si="82"/>
        <v>0.28736571696186136</v>
      </c>
      <c r="L116" s="136">
        <f t="shared" si="83"/>
        <v>0.14950271900789219</v>
      </c>
      <c r="M116" s="137">
        <f t="shared" si="84"/>
        <v>6.9020000000000001</v>
      </c>
      <c r="N116" s="138">
        <f t="shared" si="85"/>
        <v>0.11649562520095494</v>
      </c>
      <c r="O116" s="138">
        <f t="shared" si="86"/>
        <v>0.46598250080381975</v>
      </c>
      <c r="P116" s="233">
        <f t="shared" si="87"/>
        <v>0</v>
      </c>
      <c r="Q116" s="234">
        <f t="shared" si="88"/>
        <v>6</v>
      </c>
      <c r="R116" s="234">
        <f t="shared" si="89"/>
        <v>24</v>
      </c>
      <c r="T116">
        <v>507</v>
      </c>
      <c r="U116">
        <v>9326</v>
      </c>
      <c r="V116" t="s">
        <v>1482</v>
      </c>
      <c r="W116">
        <v>5150.4080000000004</v>
      </c>
      <c r="X116">
        <v>1717.92</v>
      </c>
      <c r="Y116">
        <v>2.9980000000000002</v>
      </c>
      <c r="Z116">
        <v>6.9020000000000001</v>
      </c>
      <c r="AA116">
        <v>293.25315799999998</v>
      </c>
      <c r="AB116">
        <v>1.406504</v>
      </c>
      <c r="AC116">
        <v>84.270904000000002</v>
      </c>
      <c r="AD116" s="1">
        <v>770</v>
      </c>
      <c r="AE116">
        <v>6</v>
      </c>
      <c r="AF116">
        <v>24</v>
      </c>
      <c r="AG116">
        <v>61</v>
      </c>
      <c r="AH116">
        <v>17.563009000000001</v>
      </c>
      <c r="AI116">
        <v>0</v>
      </c>
      <c r="AJ116">
        <v>0</v>
      </c>
      <c r="AK116">
        <v>0</v>
      </c>
      <c r="AL116">
        <v>0</v>
      </c>
      <c r="AM116" t="s">
        <v>1483</v>
      </c>
      <c r="AN116" t="s">
        <v>1484</v>
      </c>
      <c r="AO116">
        <v>5150.4080000000004</v>
      </c>
      <c r="AR116" t="s">
        <v>142</v>
      </c>
      <c r="AS116" t="s">
        <v>202</v>
      </c>
      <c r="AT116" t="s">
        <v>1038</v>
      </c>
      <c r="AU116" t="s">
        <v>1482</v>
      </c>
      <c r="AV116" t="s">
        <v>49</v>
      </c>
      <c r="AW116">
        <v>1</v>
      </c>
      <c r="BB116">
        <v>1.070714285714286</v>
      </c>
      <c r="BC116" t="s">
        <v>74</v>
      </c>
      <c r="BF116" t="s">
        <v>142</v>
      </c>
      <c r="BG116" t="s">
        <v>202</v>
      </c>
      <c r="BH116" t="s">
        <v>1482</v>
      </c>
      <c r="BI116">
        <v>9326</v>
      </c>
      <c r="BJ116">
        <v>1</v>
      </c>
      <c r="BK116" t="s">
        <v>1038</v>
      </c>
      <c r="BL116" t="s">
        <v>695</v>
      </c>
      <c r="BM116">
        <v>1.070714285714286</v>
      </c>
      <c r="BN116" t="s">
        <v>74</v>
      </c>
      <c r="BO116" t="s">
        <v>697</v>
      </c>
      <c r="BP116">
        <v>5150.4080000000004</v>
      </c>
    </row>
    <row r="117" spans="1:68" ht="16.5">
      <c r="A117" s="127" t="str">
        <f t="shared" si="72"/>
        <v>동화운수</v>
      </c>
      <c r="B117" s="128" t="str">
        <f t="shared" si="73"/>
        <v>송승국</v>
      </c>
      <c r="C117" s="129" t="str">
        <f t="shared" si="74"/>
        <v>S</v>
      </c>
      <c r="D117" s="130">
        <f t="shared" si="75"/>
        <v>1.1234615384615383</v>
      </c>
      <c r="E117" s="131">
        <f t="shared" si="76"/>
        <v>8949</v>
      </c>
      <c r="F117" s="132" t="str">
        <f t="shared" si="77"/>
        <v>45</v>
      </c>
      <c r="G117" s="133" t="str">
        <f t="shared" si="78"/>
        <v>70바1943</v>
      </c>
      <c r="H117" s="134">
        <f t="shared" si="79"/>
        <v>1</v>
      </c>
      <c r="I117" s="135">
        <f t="shared" si="80"/>
        <v>1734.0250000000001</v>
      </c>
      <c r="J117" s="136">
        <f t="shared" si="81"/>
        <v>1.4317772185613691E-3</v>
      </c>
      <c r="K117" s="136">
        <f t="shared" si="82"/>
        <v>0.30239672328280337</v>
      </c>
      <c r="L117" s="136">
        <f t="shared" si="83"/>
        <v>7.381669814449042E-2</v>
      </c>
      <c r="M117" s="137">
        <f t="shared" si="84"/>
        <v>5.6879999999999997</v>
      </c>
      <c r="N117" s="138">
        <f t="shared" si="85"/>
        <v>5.7669295425383141E-2</v>
      </c>
      <c r="O117" s="138">
        <f t="shared" si="86"/>
        <v>3.806173498075287</v>
      </c>
      <c r="P117" s="233">
        <f t="shared" si="87"/>
        <v>1</v>
      </c>
      <c r="Q117" s="234">
        <f t="shared" si="88"/>
        <v>1</v>
      </c>
      <c r="R117" s="234">
        <f t="shared" si="89"/>
        <v>66</v>
      </c>
      <c r="T117">
        <v>507</v>
      </c>
      <c r="U117">
        <v>8949</v>
      </c>
      <c r="V117" t="s">
        <v>1485</v>
      </c>
      <c r="W117">
        <v>1734.0250000000001</v>
      </c>
      <c r="X117">
        <v>593.572</v>
      </c>
      <c r="Y117">
        <v>2.9209999999999998</v>
      </c>
      <c r="Z117">
        <v>5.6879999999999997</v>
      </c>
      <c r="AA117">
        <v>112.898849</v>
      </c>
      <c r="AB117">
        <v>0.16164600000000001</v>
      </c>
      <c r="AC117">
        <v>34.140242000000001</v>
      </c>
      <c r="AD117" s="1">
        <v>128</v>
      </c>
      <c r="AE117">
        <v>1</v>
      </c>
      <c r="AF117">
        <v>66</v>
      </c>
      <c r="AG117">
        <v>69</v>
      </c>
      <c r="AH117">
        <v>15.359102</v>
      </c>
      <c r="AI117">
        <v>31.9</v>
      </c>
      <c r="AJ117">
        <v>0</v>
      </c>
      <c r="AK117">
        <v>1</v>
      </c>
      <c r="AL117">
        <v>283</v>
      </c>
      <c r="AM117" t="s">
        <v>1486</v>
      </c>
      <c r="AN117" t="s">
        <v>1487</v>
      </c>
      <c r="AO117">
        <v>1734.0250000000001</v>
      </c>
      <c r="AR117" t="s">
        <v>142</v>
      </c>
      <c r="AS117" t="s">
        <v>203</v>
      </c>
      <c r="AT117" t="s">
        <v>1116</v>
      </c>
      <c r="AU117" t="s">
        <v>1485</v>
      </c>
      <c r="AV117" t="s">
        <v>49</v>
      </c>
      <c r="AW117">
        <v>1</v>
      </c>
      <c r="BB117">
        <v>1.1234615384615383</v>
      </c>
      <c r="BC117" t="s">
        <v>74</v>
      </c>
      <c r="BF117" t="s">
        <v>142</v>
      </c>
      <c r="BG117" t="s">
        <v>203</v>
      </c>
      <c r="BH117" t="s">
        <v>1485</v>
      </c>
      <c r="BI117">
        <v>8949</v>
      </c>
      <c r="BJ117">
        <v>1</v>
      </c>
      <c r="BK117" t="s">
        <v>1116</v>
      </c>
      <c r="BL117" t="s">
        <v>695</v>
      </c>
      <c r="BM117">
        <v>1.1234615384615383</v>
      </c>
      <c r="BN117" t="s">
        <v>74</v>
      </c>
      <c r="BO117" t="s">
        <v>697</v>
      </c>
      <c r="BP117">
        <v>1734.0250000000001</v>
      </c>
    </row>
    <row r="118" spans="1:68" ht="16.5">
      <c r="A118" s="127" t="str">
        <f t="shared" si="72"/>
        <v>동화운수</v>
      </c>
      <c r="B118" s="128" t="str">
        <f t="shared" si="73"/>
        <v>송인실</v>
      </c>
      <c r="C118" s="129" t="str">
        <f t="shared" si="74"/>
        <v>B</v>
      </c>
      <c r="D118" s="130">
        <f t="shared" si="75"/>
        <v>0.93946380120682704</v>
      </c>
      <c r="E118" s="131">
        <f t="shared" si="76"/>
        <v>1868</v>
      </c>
      <c r="F118" s="132" t="str">
        <f t="shared" si="77"/>
        <v>급행95</v>
      </c>
      <c r="G118" s="133" t="str">
        <f t="shared" si="78"/>
        <v>70바1812</v>
      </c>
      <c r="H118" s="134">
        <f t="shared" si="79"/>
        <v>2</v>
      </c>
      <c r="I118" s="135">
        <f t="shared" si="80"/>
        <v>2023.2460000000001</v>
      </c>
      <c r="J118" s="136">
        <f t="shared" si="81"/>
        <v>1.1440032736748016E-2</v>
      </c>
      <c r="K118" s="136">
        <f t="shared" si="82"/>
        <v>0.35189932045470895</v>
      </c>
      <c r="L118" s="136">
        <f t="shared" si="83"/>
        <v>0.11862126503648097</v>
      </c>
      <c r="M118" s="137">
        <f t="shared" si="84"/>
        <v>9.8529999999999998</v>
      </c>
      <c r="N118" s="138">
        <f t="shared" si="85"/>
        <v>0</v>
      </c>
      <c r="O118" s="138">
        <f t="shared" si="86"/>
        <v>7.5126801189771282</v>
      </c>
      <c r="P118" s="233">
        <f t="shared" si="87"/>
        <v>1</v>
      </c>
      <c r="Q118" s="234">
        <f t="shared" si="88"/>
        <v>0</v>
      </c>
      <c r="R118" s="234">
        <f t="shared" si="89"/>
        <v>152</v>
      </c>
      <c r="T118">
        <v>507</v>
      </c>
      <c r="U118">
        <v>1868</v>
      </c>
      <c r="V118" t="s">
        <v>1488</v>
      </c>
      <c r="W118">
        <v>2023.2460000000001</v>
      </c>
      <c r="X118">
        <v>773.09500000000003</v>
      </c>
      <c r="Y118">
        <v>2.617</v>
      </c>
      <c r="Z118">
        <v>9.8529999999999998</v>
      </c>
      <c r="AA118">
        <v>121.03829</v>
      </c>
      <c r="AB118">
        <v>1.384682</v>
      </c>
      <c r="AC118">
        <v>42.593291999999998</v>
      </c>
      <c r="AD118" s="1">
        <v>240</v>
      </c>
      <c r="AE118">
        <v>0</v>
      </c>
      <c r="AF118">
        <v>152</v>
      </c>
      <c r="AG118">
        <v>77</v>
      </c>
      <c r="AH118">
        <v>16.715751000000001</v>
      </c>
      <c r="AI118">
        <v>332.1</v>
      </c>
      <c r="AJ118">
        <v>0</v>
      </c>
      <c r="AK118">
        <v>1</v>
      </c>
      <c r="AL118">
        <v>536</v>
      </c>
      <c r="AM118" t="s">
        <v>1489</v>
      </c>
      <c r="AN118" t="s">
        <v>1490</v>
      </c>
      <c r="AO118">
        <v>1766.374</v>
      </c>
      <c r="AR118" t="s">
        <v>142</v>
      </c>
      <c r="AS118" t="s">
        <v>204</v>
      </c>
      <c r="AT118" t="s">
        <v>1129</v>
      </c>
      <c r="AU118" t="s">
        <v>1488</v>
      </c>
      <c r="AV118" t="s">
        <v>49</v>
      </c>
      <c r="AW118">
        <v>2</v>
      </c>
      <c r="BB118">
        <v>0.93946380120682704</v>
      </c>
      <c r="BC118" t="s">
        <v>71</v>
      </c>
      <c r="BF118" t="s">
        <v>142</v>
      </c>
      <c r="BG118" t="s">
        <v>204</v>
      </c>
      <c r="BH118" t="s">
        <v>1488</v>
      </c>
      <c r="BI118">
        <v>1868</v>
      </c>
      <c r="BJ118">
        <v>2</v>
      </c>
      <c r="BK118" t="s">
        <v>1129</v>
      </c>
      <c r="BL118" t="s">
        <v>1127</v>
      </c>
      <c r="BM118">
        <v>0.93946380120682704</v>
      </c>
      <c r="BN118" t="s">
        <v>71</v>
      </c>
      <c r="BO118" t="s">
        <v>696</v>
      </c>
      <c r="BP118">
        <v>2023.2460000000001</v>
      </c>
    </row>
    <row r="119" spans="1:68" ht="16.5">
      <c r="A119" s="127" t="str">
        <f t="shared" si="72"/>
        <v>동화운수</v>
      </c>
      <c r="B119" s="128" t="str">
        <f t="shared" si="73"/>
        <v>송태민</v>
      </c>
      <c r="C119" s="129" t="str">
        <f t="shared" si="74"/>
        <v>S</v>
      </c>
      <c r="D119" s="130">
        <f t="shared" si="75"/>
        <v>1.0888888888888888</v>
      </c>
      <c r="E119" s="131">
        <f t="shared" si="76"/>
        <v>1889</v>
      </c>
      <c r="F119" s="132" t="str">
        <f t="shared" si="77"/>
        <v>2-1</v>
      </c>
      <c r="G119" s="133" t="str">
        <f t="shared" si="78"/>
        <v>70바1866</v>
      </c>
      <c r="H119" s="134">
        <f t="shared" si="79"/>
        <v>1</v>
      </c>
      <c r="I119" s="135">
        <f t="shared" si="80"/>
        <v>5121.2719999999999</v>
      </c>
      <c r="J119" s="136">
        <f t="shared" si="81"/>
        <v>1.0299144569407252E-2</v>
      </c>
      <c r="K119" s="136">
        <f t="shared" si="82"/>
        <v>0.30173195291208016</v>
      </c>
      <c r="L119" s="136">
        <f t="shared" si="83"/>
        <v>0.12887423280778681</v>
      </c>
      <c r="M119" s="137">
        <f t="shared" si="84"/>
        <v>7.1479999999999997</v>
      </c>
      <c r="N119" s="138">
        <f t="shared" si="85"/>
        <v>3.9052797820541461E-2</v>
      </c>
      <c r="O119" s="138">
        <f t="shared" si="86"/>
        <v>2.616537453976278</v>
      </c>
      <c r="P119" s="233">
        <f t="shared" si="87"/>
        <v>2</v>
      </c>
      <c r="Q119" s="234">
        <f t="shared" si="88"/>
        <v>2</v>
      </c>
      <c r="R119" s="234">
        <f t="shared" si="89"/>
        <v>134</v>
      </c>
      <c r="T119">
        <v>507</v>
      </c>
      <c r="U119">
        <v>1889</v>
      </c>
      <c r="V119" t="s">
        <v>1491</v>
      </c>
      <c r="W119">
        <v>5121.2719999999999</v>
      </c>
      <c r="X119">
        <v>1742.096</v>
      </c>
      <c r="Y119">
        <v>2.94</v>
      </c>
      <c r="Z119">
        <v>7.1479999999999997</v>
      </c>
      <c r="AA119">
        <v>300.65817399999997</v>
      </c>
      <c r="AB119">
        <v>3.0965220000000002</v>
      </c>
      <c r="AC119">
        <v>90.718177999999995</v>
      </c>
      <c r="AD119" s="1">
        <v>660</v>
      </c>
      <c r="AE119">
        <v>2</v>
      </c>
      <c r="AF119">
        <v>134</v>
      </c>
      <c r="AG119">
        <v>61</v>
      </c>
      <c r="AH119">
        <v>17.033536000000002</v>
      </c>
      <c r="AI119">
        <v>11.4</v>
      </c>
      <c r="AJ119">
        <v>0</v>
      </c>
      <c r="AK119">
        <v>2</v>
      </c>
      <c r="AL119">
        <v>1306</v>
      </c>
      <c r="AM119" t="s">
        <v>1492</v>
      </c>
      <c r="AN119" t="s">
        <v>1493</v>
      </c>
      <c r="AO119">
        <v>5121.2719999999999</v>
      </c>
      <c r="AR119" t="s">
        <v>142</v>
      </c>
      <c r="AS119" t="s">
        <v>202</v>
      </c>
      <c r="AT119" t="s">
        <v>1040</v>
      </c>
      <c r="AU119" t="s">
        <v>1491</v>
      </c>
      <c r="AV119" t="s">
        <v>49</v>
      </c>
      <c r="AW119">
        <v>1</v>
      </c>
      <c r="BB119">
        <v>1.0888888888888888</v>
      </c>
      <c r="BC119" t="s">
        <v>74</v>
      </c>
      <c r="BF119" t="s">
        <v>142</v>
      </c>
      <c r="BG119" t="s">
        <v>202</v>
      </c>
      <c r="BH119" t="s">
        <v>1491</v>
      </c>
      <c r="BI119">
        <v>1889</v>
      </c>
      <c r="BJ119">
        <v>1</v>
      </c>
      <c r="BK119" t="s">
        <v>1040</v>
      </c>
      <c r="BL119" t="s">
        <v>695</v>
      </c>
      <c r="BM119">
        <v>1.0888888888888888</v>
      </c>
      <c r="BN119" t="s">
        <v>74</v>
      </c>
      <c r="BO119" t="s">
        <v>697</v>
      </c>
      <c r="BP119">
        <v>5121.2719999999999</v>
      </c>
    </row>
    <row r="120" spans="1:68" ht="16.5">
      <c r="A120" s="127" t="str">
        <f t="shared" si="72"/>
        <v>동화운수</v>
      </c>
      <c r="B120" s="128" t="str">
        <f t="shared" si="73"/>
        <v>신년호</v>
      </c>
      <c r="C120" s="129" t="str">
        <f t="shared" si="74"/>
        <v>A</v>
      </c>
      <c r="D120" s="130">
        <f t="shared" si="75"/>
        <v>0.99360000000000004</v>
      </c>
      <c r="E120" s="131">
        <f t="shared" si="76"/>
        <v>4436</v>
      </c>
      <c r="F120" s="132" t="str">
        <f t="shared" si="77"/>
        <v>45</v>
      </c>
      <c r="G120" s="133" t="str">
        <f t="shared" si="78"/>
        <v>70바1822</v>
      </c>
      <c r="H120" s="134">
        <f t="shared" si="79"/>
        <v>1</v>
      </c>
      <c r="I120" s="135">
        <f t="shared" si="80"/>
        <v>2319.886</v>
      </c>
      <c r="J120" s="136">
        <f t="shared" si="81"/>
        <v>5.0701744939216824E-3</v>
      </c>
      <c r="K120" s="136">
        <f t="shared" si="82"/>
        <v>0.31246241821131021</v>
      </c>
      <c r="L120" s="136">
        <f t="shared" si="83"/>
        <v>8.4055854468710958E-2</v>
      </c>
      <c r="M120" s="137">
        <f t="shared" si="84"/>
        <v>7.4859999999999998</v>
      </c>
      <c r="N120" s="138">
        <f t="shared" si="85"/>
        <v>0</v>
      </c>
      <c r="O120" s="138">
        <f t="shared" si="86"/>
        <v>9.0952745091784681</v>
      </c>
      <c r="P120" s="233">
        <f t="shared" si="87"/>
        <v>3</v>
      </c>
      <c r="Q120" s="234">
        <f t="shared" si="88"/>
        <v>0</v>
      </c>
      <c r="R120" s="234">
        <f t="shared" si="89"/>
        <v>211</v>
      </c>
      <c r="T120">
        <v>507</v>
      </c>
      <c r="U120">
        <v>4436</v>
      </c>
      <c r="V120" t="s">
        <v>1494</v>
      </c>
      <c r="W120">
        <v>2319.886</v>
      </c>
      <c r="X120">
        <v>933.94200000000001</v>
      </c>
      <c r="Y120">
        <v>2.484</v>
      </c>
      <c r="Z120">
        <v>7.4859999999999998</v>
      </c>
      <c r="AA120">
        <v>158.71051399999999</v>
      </c>
      <c r="AB120">
        <v>0.80469000000000002</v>
      </c>
      <c r="AC120">
        <v>49.591070999999999</v>
      </c>
      <c r="AD120" s="1">
        <v>195</v>
      </c>
      <c r="AE120">
        <v>0</v>
      </c>
      <c r="AF120">
        <v>211</v>
      </c>
      <c r="AG120">
        <v>69</v>
      </c>
      <c r="AH120">
        <v>14.617089999999999</v>
      </c>
      <c r="AI120">
        <v>26.6</v>
      </c>
      <c r="AJ120">
        <v>0</v>
      </c>
      <c r="AK120">
        <v>3</v>
      </c>
      <c r="AL120">
        <v>749</v>
      </c>
      <c r="AM120" t="s">
        <v>1495</v>
      </c>
      <c r="AN120" t="s">
        <v>1496</v>
      </c>
      <c r="AO120">
        <v>2319.886</v>
      </c>
      <c r="AR120" t="s">
        <v>142</v>
      </c>
      <c r="AS120" t="s">
        <v>203</v>
      </c>
      <c r="AT120" t="s">
        <v>1063</v>
      </c>
      <c r="AU120" t="s">
        <v>1494</v>
      </c>
      <c r="AV120" t="s">
        <v>49</v>
      </c>
      <c r="AW120">
        <v>1</v>
      </c>
      <c r="BB120">
        <v>0.99360000000000004</v>
      </c>
      <c r="BC120" t="s">
        <v>69</v>
      </c>
      <c r="BF120" t="s">
        <v>142</v>
      </c>
      <c r="BG120" t="s">
        <v>203</v>
      </c>
      <c r="BH120" t="s">
        <v>1494</v>
      </c>
      <c r="BI120">
        <v>4436</v>
      </c>
      <c r="BJ120">
        <v>1</v>
      </c>
      <c r="BK120" t="s">
        <v>1063</v>
      </c>
      <c r="BL120" t="s">
        <v>695</v>
      </c>
      <c r="BM120">
        <v>0.99360000000000004</v>
      </c>
      <c r="BN120" t="s">
        <v>69</v>
      </c>
      <c r="BO120" t="s">
        <v>699</v>
      </c>
      <c r="BP120">
        <v>2319.886</v>
      </c>
    </row>
    <row r="121" spans="1:68" ht="16.5">
      <c r="A121" s="127" t="str">
        <f t="shared" si="72"/>
        <v>동화운수</v>
      </c>
      <c r="B121" s="128" t="str">
        <f t="shared" si="73"/>
        <v>신봉식</v>
      </c>
      <c r="C121" s="129" t="str">
        <f t="shared" si="74"/>
        <v>S</v>
      </c>
      <c r="D121" s="130">
        <f t="shared" si="75"/>
        <v>1.1204166666666668</v>
      </c>
      <c r="E121" s="131">
        <f t="shared" si="76"/>
        <v>9619</v>
      </c>
      <c r="F121" s="132" t="str">
        <f t="shared" si="77"/>
        <v>10</v>
      </c>
      <c r="G121" s="133" t="str">
        <f t="shared" si="78"/>
        <v>70바1839</v>
      </c>
      <c r="H121" s="134">
        <f t="shared" si="79"/>
        <v>1</v>
      </c>
      <c r="I121" s="135">
        <f t="shared" si="80"/>
        <v>2226.828</v>
      </c>
      <c r="J121" s="136">
        <f t="shared" si="81"/>
        <v>9.726923898292739E-3</v>
      </c>
      <c r="K121" s="136">
        <f t="shared" si="82"/>
        <v>0.33203157980533282</v>
      </c>
      <c r="L121" s="136">
        <f t="shared" si="83"/>
        <v>0.17513701103093729</v>
      </c>
      <c r="M121" s="137">
        <f t="shared" si="84"/>
        <v>8.2189999999999994</v>
      </c>
      <c r="N121" s="138">
        <f t="shared" si="85"/>
        <v>0.13472077771610561</v>
      </c>
      <c r="O121" s="138">
        <f t="shared" si="86"/>
        <v>15.941958696405829</v>
      </c>
      <c r="P121" s="233">
        <f t="shared" si="87"/>
        <v>0</v>
      </c>
      <c r="Q121" s="234">
        <f t="shared" si="88"/>
        <v>3</v>
      </c>
      <c r="R121" s="234">
        <f t="shared" si="89"/>
        <v>355</v>
      </c>
      <c r="T121">
        <v>507</v>
      </c>
      <c r="U121">
        <v>9619</v>
      </c>
      <c r="V121" t="s">
        <v>1497</v>
      </c>
      <c r="W121">
        <v>2226.828</v>
      </c>
      <c r="X121">
        <v>828.10199999999998</v>
      </c>
      <c r="Y121">
        <v>2.6890000000000001</v>
      </c>
      <c r="Z121">
        <v>8.2189999999999994</v>
      </c>
      <c r="AA121">
        <v>138.87216699999999</v>
      </c>
      <c r="AB121">
        <v>1.3507990000000001</v>
      </c>
      <c r="AC121">
        <v>46.109945000000003</v>
      </c>
      <c r="AD121" s="1">
        <v>390</v>
      </c>
      <c r="AE121">
        <v>3</v>
      </c>
      <c r="AF121">
        <v>355</v>
      </c>
      <c r="AG121">
        <v>72</v>
      </c>
      <c r="AH121">
        <v>16.035091999999999</v>
      </c>
      <c r="AI121">
        <v>33.5</v>
      </c>
      <c r="AJ121">
        <v>0</v>
      </c>
      <c r="AK121">
        <v>0</v>
      </c>
      <c r="AL121">
        <v>0</v>
      </c>
      <c r="AM121" t="s">
        <v>1498</v>
      </c>
      <c r="AN121" t="s">
        <v>1499</v>
      </c>
      <c r="AO121">
        <v>2226.828</v>
      </c>
      <c r="AR121" t="s">
        <v>142</v>
      </c>
      <c r="AS121" t="s">
        <v>200</v>
      </c>
      <c r="AT121" t="s">
        <v>948</v>
      </c>
      <c r="AU121" t="s">
        <v>1497</v>
      </c>
      <c r="AV121" t="s">
        <v>49</v>
      </c>
      <c r="AW121">
        <v>1</v>
      </c>
      <c r="BB121">
        <v>1.1204166666666668</v>
      </c>
      <c r="BC121" t="s">
        <v>74</v>
      </c>
      <c r="BF121" t="s">
        <v>142</v>
      </c>
      <c r="BG121" t="s">
        <v>200</v>
      </c>
      <c r="BH121" t="s">
        <v>1497</v>
      </c>
      <c r="BI121">
        <v>9619</v>
      </c>
      <c r="BJ121">
        <v>1</v>
      </c>
      <c r="BK121" t="s">
        <v>948</v>
      </c>
      <c r="BL121" t="s">
        <v>695</v>
      </c>
      <c r="BM121">
        <v>1.1204166666666668</v>
      </c>
      <c r="BN121" t="s">
        <v>74</v>
      </c>
      <c r="BO121" t="s">
        <v>697</v>
      </c>
      <c r="BP121">
        <v>2226.828</v>
      </c>
    </row>
    <row r="122" spans="1:68" ht="16.5">
      <c r="A122" s="127" t="str">
        <f t="shared" si="72"/>
        <v>동화운수</v>
      </c>
      <c r="B122" s="128" t="str">
        <f t="shared" si="73"/>
        <v>신삼일</v>
      </c>
      <c r="C122" s="129" t="str">
        <f t="shared" si="74"/>
        <v>B</v>
      </c>
      <c r="D122" s="130">
        <f t="shared" si="75"/>
        <v>0.93869565217391304</v>
      </c>
      <c r="E122" s="131">
        <f t="shared" si="76"/>
        <v>9341</v>
      </c>
      <c r="F122" s="132" t="str">
        <f t="shared" si="77"/>
        <v>2</v>
      </c>
      <c r="G122" s="133" t="str">
        <f t="shared" si="78"/>
        <v>70바1817</v>
      </c>
      <c r="H122" s="134">
        <f t="shared" si="79"/>
        <v>1</v>
      </c>
      <c r="I122" s="135">
        <f t="shared" si="80"/>
        <v>4124.9579999999996</v>
      </c>
      <c r="J122" s="136">
        <f t="shared" si="81"/>
        <v>1.3668571788738551E-2</v>
      </c>
      <c r="K122" s="136">
        <f t="shared" si="82"/>
        <v>0.3689985817630882</v>
      </c>
      <c r="L122" s="136">
        <f t="shared" si="83"/>
        <v>0.15563794831365557</v>
      </c>
      <c r="M122" s="137">
        <f t="shared" si="84"/>
        <v>11.637</v>
      </c>
      <c r="N122" s="138">
        <f t="shared" si="85"/>
        <v>0.14545602646136035</v>
      </c>
      <c r="O122" s="138">
        <f t="shared" si="86"/>
        <v>9.2607003513732753</v>
      </c>
      <c r="P122" s="233">
        <f t="shared" si="87"/>
        <v>8</v>
      </c>
      <c r="Q122" s="234">
        <f t="shared" si="88"/>
        <v>6</v>
      </c>
      <c r="R122" s="234">
        <f t="shared" si="89"/>
        <v>382</v>
      </c>
      <c r="T122">
        <v>507</v>
      </c>
      <c r="U122">
        <v>9341</v>
      </c>
      <c r="V122" t="s">
        <v>1500</v>
      </c>
      <c r="W122">
        <v>4124.9579999999996</v>
      </c>
      <c r="X122">
        <v>1910.37</v>
      </c>
      <c r="Y122">
        <v>2.1589999999999998</v>
      </c>
      <c r="Z122">
        <v>11.637</v>
      </c>
      <c r="AA122">
        <v>278.98159800000002</v>
      </c>
      <c r="AB122">
        <v>3.8132799999999998</v>
      </c>
      <c r="AC122">
        <v>102.943814</v>
      </c>
      <c r="AD122" s="1">
        <v>642</v>
      </c>
      <c r="AE122">
        <v>6</v>
      </c>
      <c r="AF122">
        <v>382</v>
      </c>
      <c r="AG122">
        <v>71</v>
      </c>
      <c r="AH122">
        <v>14.785769999999999</v>
      </c>
      <c r="AI122">
        <v>298.39999999999998</v>
      </c>
      <c r="AJ122">
        <v>0</v>
      </c>
      <c r="AK122">
        <v>8</v>
      </c>
      <c r="AL122">
        <v>10336</v>
      </c>
      <c r="AM122" t="s">
        <v>1501</v>
      </c>
      <c r="AN122" t="s">
        <v>1502</v>
      </c>
      <c r="AO122">
        <v>4124.9579999999996</v>
      </c>
      <c r="AR122" t="s">
        <v>142</v>
      </c>
      <c r="AS122" t="s">
        <v>201</v>
      </c>
      <c r="AT122" t="s">
        <v>981</v>
      </c>
      <c r="AU122" t="s">
        <v>1500</v>
      </c>
      <c r="AV122" t="s">
        <v>49</v>
      </c>
      <c r="AW122">
        <v>1</v>
      </c>
      <c r="BB122">
        <v>0.93869565217391304</v>
      </c>
      <c r="BC122" t="s">
        <v>71</v>
      </c>
      <c r="BF122" t="s">
        <v>142</v>
      </c>
      <c r="BG122" t="s">
        <v>201</v>
      </c>
      <c r="BH122" t="s">
        <v>1500</v>
      </c>
      <c r="BI122">
        <v>9341</v>
      </c>
      <c r="BJ122">
        <v>1</v>
      </c>
      <c r="BK122" t="s">
        <v>981</v>
      </c>
      <c r="BL122" t="s">
        <v>695</v>
      </c>
      <c r="BM122">
        <v>0.93869565217391304</v>
      </c>
      <c r="BN122" t="s">
        <v>71</v>
      </c>
      <c r="BO122" t="s">
        <v>696</v>
      </c>
      <c r="BP122">
        <v>4124.9579999999996</v>
      </c>
    </row>
    <row r="123" spans="1:68" ht="16.5">
      <c r="A123" s="127" t="str">
        <f t="shared" si="72"/>
        <v>동화운수</v>
      </c>
      <c r="B123" s="128" t="str">
        <f t="shared" si="73"/>
        <v>신성섭</v>
      </c>
      <c r="C123" s="129" t="str">
        <f t="shared" si="74"/>
        <v>A</v>
      </c>
      <c r="D123" s="130">
        <f t="shared" si="75"/>
        <v>0.95220130782460344</v>
      </c>
      <c r="E123" s="131">
        <f t="shared" si="76"/>
        <v>8914</v>
      </c>
      <c r="F123" s="132" t="str">
        <f t="shared" si="77"/>
        <v>급행95</v>
      </c>
      <c r="G123" s="133" t="str">
        <f t="shared" si="78"/>
        <v>70바1936</v>
      </c>
      <c r="H123" s="134">
        <f t="shared" si="79"/>
        <v>2</v>
      </c>
      <c r="I123" s="135">
        <f t="shared" si="80"/>
        <v>2026.6789999999999</v>
      </c>
      <c r="J123" s="136">
        <f t="shared" si="81"/>
        <v>6.0320148911191746E-3</v>
      </c>
      <c r="K123" s="136">
        <f t="shared" si="82"/>
        <v>0.36719915819347076</v>
      </c>
      <c r="L123" s="136">
        <f t="shared" si="83"/>
        <v>0.14605174277722324</v>
      </c>
      <c r="M123" s="137">
        <f t="shared" si="84"/>
        <v>12.007999999999999</v>
      </c>
      <c r="N123" s="138">
        <f t="shared" si="85"/>
        <v>0.34539263494613598</v>
      </c>
      <c r="O123" s="138">
        <f t="shared" si="86"/>
        <v>6.7598272839458042</v>
      </c>
      <c r="P123" s="233">
        <f t="shared" si="87"/>
        <v>0</v>
      </c>
      <c r="Q123" s="234">
        <f t="shared" si="88"/>
        <v>7</v>
      </c>
      <c r="R123" s="234">
        <f t="shared" si="89"/>
        <v>137</v>
      </c>
      <c r="T123">
        <v>507</v>
      </c>
      <c r="U123">
        <v>8914</v>
      </c>
      <c r="V123" t="s">
        <v>1503</v>
      </c>
      <c r="W123">
        <v>2026.6790000000001</v>
      </c>
      <c r="X123">
        <v>814.41</v>
      </c>
      <c r="Y123">
        <v>2.4889999999999999</v>
      </c>
      <c r="Z123">
        <v>12.007999999999999</v>
      </c>
      <c r="AA123">
        <v>120.18438500000001</v>
      </c>
      <c r="AB123">
        <v>0.72495399999999999</v>
      </c>
      <c r="AC123">
        <v>44.131605</v>
      </c>
      <c r="AD123" s="1">
        <v>296</v>
      </c>
      <c r="AE123">
        <v>7</v>
      </c>
      <c r="AF123">
        <v>137</v>
      </c>
      <c r="AG123">
        <v>73</v>
      </c>
      <c r="AH123">
        <v>16.86308</v>
      </c>
      <c r="AI123">
        <v>611.9</v>
      </c>
      <c r="AJ123">
        <v>0</v>
      </c>
      <c r="AK123">
        <v>0</v>
      </c>
      <c r="AL123">
        <v>0</v>
      </c>
      <c r="AM123" t="s">
        <v>1504</v>
      </c>
      <c r="AN123" t="s">
        <v>1505</v>
      </c>
      <c r="AO123">
        <v>1888.1959999999999</v>
      </c>
      <c r="AR123" t="s">
        <v>142</v>
      </c>
      <c r="AS123" t="s">
        <v>204</v>
      </c>
      <c r="AT123" t="s">
        <v>1145</v>
      </c>
      <c r="AU123" t="s">
        <v>1503</v>
      </c>
      <c r="AV123" t="s">
        <v>49</v>
      </c>
      <c r="AW123">
        <v>2</v>
      </c>
      <c r="BB123">
        <v>0.95220130782460344</v>
      </c>
      <c r="BC123" t="s">
        <v>69</v>
      </c>
      <c r="BF123" t="s">
        <v>142</v>
      </c>
      <c r="BG123" t="s">
        <v>204</v>
      </c>
      <c r="BH123" t="s">
        <v>1503</v>
      </c>
      <c r="BI123">
        <v>8914</v>
      </c>
      <c r="BJ123">
        <v>2</v>
      </c>
      <c r="BK123" t="s">
        <v>1145</v>
      </c>
      <c r="BL123" t="s">
        <v>1131</v>
      </c>
      <c r="BM123">
        <v>0.95220130782460344</v>
      </c>
      <c r="BN123" t="s">
        <v>69</v>
      </c>
      <c r="BO123" t="s">
        <v>699</v>
      </c>
      <c r="BP123">
        <v>2026.6789999999999</v>
      </c>
    </row>
    <row r="124" spans="1:68" ht="16.5">
      <c r="A124" s="127" t="str">
        <f t="shared" si="72"/>
        <v>동화운수</v>
      </c>
      <c r="B124" s="128" t="str">
        <f t="shared" si="73"/>
        <v>안동균</v>
      </c>
      <c r="C124" s="129" t="str">
        <f t="shared" si="74"/>
        <v>S</v>
      </c>
      <c r="D124" s="130">
        <f t="shared" si="75"/>
        <v>1.0617974946171935</v>
      </c>
      <c r="E124" s="131">
        <f t="shared" si="76"/>
        <v>9800</v>
      </c>
      <c r="F124" s="132" t="str">
        <f t="shared" si="77"/>
        <v>10</v>
      </c>
      <c r="G124" s="133" t="str">
        <f t="shared" si="78"/>
        <v>70바1935</v>
      </c>
      <c r="H124" s="134">
        <f t="shared" si="79"/>
        <v>5</v>
      </c>
      <c r="I124" s="135">
        <f t="shared" si="80"/>
        <v>3249.0119999999997</v>
      </c>
      <c r="J124" s="136">
        <f t="shared" si="81"/>
        <v>1.059270657334924E-2</v>
      </c>
      <c r="K124" s="136">
        <f t="shared" si="82"/>
        <v>0.34691178217812219</v>
      </c>
      <c r="L124" s="136">
        <f t="shared" si="83"/>
        <v>0.12034427696789056</v>
      </c>
      <c r="M124" s="137">
        <f t="shared" si="84"/>
        <v>6.9859999999999998</v>
      </c>
      <c r="N124" s="138">
        <f t="shared" si="85"/>
        <v>0</v>
      </c>
      <c r="O124" s="138">
        <f t="shared" si="86"/>
        <v>4.6783452938924199</v>
      </c>
      <c r="P124" s="233">
        <f t="shared" si="87"/>
        <v>9</v>
      </c>
      <c r="Q124" s="234">
        <f t="shared" si="88"/>
        <v>0</v>
      </c>
      <c r="R124" s="234">
        <f t="shared" si="89"/>
        <v>152</v>
      </c>
      <c r="T124">
        <v>507</v>
      </c>
      <c r="U124">
        <v>9800</v>
      </c>
      <c r="V124" t="s">
        <v>1506</v>
      </c>
      <c r="W124">
        <v>3249.0120000000002</v>
      </c>
      <c r="X124">
        <v>1221.857</v>
      </c>
      <c r="Y124">
        <v>2.6589999999999998</v>
      </c>
      <c r="Z124">
        <v>6.9859999999999998</v>
      </c>
      <c r="AA124">
        <v>226.670491</v>
      </c>
      <c r="AB124">
        <v>2.4010539999999998</v>
      </c>
      <c r="AC124">
        <v>78.634664000000001</v>
      </c>
      <c r="AD124" s="1">
        <v>391</v>
      </c>
      <c r="AE124">
        <v>0</v>
      </c>
      <c r="AF124">
        <v>152</v>
      </c>
      <c r="AG124">
        <v>60</v>
      </c>
      <c r="AH124">
        <v>14.333634</v>
      </c>
      <c r="AI124">
        <v>0</v>
      </c>
      <c r="AJ124">
        <v>0</v>
      </c>
      <c r="AK124">
        <v>9</v>
      </c>
      <c r="AL124">
        <v>663</v>
      </c>
      <c r="AM124" t="s">
        <v>1507</v>
      </c>
      <c r="AN124" t="s">
        <v>1508</v>
      </c>
      <c r="AO124">
        <v>1155.4680000000001</v>
      </c>
      <c r="AR124" t="s">
        <v>142</v>
      </c>
      <c r="AS124" t="s">
        <v>200</v>
      </c>
      <c r="AT124" t="s">
        <v>968</v>
      </c>
      <c r="AU124" t="s">
        <v>1506</v>
      </c>
      <c r="AV124" t="s">
        <v>49</v>
      </c>
      <c r="AW124">
        <v>5</v>
      </c>
      <c r="BB124">
        <v>1.0617974946171935</v>
      </c>
      <c r="BC124" t="s">
        <v>74</v>
      </c>
      <c r="BF124" t="s">
        <v>142</v>
      </c>
      <c r="BG124" t="s">
        <v>200</v>
      </c>
      <c r="BH124" t="s">
        <v>1506</v>
      </c>
      <c r="BI124">
        <v>9800</v>
      </c>
      <c r="BJ124">
        <v>5</v>
      </c>
      <c r="BK124" t="s">
        <v>968</v>
      </c>
      <c r="BL124" t="s">
        <v>962</v>
      </c>
      <c r="BM124">
        <v>1.0617974946171935</v>
      </c>
      <c r="BN124" t="s">
        <v>74</v>
      </c>
      <c r="BO124" t="s">
        <v>697</v>
      </c>
      <c r="BP124">
        <v>3249.0119999999997</v>
      </c>
    </row>
    <row r="125" spans="1:68" ht="16.5">
      <c r="A125" s="127" t="str">
        <f t="shared" si="72"/>
        <v>동화운수</v>
      </c>
      <c r="B125" s="128" t="str">
        <f t="shared" si="73"/>
        <v>안재형</v>
      </c>
      <c r="C125" s="129" t="str">
        <f t="shared" si="74"/>
        <v>A</v>
      </c>
      <c r="D125" s="130">
        <f t="shared" si="75"/>
        <v>0.98125000000000007</v>
      </c>
      <c r="E125" s="131">
        <f t="shared" si="76"/>
        <v>9525</v>
      </c>
      <c r="F125" s="132" t="str">
        <f t="shared" si="77"/>
        <v>2</v>
      </c>
      <c r="G125" s="133" t="str">
        <f t="shared" si="78"/>
        <v>70바1915</v>
      </c>
      <c r="H125" s="134">
        <f t="shared" si="79"/>
        <v>1</v>
      </c>
      <c r="I125" s="135">
        <f t="shared" si="80"/>
        <v>3771.0740000000001</v>
      </c>
      <c r="J125" s="136">
        <f t="shared" si="81"/>
        <v>3.4749334884671941E-3</v>
      </c>
      <c r="K125" s="136">
        <f t="shared" si="82"/>
        <v>0.38559421438044067</v>
      </c>
      <c r="L125" s="136">
        <f t="shared" si="83"/>
        <v>0.21824021485656339</v>
      </c>
      <c r="M125" s="137">
        <f t="shared" si="84"/>
        <v>9.4309999999999992</v>
      </c>
      <c r="N125" s="138">
        <f t="shared" si="85"/>
        <v>0</v>
      </c>
      <c r="O125" s="138">
        <f t="shared" si="86"/>
        <v>4.0306819754796646</v>
      </c>
      <c r="P125" s="233">
        <f t="shared" si="87"/>
        <v>2</v>
      </c>
      <c r="Q125" s="234">
        <f t="shared" si="88"/>
        <v>0</v>
      </c>
      <c r="R125" s="234">
        <f t="shared" si="89"/>
        <v>152</v>
      </c>
      <c r="T125">
        <v>507</v>
      </c>
      <c r="U125">
        <v>9525</v>
      </c>
      <c r="V125" t="s">
        <v>1509</v>
      </c>
      <c r="W125">
        <v>3771.0740000000001</v>
      </c>
      <c r="X125">
        <v>1601.0840000000001</v>
      </c>
      <c r="Y125">
        <v>2.355</v>
      </c>
      <c r="Z125">
        <v>9.4309999999999992</v>
      </c>
      <c r="AA125">
        <v>267.93548800000002</v>
      </c>
      <c r="AB125">
        <v>0.93105800000000005</v>
      </c>
      <c r="AC125">
        <v>103.314374</v>
      </c>
      <c r="AD125" s="1">
        <v>823</v>
      </c>
      <c r="AE125">
        <v>0</v>
      </c>
      <c r="AF125">
        <v>152</v>
      </c>
      <c r="AG125">
        <v>68</v>
      </c>
      <c r="AH125">
        <v>14.074559000000001</v>
      </c>
      <c r="AI125">
        <v>27</v>
      </c>
      <c r="AJ125">
        <v>0</v>
      </c>
      <c r="AK125">
        <v>2</v>
      </c>
      <c r="AL125">
        <v>88</v>
      </c>
      <c r="AM125" t="s">
        <v>1510</v>
      </c>
      <c r="AN125" t="s">
        <v>1511</v>
      </c>
      <c r="AO125">
        <v>3771.0740000000001</v>
      </c>
      <c r="AR125" t="s">
        <v>142</v>
      </c>
      <c r="AS125" t="s">
        <v>201</v>
      </c>
      <c r="AT125" t="s">
        <v>1015</v>
      </c>
      <c r="AU125" t="s">
        <v>1509</v>
      </c>
      <c r="AV125" t="s">
        <v>49</v>
      </c>
      <c r="AW125">
        <v>1</v>
      </c>
      <c r="BB125">
        <v>0.98125000000000007</v>
      </c>
      <c r="BC125" t="s">
        <v>69</v>
      </c>
      <c r="BF125" t="s">
        <v>142</v>
      </c>
      <c r="BG125" t="s">
        <v>201</v>
      </c>
      <c r="BH125" t="s">
        <v>1509</v>
      </c>
      <c r="BI125">
        <v>9525</v>
      </c>
      <c r="BJ125">
        <v>1</v>
      </c>
      <c r="BK125" t="s">
        <v>1015</v>
      </c>
      <c r="BL125" t="s">
        <v>695</v>
      </c>
      <c r="BM125">
        <v>0.98125000000000007</v>
      </c>
      <c r="BN125" t="s">
        <v>69</v>
      </c>
      <c r="BO125" t="s">
        <v>699</v>
      </c>
      <c r="BP125">
        <v>3771.0740000000001</v>
      </c>
    </row>
    <row r="126" spans="1:68" ht="16.5">
      <c r="A126" s="127" t="str">
        <f t="shared" si="72"/>
        <v>동화운수</v>
      </c>
      <c r="B126" s="128" t="str">
        <f t="shared" si="73"/>
        <v>안준모</v>
      </c>
      <c r="C126" s="129" t="str">
        <f t="shared" si="74"/>
        <v>C</v>
      </c>
      <c r="D126" s="130">
        <f t="shared" si="75"/>
        <v>0.85879592512865655</v>
      </c>
      <c r="E126" s="131">
        <f t="shared" si="76"/>
        <v>3559</v>
      </c>
      <c r="F126" s="132" t="str">
        <f t="shared" si="77"/>
        <v>45</v>
      </c>
      <c r="G126" s="133" t="str">
        <f t="shared" si="78"/>
        <v>70바1900</v>
      </c>
      <c r="H126" s="134">
        <f t="shared" si="79"/>
        <v>2</v>
      </c>
      <c r="I126" s="135">
        <f t="shared" si="80"/>
        <v>2362.23</v>
      </c>
      <c r="J126" s="136">
        <f t="shared" si="81"/>
        <v>1.6074166728551931E-2</v>
      </c>
      <c r="K126" s="136">
        <f t="shared" si="82"/>
        <v>0.32457162009089513</v>
      </c>
      <c r="L126" s="136">
        <f t="shared" si="83"/>
        <v>0.1714481655046291</v>
      </c>
      <c r="M126" s="137">
        <f t="shared" si="84"/>
        <v>11.997</v>
      </c>
      <c r="N126" s="138">
        <f t="shared" si="85"/>
        <v>0</v>
      </c>
      <c r="O126" s="138">
        <f t="shared" si="86"/>
        <v>4.4026195586373893</v>
      </c>
      <c r="P126" s="233">
        <f t="shared" si="87"/>
        <v>0</v>
      </c>
      <c r="Q126" s="234">
        <f t="shared" si="88"/>
        <v>0</v>
      </c>
      <c r="R126" s="234">
        <f t="shared" si="89"/>
        <v>104</v>
      </c>
      <c r="T126">
        <v>507</v>
      </c>
      <c r="U126">
        <v>3559</v>
      </c>
      <c r="V126" t="s">
        <v>1512</v>
      </c>
      <c r="W126">
        <v>2362.23</v>
      </c>
      <c r="X126">
        <v>1105.671</v>
      </c>
      <c r="Y126">
        <v>2.1360000000000001</v>
      </c>
      <c r="Z126">
        <v>11.997</v>
      </c>
      <c r="AA126">
        <v>150.722463</v>
      </c>
      <c r="AB126">
        <v>2.4227379999999998</v>
      </c>
      <c r="AC126">
        <v>48.920234000000001</v>
      </c>
      <c r="AD126" s="1">
        <v>405</v>
      </c>
      <c r="AE126">
        <v>0</v>
      </c>
      <c r="AF126">
        <v>104</v>
      </c>
      <c r="AG126">
        <v>66</v>
      </c>
      <c r="AH126">
        <v>15.672713</v>
      </c>
      <c r="AI126">
        <v>0</v>
      </c>
      <c r="AJ126">
        <v>0</v>
      </c>
      <c r="AK126">
        <v>0</v>
      </c>
      <c r="AL126">
        <v>0</v>
      </c>
      <c r="AM126" t="s">
        <v>1513</v>
      </c>
      <c r="AN126" t="s">
        <v>1514</v>
      </c>
      <c r="AO126">
        <v>2159.1489999999999</v>
      </c>
      <c r="AR126" t="s">
        <v>142</v>
      </c>
      <c r="AS126" t="s">
        <v>203</v>
      </c>
      <c r="AT126" t="s">
        <v>1106</v>
      </c>
      <c r="AU126" t="s">
        <v>1512</v>
      </c>
      <c r="AV126" t="s">
        <v>49</v>
      </c>
      <c r="AW126">
        <v>2</v>
      </c>
      <c r="BB126">
        <v>0.85879592512865655</v>
      </c>
      <c r="BC126" t="s">
        <v>72</v>
      </c>
      <c r="BF126" t="s">
        <v>142</v>
      </c>
      <c r="BG126" t="s">
        <v>203</v>
      </c>
      <c r="BH126" t="s">
        <v>1512</v>
      </c>
      <c r="BI126">
        <v>3559</v>
      </c>
      <c r="BJ126">
        <v>2</v>
      </c>
      <c r="BK126" t="s">
        <v>1106</v>
      </c>
      <c r="BL126" t="s">
        <v>1122</v>
      </c>
      <c r="BM126">
        <v>0.85879592512865655</v>
      </c>
      <c r="BN126" t="s">
        <v>72</v>
      </c>
      <c r="BO126" t="s">
        <v>698</v>
      </c>
      <c r="BP126">
        <v>2362.23</v>
      </c>
    </row>
    <row r="127" spans="1:68" ht="16.5">
      <c r="A127" s="127" t="str">
        <f t="shared" si="72"/>
        <v>동화운수</v>
      </c>
      <c r="B127" s="128" t="str">
        <f t="shared" si="73"/>
        <v>양승현</v>
      </c>
      <c r="C127" s="129" t="str">
        <f t="shared" si="74"/>
        <v>A</v>
      </c>
      <c r="D127" s="130">
        <f t="shared" si="75"/>
        <v>0.95879999999999987</v>
      </c>
      <c r="E127" s="131">
        <f t="shared" si="76"/>
        <v>1317</v>
      </c>
      <c r="F127" s="132" t="str">
        <f t="shared" si="77"/>
        <v>2</v>
      </c>
      <c r="G127" s="133" t="str">
        <f t="shared" si="78"/>
        <v>70바1815</v>
      </c>
      <c r="H127" s="134">
        <f t="shared" si="79"/>
        <v>1</v>
      </c>
      <c r="I127" s="135">
        <f t="shared" si="80"/>
        <v>3614.67</v>
      </c>
      <c r="J127" s="136">
        <f t="shared" si="81"/>
        <v>1.8751727678028862E-2</v>
      </c>
      <c r="K127" s="136">
        <f t="shared" si="82"/>
        <v>0.35257749079424511</v>
      </c>
      <c r="L127" s="136">
        <f t="shared" si="83"/>
        <v>9.5997698268444967E-2</v>
      </c>
      <c r="M127" s="137">
        <f t="shared" si="84"/>
        <v>8.5719999999999992</v>
      </c>
      <c r="N127" s="138">
        <f t="shared" si="85"/>
        <v>0</v>
      </c>
      <c r="O127" s="138">
        <f t="shared" si="86"/>
        <v>28.771644437804834</v>
      </c>
      <c r="P127" s="233">
        <f t="shared" si="87"/>
        <v>20</v>
      </c>
      <c r="Q127" s="234">
        <f t="shared" si="88"/>
        <v>0</v>
      </c>
      <c r="R127" s="234">
        <f t="shared" si="89"/>
        <v>1040</v>
      </c>
      <c r="T127">
        <v>507</v>
      </c>
      <c r="U127">
        <v>1317</v>
      </c>
      <c r="V127" t="s">
        <v>1515</v>
      </c>
      <c r="W127">
        <v>3614.67</v>
      </c>
      <c r="X127">
        <v>1507.9280000000001</v>
      </c>
      <c r="Y127">
        <v>2.3969999999999998</v>
      </c>
      <c r="Z127">
        <v>8.5719999999999992</v>
      </c>
      <c r="AA127">
        <v>258.75770399999999</v>
      </c>
      <c r="AB127">
        <v>4.8521539999999996</v>
      </c>
      <c r="AC127">
        <v>91.232141999999996</v>
      </c>
      <c r="AD127" s="1">
        <v>347</v>
      </c>
      <c r="AE127">
        <v>0</v>
      </c>
      <c r="AF127">
        <v>1040</v>
      </c>
      <c r="AG127">
        <v>68</v>
      </c>
      <c r="AH127">
        <v>13.969322999999999</v>
      </c>
      <c r="AI127">
        <v>21.4</v>
      </c>
      <c r="AJ127">
        <v>0</v>
      </c>
      <c r="AK127">
        <v>20</v>
      </c>
      <c r="AL127">
        <v>3774</v>
      </c>
      <c r="AM127" t="s">
        <v>1516</v>
      </c>
      <c r="AN127" t="s">
        <v>1517</v>
      </c>
      <c r="AO127">
        <v>3614.67</v>
      </c>
      <c r="AR127" t="s">
        <v>142</v>
      </c>
      <c r="AS127" t="s">
        <v>201</v>
      </c>
      <c r="AT127" t="s">
        <v>977</v>
      </c>
      <c r="AU127" t="s">
        <v>1515</v>
      </c>
      <c r="AV127" t="s">
        <v>49</v>
      </c>
      <c r="AW127">
        <v>1</v>
      </c>
      <c r="BB127">
        <v>0.95879999999999987</v>
      </c>
      <c r="BC127" t="s">
        <v>69</v>
      </c>
      <c r="BF127" t="s">
        <v>142</v>
      </c>
      <c r="BG127" t="s">
        <v>201</v>
      </c>
      <c r="BH127" t="s">
        <v>1515</v>
      </c>
      <c r="BI127">
        <v>1317</v>
      </c>
      <c r="BJ127">
        <v>1</v>
      </c>
      <c r="BK127" t="s">
        <v>977</v>
      </c>
      <c r="BL127" t="s">
        <v>695</v>
      </c>
      <c r="BM127">
        <v>0.95879999999999987</v>
      </c>
      <c r="BN127" t="s">
        <v>69</v>
      </c>
      <c r="BO127" t="s">
        <v>699</v>
      </c>
      <c r="BP127">
        <v>3614.67</v>
      </c>
    </row>
    <row r="128" spans="1:68" ht="16.5">
      <c r="A128" s="127" t="str">
        <f t="shared" si="72"/>
        <v>동화운수</v>
      </c>
      <c r="B128" s="128" t="str">
        <f t="shared" si="73"/>
        <v>양은석</v>
      </c>
      <c r="C128" s="129" t="str">
        <f t="shared" si="74"/>
        <v>B</v>
      </c>
      <c r="D128" s="130">
        <f t="shared" si="75"/>
        <v>0.9222623603382295</v>
      </c>
      <c r="E128" s="131">
        <f t="shared" si="76"/>
        <v>6239</v>
      </c>
      <c r="F128" s="132" t="str">
        <f t="shared" si="77"/>
        <v>45</v>
      </c>
      <c r="G128" s="133" t="str">
        <f t="shared" si="78"/>
        <v>70바1855</v>
      </c>
      <c r="H128" s="134">
        <f t="shared" si="79"/>
        <v>6</v>
      </c>
      <c r="I128" s="135">
        <f t="shared" si="80"/>
        <v>1893.2919999999999</v>
      </c>
      <c r="J128" s="136">
        <f t="shared" si="81"/>
        <v>2.1529686699738943E-2</v>
      </c>
      <c r="K128" s="136">
        <f t="shared" si="82"/>
        <v>0.35228887911161622</v>
      </c>
      <c r="L128" s="136">
        <f t="shared" si="83"/>
        <v>0.20599041246675104</v>
      </c>
      <c r="M128" s="137">
        <f t="shared" si="84"/>
        <v>11.303000000000001</v>
      </c>
      <c r="N128" s="138">
        <f t="shared" si="85"/>
        <v>5.2818054478654113E-2</v>
      </c>
      <c r="O128" s="138">
        <f t="shared" si="86"/>
        <v>10.088248405422936</v>
      </c>
      <c r="P128" s="233">
        <f t="shared" si="87"/>
        <v>9</v>
      </c>
      <c r="Q128" s="234">
        <f t="shared" si="88"/>
        <v>1</v>
      </c>
      <c r="R128" s="234">
        <f t="shared" si="89"/>
        <v>191</v>
      </c>
      <c r="T128">
        <v>507</v>
      </c>
      <c r="U128">
        <v>6239</v>
      </c>
      <c r="V128" t="s">
        <v>1518</v>
      </c>
      <c r="W128">
        <v>1893.2919999999999</v>
      </c>
      <c r="X128">
        <v>829.03099999999995</v>
      </c>
      <c r="Y128">
        <v>2.2839999999999998</v>
      </c>
      <c r="Z128">
        <v>11.303000000000001</v>
      </c>
      <c r="AA128">
        <v>122.981353</v>
      </c>
      <c r="AB128">
        <v>2.6477499999999998</v>
      </c>
      <c r="AC128">
        <v>43.324962999999997</v>
      </c>
      <c r="AD128" s="1">
        <v>390</v>
      </c>
      <c r="AE128">
        <v>1</v>
      </c>
      <c r="AF128">
        <v>191</v>
      </c>
      <c r="AG128">
        <v>72</v>
      </c>
      <c r="AH128">
        <v>15.394951000000001</v>
      </c>
      <c r="AI128">
        <v>151.30000000000001</v>
      </c>
      <c r="AJ128">
        <v>0</v>
      </c>
      <c r="AK128">
        <v>9</v>
      </c>
      <c r="AL128">
        <v>1461</v>
      </c>
      <c r="AM128" t="s">
        <v>1519</v>
      </c>
      <c r="AN128" t="s">
        <v>1520</v>
      </c>
      <c r="AO128">
        <v>430.00599999999997</v>
      </c>
      <c r="AR128" t="s">
        <v>142</v>
      </c>
      <c r="AS128" t="s">
        <v>203</v>
      </c>
      <c r="AT128" t="s">
        <v>1090</v>
      </c>
      <c r="AU128" t="s">
        <v>1518</v>
      </c>
      <c r="AV128" t="s">
        <v>49</v>
      </c>
      <c r="AW128">
        <v>6</v>
      </c>
      <c r="BB128">
        <v>0.9222623603382295</v>
      </c>
      <c r="BC128" t="s">
        <v>71</v>
      </c>
      <c r="BF128" t="s">
        <v>142</v>
      </c>
      <c r="BG128" t="s">
        <v>203</v>
      </c>
      <c r="BH128" t="s">
        <v>1518</v>
      </c>
      <c r="BI128">
        <v>6239</v>
      </c>
      <c r="BJ128">
        <v>6</v>
      </c>
      <c r="BK128" t="s">
        <v>1090</v>
      </c>
      <c r="BL128" t="s">
        <v>1082</v>
      </c>
      <c r="BM128">
        <v>0.9222623603382295</v>
      </c>
      <c r="BN128" t="s">
        <v>71</v>
      </c>
      <c r="BO128" t="s">
        <v>696</v>
      </c>
      <c r="BP128">
        <v>1893.2919999999999</v>
      </c>
    </row>
    <row r="129" spans="1:68" ht="16.5">
      <c r="A129" s="127" t="str">
        <f t="shared" si="72"/>
        <v>동화운수</v>
      </c>
      <c r="B129" s="128" t="str">
        <f t="shared" si="73"/>
        <v>양인병</v>
      </c>
      <c r="C129" s="129" t="str">
        <f t="shared" si="74"/>
        <v>C</v>
      </c>
      <c r="D129" s="130">
        <f t="shared" si="75"/>
        <v>0.88664359383321911</v>
      </c>
      <c r="E129" s="131">
        <f t="shared" si="76"/>
        <v>3442</v>
      </c>
      <c r="F129" s="132" t="str">
        <f t="shared" si="77"/>
        <v>2</v>
      </c>
      <c r="G129" s="133" t="str">
        <f t="shared" si="78"/>
        <v>70바1869</v>
      </c>
      <c r="H129" s="134">
        <f t="shared" si="79"/>
        <v>6</v>
      </c>
      <c r="I129" s="135">
        <f t="shared" si="80"/>
        <v>3783.3859999999995</v>
      </c>
      <c r="J129" s="136">
        <f t="shared" si="81"/>
        <v>1.0606676840205827E-2</v>
      </c>
      <c r="K129" s="136">
        <f t="shared" si="82"/>
        <v>0.3768969531642346</v>
      </c>
      <c r="L129" s="136">
        <f t="shared" si="83"/>
        <v>0.13559282610867621</v>
      </c>
      <c r="M129" s="137">
        <f t="shared" si="84"/>
        <v>13.061</v>
      </c>
      <c r="N129" s="138">
        <f t="shared" si="85"/>
        <v>0.10572540047460133</v>
      </c>
      <c r="O129" s="138">
        <f t="shared" si="86"/>
        <v>9.1981098412903144</v>
      </c>
      <c r="P129" s="233">
        <f t="shared" si="87"/>
        <v>8</v>
      </c>
      <c r="Q129" s="234">
        <f t="shared" si="88"/>
        <v>4</v>
      </c>
      <c r="R129" s="234">
        <f t="shared" si="89"/>
        <v>348</v>
      </c>
      <c r="T129">
        <v>507</v>
      </c>
      <c r="U129">
        <v>3442</v>
      </c>
      <c r="V129" t="s">
        <v>1521</v>
      </c>
      <c r="W129">
        <v>3783.386</v>
      </c>
      <c r="X129">
        <v>1852.96</v>
      </c>
      <c r="Y129">
        <v>2.0419999999999998</v>
      </c>
      <c r="Z129">
        <v>13.061</v>
      </c>
      <c r="AA129">
        <v>264.86882200000002</v>
      </c>
      <c r="AB129">
        <v>2.8093780000000002</v>
      </c>
      <c r="AC129">
        <v>99.828252000000006</v>
      </c>
      <c r="AD129" s="1">
        <v>513</v>
      </c>
      <c r="AE129">
        <v>4</v>
      </c>
      <c r="AF129">
        <v>348</v>
      </c>
      <c r="AG129">
        <v>70</v>
      </c>
      <c r="AH129">
        <v>14.283999</v>
      </c>
      <c r="AI129">
        <v>84</v>
      </c>
      <c r="AJ129">
        <v>0</v>
      </c>
      <c r="AK129">
        <v>8</v>
      </c>
      <c r="AL129">
        <v>1602</v>
      </c>
      <c r="AM129" t="s">
        <v>1522</v>
      </c>
      <c r="AN129" t="s">
        <v>1523</v>
      </c>
      <c r="AO129">
        <v>1225.096</v>
      </c>
      <c r="AR129" t="s">
        <v>142</v>
      </c>
      <c r="AS129" t="s">
        <v>201</v>
      </c>
      <c r="AT129" t="s">
        <v>993</v>
      </c>
      <c r="AU129" t="s">
        <v>1521</v>
      </c>
      <c r="AV129" t="s">
        <v>49</v>
      </c>
      <c r="AW129">
        <v>6</v>
      </c>
      <c r="BB129">
        <v>0.88664359383321911</v>
      </c>
      <c r="BC129" t="s">
        <v>72</v>
      </c>
      <c r="BF129" t="s">
        <v>142</v>
      </c>
      <c r="BG129" t="s">
        <v>201</v>
      </c>
      <c r="BH129" t="s">
        <v>1521</v>
      </c>
      <c r="BI129">
        <v>3442</v>
      </c>
      <c r="BJ129">
        <v>6</v>
      </c>
      <c r="BK129" t="s">
        <v>993</v>
      </c>
      <c r="BL129" t="s">
        <v>1013</v>
      </c>
      <c r="BM129">
        <v>0.88664359383321911</v>
      </c>
      <c r="BN129" t="s">
        <v>72</v>
      </c>
      <c r="BO129" t="s">
        <v>698</v>
      </c>
      <c r="BP129">
        <v>3783.3859999999995</v>
      </c>
    </row>
    <row r="130" spans="1:68" ht="16.5">
      <c r="A130" s="127" t="str">
        <f t="shared" si="72"/>
        <v>동화운수</v>
      </c>
      <c r="B130" s="128" t="str">
        <f t="shared" si="73"/>
        <v>양회중</v>
      </c>
      <c r="C130" s="129" t="str">
        <f t="shared" si="74"/>
        <v>C</v>
      </c>
      <c r="D130" s="130">
        <f t="shared" si="75"/>
        <v>0.88222222222222224</v>
      </c>
      <c r="E130" s="131">
        <f t="shared" si="76"/>
        <v>4835</v>
      </c>
      <c r="F130" s="132" t="str">
        <f t="shared" si="77"/>
        <v>급행95</v>
      </c>
      <c r="G130" s="133" t="str">
        <f t="shared" si="78"/>
        <v>70바1909</v>
      </c>
      <c r="H130" s="134">
        <f t="shared" si="79"/>
        <v>1</v>
      </c>
      <c r="I130" s="135">
        <f t="shared" si="80"/>
        <v>2202.502</v>
      </c>
      <c r="J130" s="136">
        <f t="shared" si="81"/>
        <v>8.0842025982841171E-3</v>
      </c>
      <c r="K130" s="136">
        <f t="shared" si="82"/>
        <v>0.36433482569774966</v>
      </c>
      <c r="L130" s="136">
        <f t="shared" si="83"/>
        <v>0.16163435946936711</v>
      </c>
      <c r="M130" s="137">
        <f t="shared" si="84"/>
        <v>11.898999999999999</v>
      </c>
      <c r="N130" s="138">
        <f t="shared" si="85"/>
        <v>0.36322327970644297</v>
      </c>
      <c r="O130" s="138">
        <f t="shared" si="86"/>
        <v>9.9886401919271819</v>
      </c>
      <c r="P130" s="233">
        <f t="shared" si="87"/>
        <v>0</v>
      </c>
      <c r="Q130" s="234">
        <f t="shared" si="88"/>
        <v>8</v>
      </c>
      <c r="R130" s="234">
        <f t="shared" si="89"/>
        <v>220</v>
      </c>
      <c r="T130">
        <v>507</v>
      </c>
      <c r="U130">
        <v>4835</v>
      </c>
      <c r="V130" t="s">
        <v>1524</v>
      </c>
      <c r="W130">
        <v>2202.502</v>
      </c>
      <c r="X130">
        <v>924.56600000000003</v>
      </c>
      <c r="Y130">
        <v>2.3820000000000001</v>
      </c>
      <c r="Z130">
        <v>11.898999999999999</v>
      </c>
      <c r="AA130">
        <v>130.978286</v>
      </c>
      <c r="AB130">
        <v>1.0588550000000001</v>
      </c>
      <c r="AC130">
        <v>47.719951000000002</v>
      </c>
      <c r="AD130" s="1">
        <v>356</v>
      </c>
      <c r="AE130">
        <v>8</v>
      </c>
      <c r="AF130">
        <v>220</v>
      </c>
      <c r="AG130">
        <v>74</v>
      </c>
      <c r="AH130">
        <v>16.815778999999999</v>
      </c>
      <c r="AI130">
        <v>753.3</v>
      </c>
      <c r="AJ130">
        <v>0</v>
      </c>
      <c r="AK130">
        <v>0</v>
      </c>
      <c r="AL130">
        <v>0</v>
      </c>
      <c r="AM130" t="s">
        <v>1525</v>
      </c>
      <c r="AN130" t="s">
        <v>1526</v>
      </c>
      <c r="AO130">
        <v>2202.502</v>
      </c>
      <c r="AR130" t="s">
        <v>142</v>
      </c>
      <c r="AS130" t="s">
        <v>204</v>
      </c>
      <c r="AT130" t="s">
        <v>1139</v>
      </c>
      <c r="AU130" t="s">
        <v>1524</v>
      </c>
      <c r="AV130" t="s">
        <v>49</v>
      </c>
      <c r="AW130">
        <v>1</v>
      </c>
      <c r="BB130">
        <v>0.88222222222222224</v>
      </c>
      <c r="BC130" t="s">
        <v>72</v>
      </c>
      <c r="BF130" t="s">
        <v>142</v>
      </c>
      <c r="BG130" t="s">
        <v>204</v>
      </c>
      <c r="BH130" t="s">
        <v>1524</v>
      </c>
      <c r="BI130">
        <v>4835</v>
      </c>
      <c r="BJ130">
        <v>1</v>
      </c>
      <c r="BK130" t="s">
        <v>1139</v>
      </c>
      <c r="BL130" t="s">
        <v>695</v>
      </c>
      <c r="BM130">
        <v>0.88222222222222224</v>
      </c>
      <c r="BN130" t="s">
        <v>72</v>
      </c>
      <c r="BO130" t="s">
        <v>698</v>
      </c>
      <c r="BP130">
        <v>2202.502</v>
      </c>
    </row>
    <row r="131" spans="1:68" ht="16.5">
      <c r="A131" s="127" t="str">
        <f t="shared" si="72"/>
        <v>동화운수</v>
      </c>
      <c r="B131" s="128" t="str">
        <f t="shared" si="73"/>
        <v>어영</v>
      </c>
      <c r="C131" s="129" t="str">
        <f t="shared" si="74"/>
        <v>B</v>
      </c>
      <c r="D131" s="130">
        <f t="shared" si="75"/>
        <v>0.93688075105954149</v>
      </c>
      <c r="E131" s="131">
        <f t="shared" si="76"/>
        <v>623</v>
      </c>
      <c r="F131" s="132" t="str">
        <f t="shared" si="77"/>
        <v>2</v>
      </c>
      <c r="G131" s="133" t="str">
        <f t="shared" si="78"/>
        <v>70바1883</v>
      </c>
      <c r="H131" s="134">
        <f t="shared" si="79"/>
        <v>4</v>
      </c>
      <c r="I131" s="135">
        <f t="shared" si="80"/>
        <v>3706.0839999999998</v>
      </c>
      <c r="J131" s="136">
        <f t="shared" si="81"/>
        <v>2.0803872737374905E-2</v>
      </c>
      <c r="K131" s="136">
        <f t="shared" si="82"/>
        <v>0.35381288372950936</v>
      </c>
      <c r="L131" s="136">
        <f t="shared" si="83"/>
        <v>0.21397248416387757</v>
      </c>
      <c r="M131" s="137">
        <f t="shared" si="84"/>
        <v>10.535</v>
      </c>
      <c r="N131" s="138">
        <f t="shared" si="85"/>
        <v>0</v>
      </c>
      <c r="O131" s="138">
        <f t="shared" si="86"/>
        <v>7.1773872367706728</v>
      </c>
      <c r="P131" s="233">
        <f t="shared" si="87"/>
        <v>16</v>
      </c>
      <c r="Q131" s="234">
        <f t="shared" si="88"/>
        <v>0</v>
      </c>
      <c r="R131" s="234">
        <f t="shared" si="89"/>
        <v>266</v>
      </c>
      <c r="T131">
        <v>507</v>
      </c>
      <c r="U131">
        <v>623</v>
      </c>
      <c r="V131" t="s">
        <v>1527</v>
      </c>
      <c r="W131">
        <v>3706.0839999999998</v>
      </c>
      <c r="X131">
        <v>1697.1980000000001</v>
      </c>
      <c r="Y131">
        <v>2.1840000000000002</v>
      </c>
      <c r="Z131">
        <v>10.535</v>
      </c>
      <c r="AA131">
        <v>252.32715400000001</v>
      </c>
      <c r="AB131">
        <v>5.2493819999999998</v>
      </c>
      <c r="AC131">
        <v>89.276598000000007</v>
      </c>
      <c r="AD131" s="1">
        <v>793</v>
      </c>
      <c r="AE131">
        <v>0</v>
      </c>
      <c r="AF131">
        <v>266</v>
      </c>
      <c r="AG131">
        <v>66</v>
      </c>
      <c r="AH131">
        <v>14.687614</v>
      </c>
      <c r="AI131">
        <v>67</v>
      </c>
      <c r="AJ131">
        <v>0</v>
      </c>
      <c r="AK131">
        <v>16</v>
      </c>
      <c r="AL131">
        <v>2074</v>
      </c>
      <c r="AM131" t="s">
        <v>1528</v>
      </c>
      <c r="AN131" t="s">
        <v>1529</v>
      </c>
      <c r="AO131">
        <v>1349.5840000000001</v>
      </c>
      <c r="AR131" t="s">
        <v>142</v>
      </c>
      <c r="AS131" t="s">
        <v>201</v>
      </c>
      <c r="AT131" t="s">
        <v>1001</v>
      </c>
      <c r="AU131" t="s">
        <v>1527</v>
      </c>
      <c r="AV131" t="s">
        <v>49</v>
      </c>
      <c r="AW131">
        <v>4</v>
      </c>
      <c r="BB131">
        <v>0.93688075105954149</v>
      </c>
      <c r="BC131" t="s">
        <v>71</v>
      </c>
      <c r="BF131" t="s">
        <v>142</v>
      </c>
      <c r="BG131" t="s">
        <v>201</v>
      </c>
      <c r="BH131" t="s">
        <v>1527</v>
      </c>
      <c r="BI131">
        <v>623</v>
      </c>
      <c r="BJ131">
        <v>4</v>
      </c>
      <c r="BK131" t="s">
        <v>1001</v>
      </c>
      <c r="BL131" t="s">
        <v>977</v>
      </c>
      <c r="BM131">
        <v>0.93688075105954149</v>
      </c>
      <c r="BN131" t="s">
        <v>71</v>
      </c>
      <c r="BO131" t="s">
        <v>696</v>
      </c>
      <c r="BP131">
        <v>3706.0839999999998</v>
      </c>
    </row>
    <row r="132" spans="1:68" ht="16.5">
      <c r="A132" s="127" t="str">
        <f t="shared" si="72"/>
        <v>동화운수</v>
      </c>
      <c r="B132" s="128" t="str">
        <f t="shared" si="73"/>
        <v>엄일용</v>
      </c>
      <c r="C132" s="129" t="str">
        <f t="shared" si="74"/>
        <v>A</v>
      </c>
      <c r="D132" s="130">
        <f t="shared" si="75"/>
        <v>0.97067864787714209</v>
      </c>
      <c r="E132" s="131">
        <f t="shared" si="76"/>
        <v>9417</v>
      </c>
      <c r="F132" s="132" t="str">
        <f t="shared" si="77"/>
        <v>2</v>
      </c>
      <c r="G132" s="133" t="str">
        <f t="shared" si="78"/>
        <v>70바1915</v>
      </c>
      <c r="H132" s="134">
        <f t="shared" si="79"/>
        <v>2</v>
      </c>
      <c r="I132" s="135">
        <f t="shared" si="80"/>
        <v>3594.6980000000003</v>
      </c>
      <c r="J132" s="136">
        <f t="shared" si="81"/>
        <v>1.1111928402055011E-2</v>
      </c>
      <c r="K132" s="136">
        <f t="shared" si="82"/>
        <v>0.38343636086680633</v>
      </c>
      <c r="L132" s="136">
        <f t="shared" si="83"/>
        <v>0.17748361614800462</v>
      </c>
      <c r="M132" s="137">
        <f t="shared" si="84"/>
        <v>10.372</v>
      </c>
      <c r="N132" s="138">
        <f t="shared" si="85"/>
        <v>5.5637497225079831E-2</v>
      </c>
      <c r="O132" s="138">
        <f t="shared" si="86"/>
        <v>12.629711870093121</v>
      </c>
      <c r="P132" s="233">
        <f t="shared" si="87"/>
        <v>4</v>
      </c>
      <c r="Q132" s="234">
        <f t="shared" si="88"/>
        <v>2</v>
      </c>
      <c r="R132" s="234">
        <f t="shared" si="89"/>
        <v>454</v>
      </c>
      <c r="T132">
        <v>507</v>
      </c>
      <c r="U132">
        <v>9417</v>
      </c>
      <c r="V132" t="s">
        <v>1530</v>
      </c>
      <c r="W132">
        <v>3594.6979999999999</v>
      </c>
      <c r="X132">
        <v>1540.106</v>
      </c>
      <c r="Y132">
        <v>2.3340000000000001</v>
      </c>
      <c r="Z132">
        <v>10.372</v>
      </c>
      <c r="AA132">
        <v>245.5266</v>
      </c>
      <c r="AB132">
        <v>2.7282739999999999</v>
      </c>
      <c r="AC132">
        <v>94.143826000000004</v>
      </c>
      <c r="AD132" s="1">
        <v>638</v>
      </c>
      <c r="AE132">
        <v>2</v>
      </c>
      <c r="AF132">
        <v>454</v>
      </c>
      <c r="AG132">
        <v>72</v>
      </c>
      <c r="AH132">
        <v>14.640768</v>
      </c>
      <c r="AI132">
        <v>93.2</v>
      </c>
      <c r="AJ132">
        <v>0</v>
      </c>
      <c r="AK132">
        <v>4</v>
      </c>
      <c r="AL132">
        <v>418</v>
      </c>
      <c r="AM132" t="s">
        <v>1531</v>
      </c>
      <c r="AN132" t="s">
        <v>1532</v>
      </c>
      <c r="AO132">
        <v>3401.3180000000002</v>
      </c>
      <c r="AR132" t="s">
        <v>142</v>
      </c>
      <c r="AS132" t="s">
        <v>201</v>
      </c>
      <c r="AT132" t="s">
        <v>1015</v>
      </c>
      <c r="AU132" t="s">
        <v>1530</v>
      </c>
      <c r="AV132" t="s">
        <v>49</v>
      </c>
      <c r="AW132">
        <v>2</v>
      </c>
      <c r="BB132">
        <v>0.97067864787714209</v>
      </c>
      <c r="BC132" t="s">
        <v>69</v>
      </c>
      <c r="BF132" t="s">
        <v>142</v>
      </c>
      <c r="BG132" t="s">
        <v>201</v>
      </c>
      <c r="BH132" t="s">
        <v>1530</v>
      </c>
      <c r="BI132">
        <v>9417</v>
      </c>
      <c r="BJ132">
        <v>2</v>
      </c>
      <c r="BK132" t="s">
        <v>1015</v>
      </c>
      <c r="BL132" t="s">
        <v>985</v>
      </c>
      <c r="BM132">
        <v>0.97067864787714209</v>
      </c>
      <c r="BN132" t="s">
        <v>69</v>
      </c>
      <c r="BO132" t="s">
        <v>699</v>
      </c>
      <c r="BP132">
        <v>3594.6980000000003</v>
      </c>
    </row>
    <row r="133" spans="1:68" ht="16.5">
      <c r="A133" s="127" t="str">
        <f t="shared" si="72"/>
        <v>동화운수</v>
      </c>
      <c r="B133" s="128" t="str">
        <f t="shared" si="73"/>
        <v>오병창</v>
      </c>
      <c r="C133" s="129" t="str">
        <f t="shared" si="74"/>
        <v>F</v>
      </c>
      <c r="D133" s="130">
        <f t="shared" si="75"/>
        <v>0.74961538461538457</v>
      </c>
      <c r="E133" s="131">
        <f t="shared" si="76"/>
        <v>8861</v>
      </c>
      <c r="F133" s="132" t="str">
        <f t="shared" si="77"/>
        <v>10</v>
      </c>
      <c r="G133" s="133" t="str">
        <f t="shared" si="78"/>
        <v>70바1859</v>
      </c>
      <c r="H133" s="134">
        <f t="shared" si="79"/>
        <v>1</v>
      </c>
      <c r="I133" s="135">
        <f t="shared" si="80"/>
        <v>2128.047</v>
      </c>
      <c r="J133" s="136">
        <f t="shared" si="81"/>
        <v>1.0952921543963634E-2</v>
      </c>
      <c r="K133" s="136">
        <f t="shared" si="82"/>
        <v>0.37001413502606162</v>
      </c>
      <c r="L133" s="136">
        <f t="shared" si="83"/>
        <v>9.4452801089449617E-2</v>
      </c>
      <c r="M133" s="137">
        <f t="shared" si="84"/>
        <v>12.368</v>
      </c>
      <c r="N133" s="138">
        <f t="shared" si="85"/>
        <v>0.28194865996850632</v>
      </c>
      <c r="O133" s="138">
        <f t="shared" si="86"/>
        <v>13.533535678488304</v>
      </c>
      <c r="P133" s="233">
        <f t="shared" si="87"/>
        <v>18</v>
      </c>
      <c r="Q133" s="234">
        <f t="shared" si="88"/>
        <v>6</v>
      </c>
      <c r="R133" s="234">
        <f t="shared" si="89"/>
        <v>288</v>
      </c>
      <c r="T133">
        <v>507</v>
      </c>
      <c r="U133">
        <v>8861</v>
      </c>
      <c r="V133" t="s">
        <v>1533</v>
      </c>
      <c r="W133">
        <v>2128.047</v>
      </c>
      <c r="X133">
        <v>1091.693</v>
      </c>
      <c r="Y133">
        <v>1.9490000000000001</v>
      </c>
      <c r="Z133">
        <v>12.368</v>
      </c>
      <c r="AA133">
        <v>150.262192</v>
      </c>
      <c r="AB133">
        <v>1.64581</v>
      </c>
      <c r="AC133">
        <v>55.599134999999997</v>
      </c>
      <c r="AD133" s="1">
        <v>201</v>
      </c>
      <c r="AE133">
        <v>6</v>
      </c>
      <c r="AF133">
        <v>288</v>
      </c>
      <c r="AG133">
        <v>68</v>
      </c>
      <c r="AH133">
        <v>14.162224999999999</v>
      </c>
      <c r="AI133">
        <v>19.7</v>
      </c>
      <c r="AJ133">
        <v>0</v>
      </c>
      <c r="AK133">
        <v>18</v>
      </c>
      <c r="AL133">
        <v>5238</v>
      </c>
      <c r="AM133" t="s">
        <v>1534</v>
      </c>
      <c r="AN133" t="s">
        <v>1535</v>
      </c>
      <c r="AO133">
        <v>2128.047</v>
      </c>
      <c r="AR133" t="s">
        <v>142</v>
      </c>
      <c r="AS133" t="s">
        <v>200</v>
      </c>
      <c r="AT133" t="s">
        <v>952</v>
      </c>
      <c r="AU133" t="s">
        <v>1533</v>
      </c>
      <c r="AV133" t="s">
        <v>49</v>
      </c>
      <c r="AW133">
        <v>1</v>
      </c>
      <c r="BB133">
        <v>0.74961538461538457</v>
      </c>
      <c r="BC133" t="s">
        <v>73</v>
      </c>
      <c r="BF133" t="s">
        <v>142</v>
      </c>
      <c r="BG133" t="s">
        <v>200</v>
      </c>
      <c r="BH133" t="s">
        <v>1533</v>
      </c>
      <c r="BI133">
        <v>8861</v>
      </c>
      <c r="BJ133">
        <v>1</v>
      </c>
      <c r="BK133" t="s">
        <v>952</v>
      </c>
      <c r="BL133" t="s">
        <v>695</v>
      </c>
      <c r="BM133">
        <v>0.74961538461538457</v>
      </c>
      <c r="BN133" t="s">
        <v>73</v>
      </c>
      <c r="BO133" t="s">
        <v>711</v>
      </c>
      <c r="BP133">
        <v>2128.047</v>
      </c>
    </row>
    <row r="134" spans="1:68" ht="16.5">
      <c r="A134" s="127" t="str">
        <f t="shared" ref="A134:A197" si="90">BF134</f>
        <v>동화운수</v>
      </c>
      <c r="B134" s="128" t="str">
        <f t="shared" ref="B134:B197" si="91">BH134</f>
        <v>오서진</v>
      </c>
      <c r="C134" s="129" t="str">
        <f t="shared" ref="C134:C197" si="92">BN134</f>
        <v>B</v>
      </c>
      <c r="D134" s="130">
        <f t="shared" ref="D134:D197" si="93">BM134</f>
        <v>0.9435310438298643</v>
      </c>
      <c r="E134" s="131">
        <f t="shared" ref="E134:E197" si="94">U134</f>
        <v>805</v>
      </c>
      <c r="F134" s="132" t="str">
        <f t="shared" ref="F134:F197" si="95">BG134</f>
        <v>2</v>
      </c>
      <c r="G134" s="133" t="str">
        <f t="shared" ref="G134:G197" si="96">BK134</f>
        <v>70바1916</v>
      </c>
      <c r="H134" s="134">
        <f t="shared" ref="H134:H197" si="97">BJ134</f>
        <v>6</v>
      </c>
      <c r="I134" s="135">
        <f t="shared" ref="I134:I197" si="98">BP134</f>
        <v>4439.2019999999993</v>
      </c>
      <c r="J134" s="136">
        <f t="shared" ref="J134:J197" si="99">AB134/AA134</f>
        <v>6.8587793884898026E-3</v>
      </c>
      <c r="K134" s="136">
        <f t="shared" ref="K134:K197" si="100">AC134/AA134</f>
        <v>0.36854194276746738</v>
      </c>
      <c r="L134" s="136">
        <f t="shared" ref="L134:L197" si="101">AD134/I134</f>
        <v>0.17232826981065519</v>
      </c>
      <c r="M134" s="137">
        <f t="shared" ref="M134:M197" si="102">Z134</f>
        <v>12.667999999999999</v>
      </c>
      <c r="N134" s="138">
        <f t="shared" ref="N134:N197" si="103">AE134*100/W134</f>
        <v>0.22526571217079105</v>
      </c>
      <c r="O134" s="138">
        <f t="shared" ref="O134:O197" si="104">AF134*100/W134</f>
        <v>7.974406210846003</v>
      </c>
      <c r="P134" s="233">
        <f t="shared" ref="P134:P197" si="105">AK134</f>
        <v>0</v>
      </c>
      <c r="Q134" s="234">
        <f t="shared" ref="Q134:Q197" si="106">AE134</f>
        <v>10</v>
      </c>
      <c r="R134" s="234">
        <f t="shared" ref="R134:R197" si="107">AF134</f>
        <v>354</v>
      </c>
      <c r="T134">
        <v>507</v>
      </c>
      <c r="U134">
        <v>805</v>
      </c>
      <c r="V134" t="s">
        <v>1536</v>
      </c>
      <c r="W134">
        <v>4439.2020000000002</v>
      </c>
      <c r="X134">
        <v>2061.3580000000002</v>
      </c>
      <c r="Y134">
        <v>2.1539999999999999</v>
      </c>
      <c r="Z134">
        <v>12.667999999999999</v>
      </c>
      <c r="AA134">
        <v>291.504346</v>
      </c>
      <c r="AB134">
        <v>1.9993639999999999</v>
      </c>
      <c r="AC134">
        <v>107.431578</v>
      </c>
      <c r="AD134" s="1">
        <v>765</v>
      </c>
      <c r="AE134">
        <v>10</v>
      </c>
      <c r="AF134">
        <v>354</v>
      </c>
      <c r="AG134">
        <v>67</v>
      </c>
      <c r="AH134">
        <v>15.228596</v>
      </c>
      <c r="AI134">
        <v>173.8</v>
      </c>
      <c r="AJ134">
        <v>0</v>
      </c>
      <c r="AK134">
        <v>0</v>
      </c>
      <c r="AL134">
        <v>0</v>
      </c>
      <c r="AM134" t="s">
        <v>1537</v>
      </c>
      <c r="AN134" t="s">
        <v>1538</v>
      </c>
      <c r="AO134">
        <v>1488.16</v>
      </c>
      <c r="AR134" t="s">
        <v>142</v>
      </c>
      <c r="AS134" t="s">
        <v>201</v>
      </c>
      <c r="AT134" t="s">
        <v>1017</v>
      </c>
      <c r="AU134" t="s">
        <v>1536</v>
      </c>
      <c r="AV134" t="s">
        <v>49</v>
      </c>
      <c r="AW134">
        <v>6</v>
      </c>
      <c r="BB134">
        <v>0.9435310438298643</v>
      </c>
      <c r="BC134" t="s">
        <v>71</v>
      </c>
      <c r="BF134" t="s">
        <v>142</v>
      </c>
      <c r="BG134" t="s">
        <v>201</v>
      </c>
      <c r="BH134" t="s">
        <v>1536</v>
      </c>
      <c r="BI134">
        <v>805</v>
      </c>
      <c r="BJ134">
        <v>6</v>
      </c>
      <c r="BK134" t="s">
        <v>1017</v>
      </c>
      <c r="BL134" t="s">
        <v>975</v>
      </c>
      <c r="BM134">
        <v>0.9435310438298643</v>
      </c>
      <c r="BN134" t="s">
        <v>71</v>
      </c>
      <c r="BO134" t="s">
        <v>696</v>
      </c>
      <c r="BP134">
        <v>4439.2019999999993</v>
      </c>
    </row>
    <row r="135" spans="1:68" ht="16.5">
      <c r="A135" s="127" t="str">
        <f t="shared" si="90"/>
        <v>동화운수</v>
      </c>
      <c r="B135" s="128" t="str">
        <f t="shared" si="91"/>
        <v>오석만</v>
      </c>
      <c r="C135" s="129" t="str">
        <f t="shared" si="92"/>
        <v>S</v>
      </c>
      <c r="D135" s="130">
        <f t="shared" si="93"/>
        <v>1.0931999999999999</v>
      </c>
      <c r="E135" s="131">
        <f t="shared" si="94"/>
        <v>7167</v>
      </c>
      <c r="F135" s="132" t="str">
        <f t="shared" si="95"/>
        <v>2</v>
      </c>
      <c r="G135" s="133" t="str">
        <f t="shared" si="96"/>
        <v>70바1922</v>
      </c>
      <c r="H135" s="134">
        <f t="shared" si="97"/>
        <v>1</v>
      </c>
      <c r="I135" s="135">
        <f t="shared" si="98"/>
        <v>3987.2159999999999</v>
      </c>
      <c r="J135" s="136">
        <f t="shared" si="99"/>
        <v>6.1972747922954576E-3</v>
      </c>
      <c r="K135" s="136">
        <f t="shared" si="100"/>
        <v>0.34079987249648597</v>
      </c>
      <c r="L135" s="136">
        <f t="shared" si="101"/>
        <v>0.16101460267013376</v>
      </c>
      <c r="M135" s="137">
        <f t="shared" si="102"/>
        <v>6.8380000000000001</v>
      </c>
      <c r="N135" s="138">
        <f t="shared" si="103"/>
        <v>0</v>
      </c>
      <c r="O135" s="138">
        <f t="shared" si="104"/>
        <v>3.0597790538561243</v>
      </c>
      <c r="P135" s="233">
        <f t="shared" si="105"/>
        <v>0</v>
      </c>
      <c r="Q135" s="234">
        <f t="shared" si="106"/>
        <v>0</v>
      </c>
      <c r="R135" s="234">
        <f t="shared" si="107"/>
        <v>122</v>
      </c>
      <c r="T135">
        <v>507</v>
      </c>
      <c r="U135">
        <v>7167</v>
      </c>
      <c r="V135" t="s">
        <v>1539</v>
      </c>
      <c r="W135">
        <v>3987.2159999999999</v>
      </c>
      <c r="X135">
        <v>1458.954</v>
      </c>
      <c r="Y135">
        <v>2.7330000000000001</v>
      </c>
      <c r="Z135">
        <v>6.8380000000000001</v>
      </c>
      <c r="AA135">
        <v>271.25213200000002</v>
      </c>
      <c r="AB135">
        <v>1.6810240000000001</v>
      </c>
      <c r="AC135">
        <v>92.442691999999994</v>
      </c>
      <c r="AD135" s="1">
        <v>642</v>
      </c>
      <c r="AE135">
        <v>0</v>
      </c>
      <c r="AF135">
        <v>122</v>
      </c>
      <c r="AG135">
        <v>64</v>
      </c>
      <c r="AH135">
        <v>14.699298000000001</v>
      </c>
      <c r="AI135">
        <v>3.4</v>
      </c>
      <c r="AJ135">
        <v>0</v>
      </c>
      <c r="AK135">
        <v>0</v>
      </c>
      <c r="AL135">
        <v>0</v>
      </c>
      <c r="AM135" t="s">
        <v>1540</v>
      </c>
      <c r="AN135" t="s">
        <v>1541</v>
      </c>
      <c r="AO135">
        <v>3987.2159999999999</v>
      </c>
      <c r="AR135" t="s">
        <v>142</v>
      </c>
      <c r="AS135" t="s">
        <v>201</v>
      </c>
      <c r="AT135" t="s">
        <v>1023</v>
      </c>
      <c r="AU135" t="s">
        <v>1539</v>
      </c>
      <c r="AV135" t="s">
        <v>49</v>
      </c>
      <c r="AW135">
        <v>1</v>
      </c>
      <c r="BB135">
        <v>1.0931999999999999</v>
      </c>
      <c r="BC135" t="s">
        <v>74</v>
      </c>
      <c r="BF135" t="s">
        <v>142</v>
      </c>
      <c r="BG135" t="s">
        <v>201</v>
      </c>
      <c r="BH135" t="s">
        <v>1539</v>
      </c>
      <c r="BI135">
        <v>7167</v>
      </c>
      <c r="BJ135">
        <v>1</v>
      </c>
      <c r="BK135" t="s">
        <v>1023</v>
      </c>
      <c r="BL135" t="s">
        <v>695</v>
      </c>
      <c r="BM135">
        <v>1.0931999999999999</v>
      </c>
      <c r="BN135" t="s">
        <v>74</v>
      </c>
      <c r="BO135" t="s">
        <v>697</v>
      </c>
      <c r="BP135">
        <v>3987.2159999999999</v>
      </c>
    </row>
    <row r="136" spans="1:68" ht="16.5">
      <c r="A136" s="127" t="str">
        <f t="shared" si="90"/>
        <v>동화운수</v>
      </c>
      <c r="B136" s="128" t="str">
        <f t="shared" si="91"/>
        <v>오세천</v>
      </c>
      <c r="C136" s="129" t="str">
        <f t="shared" si="92"/>
        <v>D</v>
      </c>
      <c r="D136" s="130">
        <f t="shared" si="93"/>
        <v>0.82227272727272716</v>
      </c>
      <c r="E136" s="131">
        <f t="shared" si="94"/>
        <v>5248</v>
      </c>
      <c r="F136" s="132" t="str">
        <f t="shared" si="95"/>
        <v>2</v>
      </c>
      <c r="G136" s="133" t="str">
        <f t="shared" si="96"/>
        <v>70바1868</v>
      </c>
      <c r="H136" s="134">
        <f t="shared" si="97"/>
        <v>1</v>
      </c>
      <c r="I136" s="135">
        <f t="shared" si="98"/>
        <v>4493.7979999999998</v>
      </c>
      <c r="J136" s="136">
        <f t="shared" si="99"/>
        <v>1.7549857750102899E-2</v>
      </c>
      <c r="K136" s="136">
        <f t="shared" si="100"/>
        <v>0.38212867852322668</v>
      </c>
      <c r="L136" s="136">
        <f t="shared" si="101"/>
        <v>0.25234779133374485</v>
      </c>
      <c r="M136" s="137">
        <f t="shared" si="102"/>
        <v>15.366</v>
      </c>
      <c r="N136" s="138">
        <f t="shared" si="103"/>
        <v>2.625841214936675</v>
      </c>
      <c r="O136" s="138">
        <f t="shared" si="104"/>
        <v>7.2989484618578766</v>
      </c>
      <c r="P136" s="233">
        <f t="shared" si="105"/>
        <v>32</v>
      </c>
      <c r="Q136" s="234">
        <f t="shared" si="106"/>
        <v>118</v>
      </c>
      <c r="R136" s="234">
        <f t="shared" si="107"/>
        <v>328</v>
      </c>
      <c r="T136">
        <v>507</v>
      </c>
      <c r="U136">
        <v>5248</v>
      </c>
      <c r="V136" t="s">
        <v>1542</v>
      </c>
      <c r="W136">
        <v>4493.7979999999998</v>
      </c>
      <c r="X136">
        <v>2483.5140000000001</v>
      </c>
      <c r="Y136">
        <v>1.8089999999999999</v>
      </c>
      <c r="Z136">
        <v>15.366</v>
      </c>
      <c r="AA136">
        <v>310.72992599999998</v>
      </c>
      <c r="AB136">
        <v>5.4532660000000002</v>
      </c>
      <c r="AC136">
        <v>118.738816</v>
      </c>
      <c r="AD136" s="1">
        <v>1134</v>
      </c>
      <c r="AE136">
        <v>118</v>
      </c>
      <c r="AF136">
        <v>328</v>
      </c>
      <c r="AG136">
        <v>67</v>
      </c>
      <c r="AH136">
        <v>14.462070000000001</v>
      </c>
      <c r="AI136">
        <v>28.2</v>
      </c>
      <c r="AJ136">
        <v>0</v>
      </c>
      <c r="AK136">
        <v>32</v>
      </c>
      <c r="AL136">
        <v>8650</v>
      </c>
      <c r="AM136" t="s">
        <v>1543</v>
      </c>
      <c r="AN136" t="s">
        <v>1544</v>
      </c>
      <c r="AO136">
        <v>4493.7979999999998</v>
      </c>
      <c r="AR136" t="s">
        <v>142</v>
      </c>
      <c r="AS136" t="s">
        <v>201</v>
      </c>
      <c r="AT136" t="s">
        <v>991</v>
      </c>
      <c r="AU136" t="s">
        <v>1542</v>
      </c>
      <c r="AV136" t="s">
        <v>49</v>
      </c>
      <c r="AW136">
        <v>1</v>
      </c>
      <c r="BB136">
        <v>0.82227272727272716</v>
      </c>
      <c r="BC136" t="s">
        <v>70</v>
      </c>
      <c r="BF136" t="s">
        <v>142</v>
      </c>
      <c r="BG136" t="s">
        <v>201</v>
      </c>
      <c r="BH136" t="s">
        <v>1542</v>
      </c>
      <c r="BI136">
        <v>5248</v>
      </c>
      <c r="BJ136">
        <v>1</v>
      </c>
      <c r="BK136" t="s">
        <v>991</v>
      </c>
      <c r="BL136" t="s">
        <v>695</v>
      </c>
      <c r="BM136">
        <v>0.82227272727272716</v>
      </c>
      <c r="BN136" t="s">
        <v>70</v>
      </c>
      <c r="BO136" t="s">
        <v>700</v>
      </c>
      <c r="BP136">
        <v>4493.7979999999998</v>
      </c>
    </row>
    <row r="137" spans="1:68" ht="16.5">
      <c r="A137" s="127" t="str">
        <f t="shared" si="90"/>
        <v>동화운수</v>
      </c>
      <c r="B137" s="128" t="str">
        <f t="shared" si="91"/>
        <v>오승렬</v>
      </c>
      <c r="C137" s="129" t="str">
        <f t="shared" si="92"/>
        <v>S</v>
      </c>
      <c r="D137" s="130">
        <f t="shared" si="93"/>
        <v>1.0906039347863001</v>
      </c>
      <c r="E137" s="131">
        <f t="shared" si="94"/>
        <v>9530</v>
      </c>
      <c r="F137" s="132" t="str">
        <f t="shared" si="95"/>
        <v>45</v>
      </c>
      <c r="G137" s="133" t="str">
        <f t="shared" si="96"/>
        <v>70바1943</v>
      </c>
      <c r="H137" s="134">
        <f t="shared" si="97"/>
        <v>6</v>
      </c>
      <c r="I137" s="135">
        <f t="shared" si="98"/>
        <v>1847.4739999999999</v>
      </c>
      <c r="J137" s="136">
        <f t="shared" si="99"/>
        <v>4.8771241722329207E-3</v>
      </c>
      <c r="K137" s="136">
        <f t="shared" si="100"/>
        <v>0.30206449116524303</v>
      </c>
      <c r="L137" s="136">
        <f t="shared" si="101"/>
        <v>4.8173884991074299E-2</v>
      </c>
      <c r="M137" s="137">
        <f t="shared" si="102"/>
        <v>6.3860000000000001</v>
      </c>
      <c r="N137" s="138">
        <f t="shared" si="103"/>
        <v>0.21651184265651371</v>
      </c>
      <c r="O137" s="138">
        <f t="shared" si="104"/>
        <v>19.756705642406875</v>
      </c>
      <c r="P137" s="233">
        <f t="shared" si="105"/>
        <v>1</v>
      </c>
      <c r="Q137" s="234">
        <f t="shared" si="106"/>
        <v>4</v>
      </c>
      <c r="R137" s="234">
        <f t="shared" si="107"/>
        <v>365</v>
      </c>
      <c r="T137">
        <v>507</v>
      </c>
      <c r="U137">
        <v>9530</v>
      </c>
      <c r="V137" t="s">
        <v>1545</v>
      </c>
      <c r="W137">
        <v>1847.4739999999999</v>
      </c>
      <c r="X137">
        <v>657.55499999999995</v>
      </c>
      <c r="Y137">
        <v>2.81</v>
      </c>
      <c r="Z137">
        <v>6.3860000000000001</v>
      </c>
      <c r="AA137">
        <v>117.20718599999999</v>
      </c>
      <c r="AB137">
        <v>0.57163399999999998</v>
      </c>
      <c r="AC137">
        <v>35.404128999999998</v>
      </c>
      <c r="AD137" s="1">
        <v>89</v>
      </c>
      <c r="AE137">
        <v>4</v>
      </c>
      <c r="AF137">
        <v>365</v>
      </c>
      <c r="AG137">
        <v>72</v>
      </c>
      <c r="AH137">
        <v>15.762463</v>
      </c>
      <c r="AI137">
        <v>153.1</v>
      </c>
      <c r="AJ137">
        <v>0</v>
      </c>
      <c r="AK137">
        <v>1</v>
      </c>
      <c r="AL137">
        <v>6</v>
      </c>
      <c r="AM137" t="s">
        <v>1546</v>
      </c>
      <c r="AN137" t="s">
        <v>1547</v>
      </c>
      <c r="AO137">
        <v>579.92399999999998</v>
      </c>
      <c r="AR137" t="s">
        <v>142</v>
      </c>
      <c r="AS137" t="s">
        <v>203</v>
      </c>
      <c r="AT137" t="s">
        <v>1116</v>
      </c>
      <c r="AU137" t="s">
        <v>1545</v>
      </c>
      <c r="AV137" t="s">
        <v>49</v>
      </c>
      <c r="AW137">
        <v>6</v>
      </c>
      <c r="BB137">
        <v>1.0906039347863001</v>
      </c>
      <c r="BC137" t="s">
        <v>74</v>
      </c>
      <c r="BF137" t="s">
        <v>142</v>
      </c>
      <c r="BG137" t="s">
        <v>203</v>
      </c>
      <c r="BH137" t="s">
        <v>1545</v>
      </c>
      <c r="BI137">
        <v>9530</v>
      </c>
      <c r="BJ137">
        <v>6</v>
      </c>
      <c r="BK137" t="s">
        <v>1116</v>
      </c>
      <c r="BL137" t="s">
        <v>1104</v>
      </c>
      <c r="BM137">
        <v>1.0906039347863001</v>
      </c>
      <c r="BN137" t="s">
        <v>74</v>
      </c>
      <c r="BO137" t="s">
        <v>697</v>
      </c>
      <c r="BP137">
        <v>1847.4739999999999</v>
      </c>
    </row>
    <row r="138" spans="1:68" ht="16.5">
      <c r="A138" s="127" t="str">
        <f t="shared" si="90"/>
        <v>동화운수</v>
      </c>
      <c r="B138" s="128" t="str">
        <f t="shared" si="91"/>
        <v>오용태</v>
      </c>
      <c r="C138" s="129" t="str">
        <f t="shared" si="92"/>
        <v>S</v>
      </c>
      <c r="D138" s="130">
        <f t="shared" si="93"/>
        <v>1.1053776744008714</v>
      </c>
      <c r="E138" s="131">
        <f t="shared" si="94"/>
        <v>3652</v>
      </c>
      <c r="F138" s="132" t="str">
        <f t="shared" si="95"/>
        <v>45</v>
      </c>
      <c r="G138" s="133" t="str">
        <f t="shared" si="96"/>
        <v>70바1810</v>
      </c>
      <c r="H138" s="134">
        <f t="shared" si="97"/>
        <v>4</v>
      </c>
      <c r="I138" s="135">
        <f t="shared" si="98"/>
        <v>3775.9139999999998</v>
      </c>
      <c r="J138" s="136">
        <f t="shared" si="99"/>
        <v>1.5642222699554862E-3</v>
      </c>
      <c r="K138" s="136">
        <f t="shared" si="100"/>
        <v>0.35701723494237902</v>
      </c>
      <c r="L138" s="136">
        <f t="shared" si="101"/>
        <v>8.686638519839171E-2</v>
      </c>
      <c r="M138" s="137">
        <f t="shared" si="102"/>
        <v>7.2380000000000004</v>
      </c>
      <c r="N138" s="138">
        <f t="shared" si="103"/>
        <v>0.18538557816729936</v>
      </c>
      <c r="O138" s="138">
        <f t="shared" si="104"/>
        <v>5.4291490748994811</v>
      </c>
      <c r="P138" s="233">
        <f t="shared" si="105"/>
        <v>0</v>
      </c>
      <c r="Q138" s="234">
        <f t="shared" si="106"/>
        <v>7</v>
      </c>
      <c r="R138" s="234">
        <f t="shared" si="107"/>
        <v>205</v>
      </c>
      <c r="T138">
        <v>507</v>
      </c>
      <c r="U138">
        <v>3652</v>
      </c>
      <c r="V138" t="s">
        <v>1548</v>
      </c>
      <c r="W138">
        <v>3775.9140000000002</v>
      </c>
      <c r="X138">
        <v>1317.182</v>
      </c>
      <c r="Y138">
        <v>2.867</v>
      </c>
      <c r="Z138">
        <v>7.2380000000000004</v>
      </c>
      <c r="AA138">
        <v>242.723817</v>
      </c>
      <c r="AB138">
        <v>0.37967400000000001</v>
      </c>
      <c r="AC138">
        <v>86.656586000000004</v>
      </c>
      <c r="AD138" s="1">
        <v>328</v>
      </c>
      <c r="AE138">
        <v>7</v>
      </c>
      <c r="AF138">
        <v>205</v>
      </c>
      <c r="AG138">
        <v>67</v>
      </c>
      <c r="AH138">
        <v>15.556421</v>
      </c>
      <c r="AI138">
        <v>10.6</v>
      </c>
      <c r="AJ138">
        <v>0</v>
      </c>
      <c r="AK138">
        <v>0</v>
      </c>
      <c r="AL138">
        <v>0</v>
      </c>
      <c r="AM138" t="s">
        <v>1549</v>
      </c>
      <c r="AN138" t="s">
        <v>1550</v>
      </c>
      <c r="AO138">
        <v>3469.502</v>
      </c>
      <c r="AR138" t="s">
        <v>142</v>
      </c>
      <c r="AS138" t="s">
        <v>203</v>
      </c>
      <c r="AT138" t="s">
        <v>1057</v>
      </c>
      <c r="AU138" t="s">
        <v>1548</v>
      </c>
      <c r="AV138" t="s">
        <v>49</v>
      </c>
      <c r="AW138">
        <v>4</v>
      </c>
      <c r="BB138">
        <v>1.1053776744008714</v>
      </c>
      <c r="BC138" t="s">
        <v>74</v>
      </c>
      <c r="BF138" t="s">
        <v>142</v>
      </c>
      <c r="BG138" t="s">
        <v>203</v>
      </c>
      <c r="BH138" t="s">
        <v>1548</v>
      </c>
      <c r="BI138">
        <v>3652</v>
      </c>
      <c r="BJ138">
        <v>4</v>
      </c>
      <c r="BK138" t="s">
        <v>1057</v>
      </c>
      <c r="BL138" t="s">
        <v>1092</v>
      </c>
      <c r="BM138">
        <v>1.1053776744008714</v>
      </c>
      <c r="BN138" t="s">
        <v>74</v>
      </c>
      <c r="BO138" t="s">
        <v>697</v>
      </c>
      <c r="BP138">
        <v>3775.9139999999998</v>
      </c>
    </row>
    <row r="139" spans="1:68" ht="16.5">
      <c r="A139" s="127" t="str">
        <f t="shared" si="90"/>
        <v>동화운수</v>
      </c>
      <c r="B139" s="128" t="str">
        <f t="shared" si="91"/>
        <v>오인택</v>
      </c>
      <c r="C139" s="129" t="str">
        <f t="shared" si="92"/>
        <v>S</v>
      </c>
      <c r="D139" s="130">
        <f t="shared" si="93"/>
        <v>1.1252173913043479</v>
      </c>
      <c r="E139" s="131">
        <f t="shared" si="94"/>
        <v>5050</v>
      </c>
      <c r="F139" s="132" t="str">
        <f t="shared" si="95"/>
        <v>2</v>
      </c>
      <c r="G139" s="133" t="str">
        <f t="shared" si="96"/>
        <v>70바1937</v>
      </c>
      <c r="H139" s="134">
        <f t="shared" si="97"/>
        <v>1</v>
      </c>
      <c r="I139" s="135">
        <f t="shared" si="98"/>
        <v>4790.402</v>
      </c>
      <c r="J139" s="136">
        <f t="shared" si="99"/>
        <v>8.1029781530539031E-3</v>
      </c>
      <c r="K139" s="136">
        <f t="shared" si="100"/>
        <v>0.33367815031844955</v>
      </c>
      <c r="L139" s="136">
        <f t="shared" si="101"/>
        <v>0.11585666505650256</v>
      </c>
      <c r="M139" s="137">
        <f t="shared" si="102"/>
        <v>7.5010000000000003</v>
      </c>
      <c r="N139" s="138">
        <f t="shared" si="103"/>
        <v>4.1750149569910834E-2</v>
      </c>
      <c r="O139" s="138">
        <f t="shared" si="104"/>
        <v>11.314290533445837</v>
      </c>
      <c r="P139" s="233">
        <f t="shared" si="105"/>
        <v>2</v>
      </c>
      <c r="Q139" s="234">
        <f t="shared" si="106"/>
        <v>2</v>
      </c>
      <c r="R139" s="234">
        <f t="shared" si="107"/>
        <v>542</v>
      </c>
      <c r="T139">
        <v>507</v>
      </c>
      <c r="U139">
        <v>5050</v>
      </c>
      <c r="V139" t="s">
        <v>1551</v>
      </c>
      <c r="W139">
        <v>4790.402</v>
      </c>
      <c r="X139">
        <v>1851.212</v>
      </c>
      <c r="Y139">
        <v>2.5880000000000001</v>
      </c>
      <c r="Z139">
        <v>7.5010000000000003</v>
      </c>
      <c r="AA139">
        <v>325.79601600000001</v>
      </c>
      <c r="AB139">
        <v>2.6399180000000002</v>
      </c>
      <c r="AC139">
        <v>108.711012</v>
      </c>
      <c r="AD139" s="1">
        <v>555</v>
      </c>
      <c r="AE139">
        <v>2</v>
      </c>
      <c r="AF139">
        <v>542</v>
      </c>
      <c r="AG139">
        <v>71</v>
      </c>
      <c r="AH139">
        <v>14.703685</v>
      </c>
      <c r="AI139">
        <v>81.599999999999994</v>
      </c>
      <c r="AJ139">
        <v>0</v>
      </c>
      <c r="AK139">
        <v>2</v>
      </c>
      <c r="AL139">
        <v>222</v>
      </c>
      <c r="AM139" t="s">
        <v>1552</v>
      </c>
      <c r="AN139" t="s">
        <v>1553</v>
      </c>
      <c r="AO139">
        <v>4790.402</v>
      </c>
      <c r="AR139" t="s">
        <v>142</v>
      </c>
      <c r="AS139" t="s">
        <v>201</v>
      </c>
      <c r="AT139" t="s">
        <v>1029</v>
      </c>
      <c r="AU139" t="s">
        <v>1551</v>
      </c>
      <c r="AV139" t="s">
        <v>49</v>
      </c>
      <c r="AW139">
        <v>1</v>
      </c>
      <c r="BB139">
        <v>1.1252173913043479</v>
      </c>
      <c r="BC139" t="s">
        <v>74</v>
      </c>
      <c r="BF139" t="s">
        <v>142</v>
      </c>
      <c r="BG139" t="s">
        <v>201</v>
      </c>
      <c r="BH139" t="s">
        <v>1551</v>
      </c>
      <c r="BI139">
        <v>5050</v>
      </c>
      <c r="BJ139">
        <v>1</v>
      </c>
      <c r="BK139" t="s">
        <v>1029</v>
      </c>
      <c r="BL139" t="s">
        <v>695</v>
      </c>
      <c r="BM139">
        <v>1.1252173913043479</v>
      </c>
      <c r="BN139" t="s">
        <v>74</v>
      </c>
      <c r="BO139" t="s">
        <v>697</v>
      </c>
      <c r="BP139">
        <v>4790.402</v>
      </c>
    </row>
    <row r="140" spans="1:68" ht="16.5">
      <c r="A140" s="127" t="str">
        <f t="shared" si="90"/>
        <v>동화운수</v>
      </c>
      <c r="B140" s="128" t="str">
        <f t="shared" si="91"/>
        <v>원유성</v>
      </c>
      <c r="C140" s="129" t="str">
        <f t="shared" si="92"/>
        <v>S</v>
      </c>
      <c r="D140" s="130">
        <f t="shared" si="93"/>
        <v>1.0748148148148149</v>
      </c>
      <c r="E140" s="131">
        <f t="shared" si="94"/>
        <v>6602</v>
      </c>
      <c r="F140" s="132" t="str">
        <f t="shared" si="95"/>
        <v>2-1</v>
      </c>
      <c r="G140" s="133" t="str">
        <f t="shared" si="96"/>
        <v>70바1866</v>
      </c>
      <c r="H140" s="134">
        <f t="shared" si="97"/>
        <v>1</v>
      </c>
      <c r="I140" s="135">
        <f t="shared" si="98"/>
        <v>3690.3519999999999</v>
      </c>
      <c r="J140" s="136">
        <f t="shared" si="99"/>
        <v>1.5398877023358324E-2</v>
      </c>
      <c r="K140" s="136">
        <f t="shared" si="100"/>
        <v>0.29828852991892896</v>
      </c>
      <c r="L140" s="136">
        <f t="shared" si="101"/>
        <v>6.8828122628952465E-2</v>
      </c>
      <c r="M140" s="137">
        <f t="shared" si="102"/>
        <v>7.3150000000000004</v>
      </c>
      <c r="N140" s="138">
        <f t="shared" si="103"/>
        <v>5.4195372148781472E-2</v>
      </c>
      <c r="O140" s="138">
        <f t="shared" si="104"/>
        <v>12.952693943558772</v>
      </c>
      <c r="P140" s="233">
        <f t="shared" si="105"/>
        <v>2</v>
      </c>
      <c r="Q140" s="234">
        <f t="shared" si="106"/>
        <v>2</v>
      </c>
      <c r="R140" s="234">
        <f t="shared" si="107"/>
        <v>478</v>
      </c>
      <c r="T140">
        <v>507</v>
      </c>
      <c r="U140">
        <v>6602</v>
      </c>
      <c r="V140" t="s">
        <v>1554</v>
      </c>
      <c r="W140">
        <v>3690.3519999999999</v>
      </c>
      <c r="X140">
        <v>1271.866</v>
      </c>
      <c r="Y140">
        <v>2.9020000000000001</v>
      </c>
      <c r="Z140">
        <v>7.3150000000000004</v>
      </c>
      <c r="AA140">
        <v>217.46988400000001</v>
      </c>
      <c r="AB140">
        <v>3.348792</v>
      </c>
      <c r="AC140">
        <v>64.868772000000007</v>
      </c>
      <c r="AD140" s="1">
        <v>254</v>
      </c>
      <c r="AE140">
        <v>2</v>
      </c>
      <c r="AF140">
        <v>478</v>
      </c>
      <c r="AG140">
        <v>64</v>
      </c>
      <c r="AH140">
        <v>16.969484999999999</v>
      </c>
      <c r="AI140">
        <v>22.4</v>
      </c>
      <c r="AJ140">
        <v>0</v>
      </c>
      <c r="AK140">
        <v>2</v>
      </c>
      <c r="AL140">
        <v>1056</v>
      </c>
      <c r="AM140" t="s">
        <v>1555</v>
      </c>
      <c r="AN140" t="s">
        <v>1556</v>
      </c>
      <c r="AO140">
        <v>3690.3519999999999</v>
      </c>
      <c r="AR140" t="s">
        <v>142</v>
      </c>
      <c r="AS140" t="s">
        <v>202</v>
      </c>
      <c r="AT140" t="s">
        <v>1040</v>
      </c>
      <c r="AU140" t="s">
        <v>1554</v>
      </c>
      <c r="AV140" t="s">
        <v>49</v>
      </c>
      <c r="AW140">
        <v>1</v>
      </c>
      <c r="BB140">
        <v>1.0748148148148149</v>
      </c>
      <c r="BC140" t="s">
        <v>74</v>
      </c>
      <c r="BF140" t="s">
        <v>142</v>
      </c>
      <c r="BG140" t="s">
        <v>202</v>
      </c>
      <c r="BH140" t="s">
        <v>1554</v>
      </c>
      <c r="BI140">
        <v>6602</v>
      </c>
      <c r="BJ140">
        <v>1</v>
      </c>
      <c r="BK140" t="s">
        <v>1040</v>
      </c>
      <c r="BL140" t="s">
        <v>695</v>
      </c>
      <c r="BM140">
        <v>1.0748148148148149</v>
      </c>
      <c r="BN140" t="s">
        <v>74</v>
      </c>
      <c r="BO140" t="s">
        <v>697</v>
      </c>
      <c r="BP140">
        <v>3690.3519999999999</v>
      </c>
    </row>
    <row r="141" spans="1:68" ht="16.5">
      <c r="A141" s="127" t="str">
        <f t="shared" si="90"/>
        <v>동화운수</v>
      </c>
      <c r="B141" s="128" t="str">
        <f t="shared" si="91"/>
        <v>유돈수</v>
      </c>
      <c r="C141" s="129" t="str">
        <f t="shared" si="92"/>
        <v>S</v>
      </c>
      <c r="D141" s="130">
        <f t="shared" si="93"/>
        <v>1.0764346471813862</v>
      </c>
      <c r="E141" s="131">
        <f t="shared" si="94"/>
        <v>9531</v>
      </c>
      <c r="F141" s="132" t="str">
        <f t="shared" si="95"/>
        <v>45</v>
      </c>
      <c r="G141" s="133" t="str">
        <f t="shared" si="96"/>
        <v>70바1926</v>
      </c>
      <c r="H141" s="134">
        <f t="shared" si="97"/>
        <v>4</v>
      </c>
      <c r="I141" s="135">
        <f t="shared" si="98"/>
        <v>2322.3209999999999</v>
      </c>
      <c r="J141" s="136">
        <f t="shared" si="99"/>
        <v>4.1853687915019725E-3</v>
      </c>
      <c r="K141" s="136">
        <f t="shared" si="100"/>
        <v>0.27961227536694816</v>
      </c>
      <c r="L141" s="136">
        <f t="shared" si="101"/>
        <v>0.33931571044657477</v>
      </c>
      <c r="M141" s="137">
        <f t="shared" si="102"/>
        <v>6.7220000000000004</v>
      </c>
      <c r="N141" s="138">
        <f t="shared" si="103"/>
        <v>4.3060369346012033E-2</v>
      </c>
      <c r="O141" s="138">
        <f t="shared" si="104"/>
        <v>2.928105115528818</v>
      </c>
      <c r="P141" s="233">
        <f t="shared" si="105"/>
        <v>0</v>
      </c>
      <c r="Q141" s="234">
        <f t="shared" si="106"/>
        <v>1</v>
      </c>
      <c r="R141" s="234">
        <f t="shared" si="107"/>
        <v>68</v>
      </c>
      <c r="T141">
        <v>507</v>
      </c>
      <c r="U141">
        <v>9531</v>
      </c>
      <c r="V141" t="s">
        <v>1557</v>
      </c>
      <c r="W141">
        <v>2322.3209999999999</v>
      </c>
      <c r="X141">
        <v>832.25099999999998</v>
      </c>
      <c r="Y141">
        <v>2.79</v>
      </c>
      <c r="Z141">
        <v>6.7220000000000004</v>
      </c>
      <c r="AA141">
        <v>142.1318</v>
      </c>
      <c r="AB141">
        <v>0.59487400000000001</v>
      </c>
      <c r="AC141">
        <v>39.741796000000001</v>
      </c>
      <c r="AD141" s="1">
        <v>788</v>
      </c>
      <c r="AE141">
        <v>1</v>
      </c>
      <c r="AF141">
        <v>68</v>
      </c>
      <c r="AG141">
        <v>69</v>
      </c>
      <c r="AH141">
        <v>16.339206999999998</v>
      </c>
      <c r="AI141">
        <v>9.8000000000000007</v>
      </c>
      <c r="AJ141">
        <v>0</v>
      </c>
      <c r="AK141">
        <v>0</v>
      </c>
      <c r="AL141">
        <v>0</v>
      </c>
      <c r="AM141" t="s">
        <v>1558</v>
      </c>
      <c r="AN141" t="s">
        <v>1559</v>
      </c>
      <c r="AO141">
        <v>2108.625</v>
      </c>
      <c r="AR141" t="s">
        <v>142</v>
      </c>
      <c r="AS141" t="s">
        <v>203</v>
      </c>
      <c r="AT141" t="s">
        <v>1110</v>
      </c>
      <c r="AU141" t="s">
        <v>1557</v>
      </c>
      <c r="AV141" t="s">
        <v>49</v>
      </c>
      <c r="AW141">
        <v>4</v>
      </c>
      <c r="BB141">
        <v>1.0764346471813862</v>
      </c>
      <c r="BC141" t="s">
        <v>74</v>
      </c>
      <c r="BF141" t="s">
        <v>142</v>
      </c>
      <c r="BG141" t="s">
        <v>203</v>
      </c>
      <c r="BH141" t="s">
        <v>1557</v>
      </c>
      <c r="BI141">
        <v>9531</v>
      </c>
      <c r="BJ141">
        <v>4</v>
      </c>
      <c r="BK141" t="s">
        <v>1110</v>
      </c>
      <c r="BL141" t="s">
        <v>1092</v>
      </c>
      <c r="BM141">
        <v>1.0764346471813862</v>
      </c>
      <c r="BN141" t="s">
        <v>74</v>
      </c>
      <c r="BO141" t="s">
        <v>697</v>
      </c>
      <c r="BP141">
        <v>2322.3209999999999</v>
      </c>
    </row>
    <row r="142" spans="1:68" ht="16.5">
      <c r="A142" s="127" t="str">
        <f t="shared" si="90"/>
        <v>동화운수</v>
      </c>
      <c r="B142" s="128" t="str">
        <f t="shared" si="91"/>
        <v>유병기</v>
      </c>
      <c r="C142" s="129" t="str">
        <f t="shared" si="92"/>
        <v>A</v>
      </c>
      <c r="D142" s="130">
        <f t="shared" si="93"/>
        <v>0.96118232155521566</v>
      </c>
      <c r="E142" s="131">
        <f t="shared" si="94"/>
        <v>1087</v>
      </c>
      <c r="F142" s="132" t="str">
        <f t="shared" si="95"/>
        <v>45</v>
      </c>
      <c r="G142" s="133" t="str">
        <f t="shared" si="96"/>
        <v>70바1822</v>
      </c>
      <c r="H142" s="134">
        <f t="shared" si="97"/>
        <v>11</v>
      </c>
      <c r="I142" s="135">
        <f t="shared" si="98"/>
        <v>2672.3959999999993</v>
      </c>
      <c r="J142" s="136">
        <f t="shared" si="99"/>
        <v>1.4631155074422633E-2</v>
      </c>
      <c r="K142" s="136">
        <f t="shared" si="100"/>
        <v>0.3440747848700737</v>
      </c>
      <c r="L142" s="136">
        <f t="shared" si="101"/>
        <v>0.15678814067974961</v>
      </c>
      <c r="M142" s="137">
        <f t="shared" si="102"/>
        <v>10.643000000000001</v>
      </c>
      <c r="N142" s="138">
        <f t="shared" si="103"/>
        <v>0</v>
      </c>
      <c r="O142" s="138">
        <f t="shared" si="104"/>
        <v>7.5961796081119708</v>
      </c>
      <c r="P142" s="233">
        <f t="shared" si="105"/>
        <v>1</v>
      </c>
      <c r="Q142" s="234">
        <f t="shared" si="106"/>
        <v>0</v>
      </c>
      <c r="R142" s="234">
        <f t="shared" si="107"/>
        <v>203</v>
      </c>
      <c r="T142">
        <v>507</v>
      </c>
      <c r="U142">
        <v>1087</v>
      </c>
      <c r="V142" t="s">
        <v>1560</v>
      </c>
      <c r="W142">
        <v>2672.3960000000002</v>
      </c>
      <c r="X142">
        <v>1135.0229999999999</v>
      </c>
      <c r="Y142">
        <v>2.3540000000000001</v>
      </c>
      <c r="Z142">
        <v>10.643000000000001</v>
      </c>
      <c r="AA142">
        <v>171.41606300000001</v>
      </c>
      <c r="AB142">
        <v>2.5080149999999999</v>
      </c>
      <c r="AC142">
        <v>58.979945000000001</v>
      </c>
      <c r="AD142" s="1">
        <v>419</v>
      </c>
      <c r="AE142">
        <v>0</v>
      </c>
      <c r="AF142">
        <v>203</v>
      </c>
      <c r="AG142">
        <v>63</v>
      </c>
      <c r="AH142">
        <v>15.590114</v>
      </c>
      <c r="AI142">
        <v>22.7</v>
      </c>
      <c r="AJ142">
        <v>0</v>
      </c>
      <c r="AK142">
        <v>1</v>
      </c>
      <c r="AL142">
        <v>154</v>
      </c>
      <c r="AM142" t="s">
        <v>1561</v>
      </c>
      <c r="AN142" t="s">
        <v>1562</v>
      </c>
      <c r="AO142">
        <v>551.56399999999996</v>
      </c>
      <c r="AR142" t="s">
        <v>142</v>
      </c>
      <c r="AS142" t="s">
        <v>203</v>
      </c>
      <c r="AT142" t="s">
        <v>1063</v>
      </c>
      <c r="AU142" t="s">
        <v>1560</v>
      </c>
      <c r="AV142" t="s">
        <v>49</v>
      </c>
      <c r="AW142">
        <v>11</v>
      </c>
      <c r="BB142">
        <v>0.96118232155521566</v>
      </c>
      <c r="BC142" t="s">
        <v>69</v>
      </c>
      <c r="BF142" t="s">
        <v>142</v>
      </c>
      <c r="BG142" t="s">
        <v>203</v>
      </c>
      <c r="BH142" t="s">
        <v>1560</v>
      </c>
      <c r="BI142">
        <v>1087</v>
      </c>
      <c r="BJ142">
        <v>11</v>
      </c>
      <c r="BK142" t="s">
        <v>1063</v>
      </c>
      <c r="BL142" t="s">
        <v>1094</v>
      </c>
      <c r="BM142">
        <v>0.96118232155521566</v>
      </c>
      <c r="BN142" t="s">
        <v>69</v>
      </c>
      <c r="BO142" t="s">
        <v>699</v>
      </c>
      <c r="BP142">
        <v>2672.3959999999993</v>
      </c>
    </row>
    <row r="143" spans="1:68" ht="16.5">
      <c r="A143" s="127" t="str">
        <f t="shared" si="90"/>
        <v>동화운수</v>
      </c>
      <c r="B143" s="128" t="str">
        <f t="shared" si="91"/>
        <v>유인석</v>
      </c>
      <c r="C143" s="129" t="str">
        <f t="shared" si="92"/>
        <v>A</v>
      </c>
      <c r="D143" s="130">
        <f t="shared" si="93"/>
        <v>0.99083087048948082</v>
      </c>
      <c r="E143" s="131">
        <f t="shared" si="94"/>
        <v>401</v>
      </c>
      <c r="F143" s="132" t="str">
        <f t="shared" si="95"/>
        <v>45</v>
      </c>
      <c r="G143" s="133" t="str">
        <f t="shared" si="96"/>
        <v>70바1947</v>
      </c>
      <c r="H143" s="134">
        <f t="shared" si="97"/>
        <v>17</v>
      </c>
      <c r="I143" s="135">
        <f t="shared" si="98"/>
        <v>3161.3269999999998</v>
      </c>
      <c r="J143" s="136">
        <f t="shared" si="99"/>
        <v>8.6856914337465584E-3</v>
      </c>
      <c r="K143" s="136">
        <f t="shared" si="100"/>
        <v>0.35265031758673876</v>
      </c>
      <c r="L143" s="136">
        <f t="shared" si="101"/>
        <v>0.14645748446775675</v>
      </c>
      <c r="M143" s="137">
        <f t="shared" si="102"/>
        <v>9.7850000000000001</v>
      </c>
      <c r="N143" s="138">
        <f t="shared" si="103"/>
        <v>3.1632286062150482E-2</v>
      </c>
      <c r="O143" s="138">
        <f t="shared" si="104"/>
        <v>4.6815783371982711</v>
      </c>
      <c r="P143" s="233">
        <f t="shared" si="105"/>
        <v>10</v>
      </c>
      <c r="Q143" s="234">
        <f t="shared" si="106"/>
        <v>1</v>
      </c>
      <c r="R143" s="234">
        <f t="shared" si="107"/>
        <v>148</v>
      </c>
      <c r="T143">
        <v>507</v>
      </c>
      <c r="U143">
        <v>401</v>
      </c>
      <c r="V143" t="s">
        <v>1563</v>
      </c>
      <c r="W143">
        <v>3161.3270000000002</v>
      </c>
      <c r="X143">
        <v>1329.395</v>
      </c>
      <c r="Y143">
        <v>2.3780000000000001</v>
      </c>
      <c r="Z143">
        <v>9.7850000000000001</v>
      </c>
      <c r="AA143">
        <v>210.71770900000001</v>
      </c>
      <c r="AB143">
        <v>1.8302290000000001</v>
      </c>
      <c r="AC143">
        <v>74.309667000000005</v>
      </c>
      <c r="AD143" s="1">
        <v>463</v>
      </c>
      <c r="AE143">
        <v>1</v>
      </c>
      <c r="AF143">
        <v>148</v>
      </c>
      <c r="AG143">
        <v>67</v>
      </c>
      <c r="AH143">
        <v>15.002663999999999</v>
      </c>
      <c r="AI143">
        <v>37.799999999999997</v>
      </c>
      <c r="AJ143">
        <v>0</v>
      </c>
      <c r="AK143">
        <v>10</v>
      </c>
      <c r="AL143">
        <v>1354</v>
      </c>
      <c r="AM143" t="s">
        <v>1564</v>
      </c>
      <c r="AN143" t="s">
        <v>1565</v>
      </c>
      <c r="AO143">
        <v>316.31400000000002</v>
      </c>
      <c r="AR143" t="s">
        <v>142</v>
      </c>
      <c r="AS143" t="s">
        <v>203</v>
      </c>
      <c r="AT143" t="s">
        <v>1122</v>
      </c>
      <c r="AU143" t="s">
        <v>1563</v>
      </c>
      <c r="AV143" t="s">
        <v>49</v>
      </c>
      <c r="AW143">
        <v>17</v>
      </c>
      <c r="BB143">
        <v>0.99083087048948082</v>
      </c>
      <c r="BC143" t="s">
        <v>69</v>
      </c>
      <c r="BF143" t="s">
        <v>142</v>
      </c>
      <c r="BG143" t="s">
        <v>203</v>
      </c>
      <c r="BH143" t="s">
        <v>1563</v>
      </c>
      <c r="BI143">
        <v>401</v>
      </c>
      <c r="BJ143">
        <v>17</v>
      </c>
      <c r="BK143" t="s">
        <v>1122</v>
      </c>
      <c r="BL143" t="s">
        <v>1027</v>
      </c>
      <c r="BM143">
        <v>0.99083087048948082</v>
      </c>
      <c r="BN143" t="s">
        <v>69</v>
      </c>
      <c r="BO143" t="s">
        <v>699</v>
      </c>
      <c r="BP143">
        <v>3161.3269999999998</v>
      </c>
    </row>
    <row r="144" spans="1:68" ht="16.5">
      <c r="A144" s="127" t="str">
        <f t="shared" si="90"/>
        <v>동화운수</v>
      </c>
      <c r="B144" s="128" t="str">
        <f t="shared" si="91"/>
        <v>유재신</v>
      </c>
      <c r="C144" s="129" t="str">
        <f t="shared" si="92"/>
        <v>C</v>
      </c>
      <c r="D144" s="130">
        <f t="shared" si="93"/>
        <v>0.8963279783204039</v>
      </c>
      <c r="E144" s="131">
        <f t="shared" si="94"/>
        <v>8027</v>
      </c>
      <c r="F144" s="132" t="str">
        <f t="shared" si="95"/>
        <v>2</v>
      </c>
      <c r="G144" s="133" t="str">
        <f t="shared" si="96"/>
        <v>70바1854</v>
      </c>
      <c r="H144" s="134">
        <f t="shared" si="97"/>
        <v>2</v>
      </c>
      <c r="I144" s="135">
        <f t="shared" si="98"/>
        <v>4611.1559999999999</v>
      </c>
      <c r="J144" s="136">
        <f t="shared" si="99"/>
        <v>4.3811931907204579E-3</v>
      </c>
      <c r="K144" s="136">
        <f t="shared" si="100"/>
        <v>0.39923590771517736</v>
      </c>
      <c r="L144" s="136">
        <f t="shared" si="101"/>
        <v>0.14486605961715457</v>
      </c>
      <c r="M144" s="137">
        <f t="shared" si="102"/>
        <v>12.337999999999999</v>
      </c>
      <c r="N144" s="138">
        <f t="shared" si="103"/>
        <v>0.17349228696665217</v>
      </c>
      <c r="O144" s="138">
        <f t="shared" si="104"/>
        <v>28.409361990789296</v>
      </c>
      <c r="P144" s="233">
        <f t="shared" si="105"/>
        <v>4</v>
      </c>
      <c r="Q144" s="234">
        <f t="shared" si="106"/>
        <v>8</v>
      </c>
      <c r="R144" s="234">
        <f t="shared" si="107"/>
        <v>1310</v>
      </c>
      <c r="T144">
        <v>507</v>
      </c>
      <c r="U144">
        <v>8027</v>
      </c>
      <c r="V144" t="s">
        <v>1566</v>
      </c>
      <c r="W144">
        <v>4611.1559999999999</v>
      </c>
      <c r="X144">
        <v>2138.6880000000001</v>
      </c>
      <c r="Y144">
        <v>2.1560000000000001</v>
      </c>
      <c r="Z144">
        <v>12.337999999999999</v>
      </c>
      <c r="AA144">
        <v>311.539332</v>
      </c>
      <c r="AB144">
        <v>1.364914</v>
      </c>
      <c r="AC144">
        <v>124.37768800000001</v>
      </c>
      <c r="AD144" s="1">
        <v>668</v>
      </c>
      <c r="AE144">
        <v>8</v>
      </c>
      <c r="AF144">
        <v>1310</v>
      </c>
      <c r="AG144">
        <v>67</v>
      </c>
      <c r="AH144">
        <v>14.8012</v>
      </c>
      <c r="AI144">
        <v>25.6</v>
      </c>
      <c r="AJ144">
        <v>0</v>
      </c>
      <c r="AK144">
        <v>4</v>
      </c>
      <c r="AL144">
        <v>82</v>
      </c>
      <c r="AM144" t="s">
        <v>1567</v>
      </c>
      <c r="AN144" t="s">
        <v>1568</v>
      </c>
      <c r="AO144">
        <v>4340.2039999999997</v>
      </c>
      <c r="AR144" t="s">
        <v>142</v>
      </c>
      <c r="AS144" t="s">
        <v>201</v>
      </c>
      <c r="AT144" t="s">
        <v>989</v>
      </c>
      <c r="AU144" t="s">
        <v>1566</v>
      </c>
      <c r="AV144" t="s">
        <v>49</v>
      </c>
      <c r="AW144">
        <v>2</v>
      </c>
      <c r="BB144">
        <v>0.8963279783204039</v>
      </c>
      <c r="BC144" t="s">
        <v>72</v>
      </c>
      <c r="BF144" t="s">
        <v>142</v>
      </c>
      <c r="BG144" t="s">
        <v>201</v>
      </c>
      <c r="BH144" t="s">
        <v>1566</v>
      </c>
      <c r="BI144">
        <v>8027</v>
      </c>
      <c r="BJ144">
        <v>2</v>
      </c>
      <c r="BK144" t="s">
        <v>989</v>
      </c>
      <c r="BL144" t="s">
        <v>1019</v>
      </c>
      <c r="BM144">
        <v>0.8963279783204039</v>
      </c>
      <c r="BN144" t="s">
        <v>72</v>
      </c>
      <c r="BO144" t="s">
        <v>698</v>
      </c>
      <c r="BP144">
        <v>4611.1559999999999</v>
      </c>
    </row>
    <row r="145" spans="1:68" ht="16.5">
      <c r="A145" s="127" t="str">
        <f t="shared" si="90"/>
        <v>동화운수</v>
      </c>
      <c r="B145" s="128" t="str">
        <f t="shared" si="91"/>
        <v>윤보근</v>
      </c>
      <c r="C145" s="129" t="str">
        <f t="shared" si="92"/>
        <v>S</v>
      </c>
      <c r="D145" s="130">
        <f t="shared" si="93"/>
        <v>1.0119230769230767</v>
      </c>
      <c r="E145" s="131">
        <f t="shared" si="94"/>
        <v>2082</v>
      </c>
      <c r="F145" s="132" t="str">
        <f t="shared" si="95"/>
        <v>45</v>
      </c>
      <c r="G145" s="133" t="str">
        <f t="shared" si="96"/>
        <v>70바1810</v>
      </c>
      <c r="H145" s="134">
        <f t="shared" si="97"/>
        <v>1</v>
      </c>
      <c r="I145" s="135">
        <f t="shared" si="98"/>
        <v>5073.576</v>
      </c>
      <c r="J145" s="136">
        <f t="shared" si="99"/>
        <v>5.8105766357932475E-3</v>
      </c>
      <c r="K145" s="136">
        <f t="shared" si="100"/>
        <v>0.34778223005992054</v>
      </c>
      <c r="L145" s="136">
        <f t="shared" si="101"/>
        <v>0.13796974757054983</v>
      </c>
      <c r="M145" s="137">
        <f t="shared" si="102"/>
        <v>8.8040000000000003</v>
      </c>
      <c r="N145" s="138">
        <f t="shared" si="103"/>
        <v>3.9419927877299955E-2</v>
      </c>
      <c r="O145" s="138">
        <f t="shared" si="104"/>
        <v>27.554529586232668</v>
      </c>
      <c r="P145" s="233">
        <f t="shared" si="105"/>
        <v>2</v>
      </c>
      <c r="Q145" s="234">
        <f t="shared" si="106"/>
        <v>2</v>
      </c>
      <c r="R145" s="234">
        <f t="shared" si="107"/>
        <v>1398</v>
      </c>
      <c r="T145">
        <v>507</v>
      </c>
      <c r="U145">
        <v>2082</v>
      </c>
      <c r="V145" t="s">
        <v>1569</v>
      </c>
      <c r="W145">
        <v>5073.576</v>
      </c>
      <c r="X145">
        <v>1928.3119999999999</v>
      </c>
      <c r="Y145">
        <v>2.6309999999999998</v>
      </c>
      <c r="Z145">
        <v>8.8040000000000003</v>
      </c>
      <c r="AA145">
        <v>317.12824999999998</v>
      </c>
      <c r="AB145">
        <v>1.8426979999999999</v>
      </c>
      <c r="AC145">
        <v>110.29156999999999</v>
      </c>
      <c r="AD145" s="1">
        <v>700</v>
      </c>
      <c r="AE145">
        <v>2</v>
      </c>
      <c r="AF145">
        <v>1398</v>
      </c>
      <c r="AG145">
        <v>72</v>
      </c>
      <c r="AH145">
        <v>15.998499000000001</v>
      </c>
      <c r="AI145">
        <v>225.6</v>
      </c>
      <c r="AJ145">
        <v>0</v>
      </c>
      <c r="AK145">
        <v>2</v>
      </c>
      <c r="AL145">
        <v>1440</v>
      </c>
      <c r="AM145" t="s">
        <v>1570</v>
      </c>
      <c r="AN145" t="s">
        <v>1571</v>
      </c>
      <c r="AO145">
        <v>5073.576</v>
      </c>
      <c r="AR145" t="s">
        <v>142</v>
      </c>
      <c r="AS145" t="s">
        <v>203</v>
      </c>
      <c r="AT145" t="s">
        <v>1057</v>
      </c>
      <c r="AU145" t="s">
        <v>1569</v>
      </c>
      <c r="AV145" t="s">
        <v>49</v>
      </c>
      <c r="AW145">
        <v>1</v>
      </c>
      <c r="BB145">
        <v>1.0119230769230767</v>
      </c>
      <c r="BC145" t="s">
        <v>74</v>
      </c>
      <c r="BF145" t="s">
        <v>142</v>
      </c>
      <c r="BG145" t="s">
        <v>203</v>
      </c>
      <c r="BH145" t="s">
        <v>1569</v>
      </c>
      <c r="BI145">
        <v>2082</v>
      </c>
      <c r="BJ145">
        <v>1</v>
      </c>
      <c r="BK145" t="s">
        <v>1057</v>
      </c>
      <c r="BL145" t="s">
        <v>695</v>
      </c>
      <c r="BM145">
        <v>1.0119230769230767</v>
      </c>
      <c r="BN145" t="s">
        <v>74</v>
      </c>
      <c r="BO145" t="s">
        <v>697</v>
      </c>
      <c r="BP145">
        <v>5073.576</v>
      </c>
    </row>
    <row r="146" spans="1:68" ht="16.5">
      <c r="A146" s="127" t="str">
        <f t="shared" si="90"/>
        <v>동화운수</v>
      </c>
      <c r="B146" s="128" t="str">
        <f t="shared" si="91"/>
        <v>윤보현</v>
      </c>
      <c r="C146" s="129" t="str">
        <f t="shared" si="92"/>
        <v>A</v>
      </c>
      <c r="D146" s="130">
        <f t="shared" si="93"/>
        <v>0.96142857142857152</v>
      </c>
      <c r="E146" s="131">
        <f t="shared" si="94"/>
        <v>7965</v>
      </c>
      <c r="F146" s="132" t="str">
        <f t="shared" si="95"/>
        <v>급행95</v>
      </c>
      <c r="G146" s="133" t="str">
        <f t="shared" si="96"/>
        <v>70바1903</v>
      </c>
      <c r="H146" s="134">
        <f t="shared" si="97"/>
        <v>1</v>
      </c>
      <c r="I146" s="135">
        <f t="shared" si="98"/>
        <v>1543.0340000000001</v>
      </c>
      <c r="J146" s="136">
        <f t="shared" si="99"/>
        <v>1.8983431635546286E-3</v>
      </c>
      <c r="K146" s="136">
        <f t="shared" si="100"/>
        <v>0.36141884436324245</v>
      </c>
      <c r="L146" s="136">
        <f t="shared" si="101"/>
        <v>0.12054173790078507</v>
      </c>
      <c r="M146" s="137">
        <f t="shared" si="102"/>
        <v>8.7569999999999997</v>
      </c>
      <c r="N146" s="138">
        <f t="shared" si="103"/>
        <v>0.12961477193632803</v>
      </c>
      <c r="O146" s="138">
        <f t="shared" si="104"/>
        <v>6.2215090529437456</v>
      </c>
      <c r="P146" s="233">
        <f t="shared" si="105"/>
        <v>0</v>
      </c>
      <c r="Q146" s="234">
        <f t="shared" si="106"/>
        <v>2</v>
      </c>
      <c r="R146" s="234">
        <f t="shared" si="107"/>
        <v>96</v>
      </c>
      <c r="T146">
        <v>507</v>
      </c>
      <c r="U146">
        <v>7965</v>
      </c>
      <c r="V146" t="s">
        <v>1572</v>
      </c>
      <c r="W146">
        <v>1543.0340000000001</v>
      </c>
      <c r="X146">
        <v>573.15200000000004</v>
      </c>
      <c r="Y146">
        <v>2.6920000000000002</v>
      </c>
      <c r="Z146">
        <v>8.7569999999999997</v>
      </c>
      <c r="AA146">
        <v>95.975797999999998</v>
      </c>
      <c r="AB146">
        <v>0.182195</v>
      </c>
      <c r="AC146">
        <v>34.687461999999996</v>
      </c>
      <c r="AD146" s="1">
        <v>186</v>
      </c>
      <c r="AE146">
        <v>2</v>
      </c>
      <c r="AF146">
        <v>96</v>
      </c>
      <c r="AG146">
        <v>66</v>
      </c>
      <c r="AH146">
        <v>16.077323</v>
      </c>
      <c r="AI146">
        <v>92.9</v>
      </c>
      <c r="AJ146">
        <v>0</v>
      </c>
      <c r="AK146">
        <v>0</v>
      </c>
      <c r="AL146">
        <v>0</v>
      </c>
      <c r="AM146" t="s">
        <v>1573</v>
      </c>
      <c r="AN146" t="s">
        <v>1574</v>
      </c>
      <c r="AO146">
        <v>1543.0340000000001</v>
      </c>
      <c r="AR146" t="s">
        <v>142</v>
      </c>
      <c r="AS146" t="s">
        <v>204</v>
      </c>
      <c r="AT146" t="s">
        <v>1137</v>
      </c>
      <c r="AU146" t="s">
        <v>1572</v>
      </c>
      <c r="AV146" t="s">
        <v>49</v>
      </c>
      <c r="AW146">
        <v>1</v>
      </c>
      <c r="BB146">
        <v>0.96142857142857152</v>
      </c>
      <c r="BC146" t="s">
        <v>69</v>
      </c>
      <c r="BF146" t="s">
        <v>142</v>
      </c>
      <c r="BG146" t="s">
        <v>204</v>
      </c>
      <c r="BH146" t="s">
        <v>1572</v>
      </c>
      <c r="BI146">
        <v>7965</v>
      </c>
      <c r="BJ146">
        <v>1</v>
      </c>
      <c r="BK146" t="s">
        <v>1137</v>
      </c>
      <c r="BL146" t="s">
        <v>695</v>
      </c>
      <c r="BM146">
        <v>0.96142857142857152</v>
      </c>
      <c r="BN146" t="s">
        <v>69</v>
      </c>
      <c r="BO146" t="s">
        <v>699</v>
      </c>
      <c r="BP146">
        <v>1543.0340000000001</v>
      </c>
    </row>
    <row r="147" spans="1:68" ht="16.5">
      <c r="A147" s="127" t="str">
        <f t="shared" si="90"/>
        <v>동화운수</v>
      </c>
      <c r="B147" s="128" t="str">
        <f t="shared" si="91"/>
        <v>윤준호</v>
      </c>
      <c r="C147" s="129" t="str">
        <f t="shared" si="92"/>
        <v>C</v>
      </c>
      <c r="D147" s="130">
        <f t="shared" si="93"/>
        <v>0.88963223698843297</v>
      </c>
      <c r="E147" s="131">
        <f t="shared" si="94"/>
        <v>7525</v>
      </c>
      <c r="F147" s="132" t="str">
        <f t="shared" si="95"/>
        <v>2-1</v>
      </c>
      <c r="G147" s="133" t="str">
        <f t="shared" si="96"/>
        <v>70바1866</v>
      </c>
      <c r="H147" s="134">
        <f t="shared" si="97"/>
        <v>13</v>
      </c>
      <c r="I147" s="135">
        <f t="shared" si="98"/>
        <v>3435.9569999999994</v>
      </c>
      <c r="J147" s="136">
        <f t="shared" si="99"/>
        <v>8.2582282170710342E-3</v>
      </c>
      <c r="K147" s="136">
        <f t="shared" si="100"/>
        <v>0.37176957790638393</v>
      </c>
      <c r="L147" s="136">
        <f t="shared" si="101"/>
        <v>0.117871090936237</v>
      </c>
      <c r="M147" s="137">
        <f t="shared" si="102"/>
        <v>11.71</v>
      </c>
      <c r="N147" s="138">
        <f t="shared" si="103"/>
        <v>5.8207946141351594E-2</v>
      </c>
      <c r="O147" s="138">
        <f t="shared" si="104"/>
        <v>12.427396501178565</v>
      </c>
      <c r="P147" s="233">
        <f t="shared" si="105"/>
        <v>1</v>
      </c>
      <c r="Q147" s="234">
        <f t="shared" si="106"/>
        <v>2</v>
      </c>
      <c r="R147" s="234">
        <f t="shared" si="107"/>
        <v>427</v>
      </c>
      <c r="T147">
        <v>507</v>
      </c>
      <c r="U147">
        <v>7525</v>
      </c>
      <c r="V147" t="s">
        <v>1575</v>
      </c>
      <c r="W147">
        <v>3435.9569999999999</v>
      </c>
      <c r="X147">
        <v>1483.7639999999999</v>
      </c>
      <c r="Y147">
        <v>2.3159999999999998</v>
      </c>
      <c r="Z147">
        <v>11.71</v>
      </c>
      <c r="AA147">
        <v>214.02048400000001</v>
      </c>
      <c r="AB147">
        <v>1.7674300000000001</v>
      </c>
      <c r="AC147">
        <v>79.566305</v>
      </c>
      <c r="AD147" s="1">
        <v>405</v>
      </c>
      <c r="AE147">
        <v>2</v>
      </c>
      <c r="AF147">
        <v>427</v>
      </c>
      <c r="AG147">
        <v>67</v>
      </c>
      <c r="AH147">
        <v>16.054337</v>
      </c>
      <c r="AI147">
        <v>60.6</v>
      </c>
      <c r="AJ147">
        <v>0</v>
      </c>
      <c r="AK147">
        <v>1</v>
      </c>
      <c r="AL147">
        <v>41</v>
      </c>
      <c r="AM147" t="s">
        <v>1576</v>
      </c>
      <c r="AN147" t="s">
        <v>1577</v>
      </c>
      <c r="AO147">
        <v>1468.0540000000001</v>
      </c>
      <c r="AR147" t="s">
        <v>142</v>
      </c>
      <c r="AS147" t="s">
        <v>202</v>
      </c>
      <c r="AT147" t="s">
        <v>1040</v>
      </c>
      <c r="AU147" t="s">
        <v>1575</v>
      </c>
      <c r="AV147" t="s">
        <v>49</v>
      </c>
      <c r="AW147">
        <v>13</v>
      </c>
      <c r="BB147">
        <v>0.88963223698843297</v>
      </c>
      <c r="BC147" t="s">
        <v>72</v>
      </c>
      <c r="BF147" t="s">
        <v>142</v>
      </c>
      <c r="BG147" t="s">
        <v>202</v>
      </c>
      <c r="BH147" t="s">
        <v>1575</v>
      </c>
      <c r="BI147">
        <v>7525</v>
      </c>
      <c r="BJ147">
        <v>13</v>
      </c>
      <c r="BK147" t="s">
        <v>1040</v>
      </c>
      <c r="BL147" t="s">
        <v>1057</v>
      </c>
      <c r="BM147">
        <v>0.88963223698843297</v>
      </c>
      <c r="BN147" t="s">
        <v>72</v>
      </c>
      <c r="BO147" t="s">
        <v>698</v>
      </c>
      <c r="BP147">
        <v>3435.9569999999994</v>
      </c>
    </row>
    <row r="148" spans="1:68" ht="16.5">
      <c r="A148" s="127" t="str">
        <f t="shared" si="90"/>
        <v>동화운수</v>
      </c>
      <c r="B148" s="128" t="str">
        <f t="shared" si="91"/>
        <v>윤필봉</v>
      </c>
      <c r="C148" s="129" t="str">
        <f t="shared" si="92"/>
        <v>S</v>
      </c>
      <c r="D148" s="130">
        <f t="shared" si="93"/>
        <v>1.0649999999999999</v>
      </c>
      <c r="E148" s="131">
        <f t="shared" si="94"/>
        <v>1801</v>
      </c>
      <c r="F148" s="132" t="str">
        <f t="shared" si="95"/>
        <v>2-1</v>
      </c>
      <c r="G148" s="133" t="str">
        <f t="shared" si="96"/>
        <v>70바1942</v>
      </c>
      <c r="H148" s="134">
        <f t="shared" si="97"/>
        <v>1</v>
      </c>
      <c r="I148" s="135">
        <f t="shared" si="98"/>
        <v>1102.806</v>
      </c>
      <c r="J148" s="136">
        <f t="shared" si="99"/>
        <v>1.4384667908976863E-2</v>
      </c>
      <c r="K148" s="136">
        <f t="shared" si="100"/>
        <v>0.31273800865317153</v>
      </c>
      <c r="L148" s="136">
        <f t="shared" si="101"/>
        <v>0.22034700572902213</v>
      </c>
      <c r="M148" s="137">
        <f t="shared" si="102"/>
        <v>9.5690000000000008</v>
      </c>
      <c r="N148" s="138">
        <f t="shared" si="103"/>
        <v>0.1813555602708001</v>
      </c>
      <c r="O148" s="138">
        <f t="shared" si="104"/>
        <v>1.8135556027080011</v>
      </c>
      <c r="P148" s="233">
        <f t="shared" si="105"/>
        <v>0</v>
      </c>
      <c r="Q148" s="234">
        <f t="shared" si="106"/>
        <v>2</v>
      </c>
      <c r="R148" s="234">
        <f t="shared" si="107"/>
        <v>20</v>
      </c>
      <c r="T148">
        <v>507</v>
      </c>
      <c r="U148">
        <v>1801</v>
      </c>
      <c r="V148" t="s">
        <v>1578</v>
      </c>
      <c r="W148">
        <v>1102.806</v>
      </c>
      <c r="X148">
        <v>398.25599999999997</v>
      </c>
      <c r="Y148">
        <v>2.7690000000000001</v>
      </c>
      <c r="Z148">
        <v>9.5690000000000008</v>
      </c>
      <c r="AA148">
        <v>68.589417999999995</v>
      </c>
      <c r="AB148">
        <v>0.98663599999999996</v>
      </c>
      <c r="AC148">
        <v>21.450517999999999</v>
      </c>
      <c r="AD148" s="1">
        <v>243</v>
      </c>
      <c r="AE148">
        <v>2</v>
      </c>
      <c r="AF148">
        <v>20</v>
      </c>
      <c r="AG148">
        <v>60</v>
      </c>
      <c r="AH148">
        <v>16.078368999999999</v>
      </c>
      <c r="AI148">
        <v>0</v>
      </c>
      <c r="AJ148">
        <v>0</v>
      </c>
      <c r="AK148">
        <v>0</v>
      </c>
      <c r="AL148">
        <v>0</v>
      </c>
      <c r="AM148" t="s">
        <v>1579</v>
      </c>
      <c r="AN148" t="s">
        <v>1580</v>
      </c>
      <c r="AO148">
        <v>1102.806</v>
      </c>
      <c r="AR148" t="s">
        <v>142</v>
      </c>
      <c r="AS148" t="s">
        <v>202</v>
      </c>
      <c r="AT148" t="s">
        <v>1050</v>
      </c>
      <c r="AU148" t="s">
        <v>1578</v>
      </c>
      <c r="AV148" t="s">
        <v>49</v>
      </c>
      <c r="AW148">
        <v>1</v>
      </c>
      <c r="BB148">
        <v>1.0649999999999999</v>
      </c>
      <c r="BC148" t="s">
        <v>74</v>
      </c>
      <c r="BF148" t="s">
        <v>142</v>
      </c>
      <c r="BG148" t="s">
        <v>202</v>
      </c>
      <c r="BH148" t="s">
        <v>1578</v>
      </c>
      <c r="BI148">
        <v>1801</v>
      </c>
      <c r="BJ148">
        <v>1</v>
      </c>
      <c r="BK148" t="s">
        <v>1050</v>
      </c>
      <c r="BL148" t="s">
        <v>695</v>
      </c>
      <c r="BM148">
        <v>1.0649999999999999</v>
      </c>
      <c r="BN148" t="s">
        <v>74</v>
      </c>
      <c r="BO148" t="s">
        <v>697</v>
      </c>
      <c r="BP148">
        <v>1102.806</v>
      </c>
    </row>
    <row r="149" spans="1:68" ht="16.5">
      <c r="A149" s="127" t="str">
        <f t="shared" si="90"/>
        <v>동화운수</v>
      </c>
      <c r="B149" s="128" t="str">
        <f t="shared" si="91"/>
        <v>이경호</v>
      </c>
      <c r="C149" s="129" t="str">
        <f t="shared" si="92"/>
        <v>B</v>
      </c>
      <c r="D149" s="130">
        <f t="shared" si="93"/>
        <v>0.94171636780744183</v>
      </c>
      <c r="E149" s="131">
        <f t="shared" si="94"/>
        <v>8062</v>
      </c>
      <c r="F149" s="132" t="str">
        <f t="shared" si="95"/>
        <v>45</v>
      </c>
      <c r="G149" s="133" t="str">
        <f t="shared" si="96"/>
        <v>70바1849</v>
      </c>
      <c r="H149" s="134">
        <f t="shared" si="97"/>
        <v>2</v>
      </c>
      <c r="I149" s="135">
        <f t="shared" si="98"/>
        <v>2468.279</v>
      </c>
      <c r="J149" s="136">
        <f t="shared" si="99"/>
        <v>9.3974600503071663E-3</v>
      </c>
      <c r="K149" s="136">
        <f t="shared" si="100"/>
        <v>0.33426330412329963</v>
      </c>
      <c r="L149" s="136">
        <f t="shared" si="101"/>
        <v>0.15840996905131066</v>
      </c>
      <c r="M149" s="137">
        <f t="shared" si="102"/>
        <v>8.3759999999999994</v>
      </c>
      <c r="N149" s="138">
        <f t="shared" si="103"/>
        <v>0</v>
      </c>
      <c r="O149" s="138">
        <f t="shared" si="104"/>
        <v>8.751036653473939</v>
      </c>
      <c r="P149" s="233">
        <f t="shared" si="105"/>
        <v>0</v>
      </c>
      <c r="Q149" s="234">
        <f t="shared" si="106"/>
        <v>0</v>
      </c>
      <c r="R149" s="234">
        <f t="shared" si="107"/>
        <v>216</v>
      </c>
      <c r="T149">
        <v>507</v>
      </c>
      <c r="U149">
        <v>8062</v>
      </c>
      <c r="V149" t="s">
        <v>1581</v>
      </c>
      <c r="W149">
        <v>2468.279</v>
      </c>
      <c r="X149">
        <v>1008.001</v>
      </c>
      <c r="Y149">
        <v>2.4489999999999998</v>
      </c>
      <c r="Z149">
        <v>8.3759999999999994</v>
      </c>
      <c r="AA149">
        <v>156.18411699999999</v>
      </c>
      <c r="AB149">
        <v>1.4677340000000001</v>
      </c>
      <c r="AC149">
        <v>52.206619000000003</v>
      </c>
      <c r="AD149" s="1">
        <v>391</v>
      </c>
      <c r="AE149">
        <v>0</v>
      </c>
      <c r="AF149">
        <v>216</v>
      </c>
      <c r="AG149">
        <v>70</v>
      </c>
      <c r="AH149">
        <v>15.803649</v>
      </c>
      <c r="AI149">
        <v>72.400000000000006</v>
      </c>
      <c r="AJ149">
        <v>0</v>
      </c>
      <c r="AK149">
        <v>0</v>
      </c>
      <c r="AL149">
        <v>0</v>
      </c>
      <c r="AM149" t="s">
        <v>1582</v>
      </c>
      <c r="AN149" t="s">
        <v>1583</v>
      </c>
      <c r="AO149">
        <v>2315.52</v>
      </c>
      <c r="AR149" t="s">
        <v>142</v>
      </c>
      <c r="AS149" t="s">
        <v>203</v>
      </c>
      <c r="AT149" t="s">
        <v>1082</v>
      </c>
      <c r="AU149" t="s">
        <v>1581</v>
      </c>
      <c r="AV149" t="s">
        <v>49</v>
      </c>
      <c r="AW149">
        <v>2</v>
      </c>
      <c r="BB149">
        <v>0.94171636780744183</v>
      </c>
      <c r="BC149" t="s">
        <v>71</v>
      </c>
      <c r="BF149" t="s">
        <v>142</v>
      </c>
      <c r="BG149" t="s">
        <v>203</v>
      </c>
      <c r="BH149" t="s">
        <v>1581</v>
      </c>
      <c r="BI149">
        <v>8062</v>
      </c>
      <c r="BJ149">
        <v>2</v>
      </c>
      <c r="BK149" t="s">
        <v>1082</v>
      </c>
      <c r="BL149" t="s">
        <v>1080</v>
      </c>
      <c r="BM149">
        <v>0.94171636780744183</v>
      </c>
      <c r="BN149" t="s">
        <v>71</v>
      </c>
      <c r="BO149" t="s">
        <v>696</v>
      </c>
      <c r="BP149">
        <v>2468.279</v>
      </c>
    </row>
    <row r="150" spans="1:68" ht="16.5">
      <c r="A150" s="127" t="str">
        <f t="shared" si="90"/>
        <v>동화운수</v>
      </c>
      <c r="B150" s="128" t="str">
        <f t="shared" si="91"/>
        <v>이계명</v>
      </c>
      <c r="C150" s="129" t="str">
        <f t="shared" si="92"/>
        <v>B</v>
      </c>
      <c r="D150" s="130">
        <f t="shared" si="93"/>
        <v>0.93782608695652181</v>
      </c>
      <c r="E150" s="131">
        <f t="shared" si="94"/>
        <v>2306</v>
      </c>
      <c r="F150" s="132" t="str">
        <f t="shared" si="95"/>
        <v>10</v>
      </c>
      <c r="G150" s="133" t="str">
        <f t="shared" si="96"/>
        <v>70바1940</v>
      </c>
      <c r="H150" s="134">
        <f t="shared" si="97"/>
        <v>1</v>
      </c>
      <c r="I150" s="135">
        <f t="shared" si="98"/>
        <v>4478.0060000000003</v>
      </c>
      <c r="J150" s="136">
        <f t="shared" si="99"/>
        <v>3.5276660668799288E-2</v>
      </c>
      <c r="K150" s="136">
        <f t="shared" si="100"/>
        <v>0.36840760705571912</v>
      </c>
      <c r="L150" s="136">
        <f t="shared" si="101"/>
        <v>0.19629272493158784</v>
      </c>
      <c r="M150" s="137">
        <f t="shared" si="102"/>
        <v>12.923</v>
      </c>
      <c r="N150" s="138">
        <f t="shared" si="103"/>
        <v>8.9325472096285705E-2</v>
      </c>
      <c r="O150" s="138">
        <f t="shared" si="104"/>
        <v>24.787818506719283</v>
      </c>
      <c r="P150" s="233">
        <f t="shared" si="105"/>
        <v>24</v>
      </c>
      <c r="Q150" s="234">
        <f t="shared" si="106"/>
        <v>4</v>
      </c>
      <c r="R150" s="234">
        <f t="shared" si="107"/>
        <v>1110</v>
      </c>
      <c r="T150">
        <v>507</v>
      </c>
      <c r="U150">
        <v>2306</v>
      </c>
      <c r="V150" t="s">
        <v>1584</v>
      </c>
      <c r="W150">
        <v>4478.0060000000003</v>
      </c>
      <c r="X150">
        <v>2075.9340000000002</v>
      </c>
      <c r="Y150">
        <v>2.157</v>
      </c>
      <c r="Z150">
        <v>12.923</v>
      </c>
      <c r="AA150">
        <v>293.54989399999999</v>
      </c>
      <c r="AB150">
        <v>10.355460000000001</v>
      </c>
      <c r="AC150">
        <v>108.14601399999999</v>
      </c>
      <c r="AD150" s="1">
        <v>879</v>
      </c>
      <c r="AE150">
        <v>4</v>
      </c>
      <c r="AF150">
        <v>1110</v>
      </c>
      <c r="AG150">
        <v>82</v>
      </c>
      <c r="AH150">
        <v>15.254667</v>
      </c>
      <c r="AI150">
        <v>664.6</v>
      </c>
      <c r="AJ150">
        <v>18</v>
      </c>
      <c r="AK150">
        <v>24</v>
      </c>
      <c r="AL150">
        <v>2500</v>
      </c>
      <c r="AM150" t="s">
        <v>1585</v>
      </c>
      <c r="AN150" t="s">
        <v>1586</v>
      </c>
      <c r="AO150">
        <v>4478.0060000000003</v>
      </c>
      <c r="AR150" t="s">
        <v>142</v>
      </c>
      <c r="AS150" t="s">
        <v>200</v>
      </c>
      <c r="AT150" t="s">
        <v>970</v>
      </c>
      <c r="AU150" t="s">
        <v>1584</v>
      </c>
      <c r="AV150" t="s">
        <v>49</v>
      </c>
      <c r="AW150">
        <v>1</v>
      </c>
      <c r="BB150">
        <v>0.93782608695652181</v>
      </c>
      <c r="BC150" t="s">
        <v>71</v>
      </c>
      <c r="BF150" t="s">
        <v>142</v>
      </c>
      <c r="BG150" t="s">
        <v>200</v>
      </c>
      <c r="BH150" t="s">
        <v>1584</v>
      </c>
      <c r="BI150">
        <v>2306</v>
      </c>
      <c r="BJ150">
        <v>1</v>
      </c>
      <c r="BK150" t="s">
        <v>970</v>
      </c>
      <c r="BL150" t="s">
        <v>695</v>
      </c>
      <c r="BM150">
        <v>0.93782608695652181</v>
      </c>
      <c r="BN150" t="s">
        <v>71</v>
      </c>
      <c r="BO150" t="s">
        <v>696</v>
      </c>
      <c r="BP150">
        <v>4478.0060000000003</v>
      </c>
    </row>
    <row r="151" spans="1:68" ht="16.5">
      <c r="A151" s="127" t="str">
        <f t="shared" si="90"/>
        <v>동화운수</v>
      </c>
      <c r="B151" s="128" t="str">
        <f t="shared" si="91"/>
        <v>이구연</v>
      </c>
      <c r="C151" s="129" t="str">
        <f t="shared" si="92"/>
        <v>B</v>
      </c>
      <c r="D151" s="130">
        <f t="shared" si="93"/>
        <v>0.94296296296296278</v>
      </c>
      <c r="E151" s="131">
        <f t="shared" si="94"/>
        <v>2839</v>
      </c>
      <c r="F151" s="132" t="str">
        <f t="shared" si="95"/>
        <v>2-1</v>
      </c>
      <c r="G151" s="133" t="str">
        <f t="shared" si="96"/>
        <v>70바1820</v>
      </c>
      <c r="H151" s="134">
        <f t="shared" si="97"/>
        <v>1</v>
      </c>
      <c r="I151" s="135">
        <f t="shared" si="98"/>
        <v>5535.1440000000002</v>
      </c>
      <c r="J151" s="136">
        <f t="shared" si="99"/>
        <v>1.3252577700509407E-2</v>
      </c>
      <c r="K151" s="136">
        <f t="shared" si="100"/>
        <v>0.32409278802308544</v>
      </c>
      <c r="L151" s="136">
        <f t="shared" si="101"/>
        <v>8.5453964702634652E-2</v>
      </c>
      <c r="M151" s="137">
        <f t="shared" si="102"/>
        <v>10.513</v>
      </c>
      <c r="N151" s="138">
        <f t="shared" si="103"/>
        <v>0.10839826389340548</v>
      </c>
      <c r="O151" s="138">
        <f t="shared" si="104"/>
        <v>15.609350000650389</v>
      </c>
      <c r="P151" s="233">
        <f t="shared" si="105"/>
        <v>6</v>
      </c>
      <c r="Q151" s="234">
        <f t="shared" si="106"/>
        <v>6</v>
      </c>
      <c r="R151" s="234">
        <f t="shared" si="107"/>
        <v>864</v>
      </c>
      <c r="T151">
        <v>507</v>
      </c>
      <c r="U151">
        <v>2839</v>
      </c>
      <c r="V151" t="s">
        <v>1587</v>
      </c>
      <c r="W151">
        <v>5535.1440000000002</v>
      </c>
      <c r="X151">
        <v>2173.9299999999998</v>
      </c>
      <c r="Y151">
        <v>2.5459999999999998</v>
      </c>
      <c r="Z151">
        <v>10.513</v>
      </c>
      <c r="AA151">
        <v>314.72760199999999</v>
      </c>
      <c r="AB151">
        <v>4.1709519999999998</v>
      </c>
      <c r="AC151">
        <v>102.000946</v>
      </c>
      <c r="AD151" s="1">
        <v>473</v>
      </c>
      <c r="AE151">
        <v>6</v>
      </c>
      <c r="AF151">
        <v>864</v>
      </c>
      <c r="AG151">
        <v>69</v>
      </c>
      <c r="AH151">
        <v>17.587094</v>
      </c>
      <c r="AI151">
        <v>109.4</v>
      </c>
      <c r="AJ151">
        <v>0</v>
      </c>
      <c r="AK151">
        <v>6</v>
      </c>
      <c r="AL151">
        <v>1372</v>
      </c>
      <c r="AM151" t="s">
        <v>1588</v>
      </c>
      <c r="AN151" t="s">
        <v>1589</v>
      </c>
      <c r="AO151">
        <v>5535.1440000000002</v>
      </c>
      <c r="AR151" t="s">
        <v>142</v>
      </c>
      <c r="AS151" t="s">
        <v>202</v>
      </c>
      <c r="AT151" t="s">
        <v>1036</v>
      </c>
      <c r="AU151" t="s">
        <v>1587</v>
      </c>
      <c r="AV151" t="s">
        <v>49</v>
      </c>
      <c r="AW151">
        <v>1</v>
      </c>
      <c r="BB151">
        <v>0.94296296296296278</v>
      </c>
      <c r="BC151" t="s">
        <v>71</v>
      </c>
      <c r="BF151" t="s">
        <v>142</v>
      </c>
      <c r="BG151" t="s">
        <v>202</v>
      </c>
      <c r="BH151" t="s">
        <v>1587</v>
      </c>
      <c r="BI151">
        <v>2839</v>
      </c>
      <c r="BJ151">
        <v>1</v>
      </c>
      <c r="BK151" t="s">
        <v>1036</v>
      </c>
      <c r="BL151" t="s">
        <v>695</v>
      </c>
      <c r="BM151">
        <v>0.94296296296296278</v>
      </c>
      <c r="BN151" t="s">
        <v>71</v>
      </c>
      <c r="BO151" t="s">
        <v>696</v>
      </c>
      <c r="BP151">
        <v>5535.1440000000002</v>
      </c>
    </row>
    <row r="152" spans="1:68" ht="16.5">
      <c r="A152" s="127" t="str">
        <f t="shared" si="90"/>
        <v>동화운수</v>
      </c>
      <c r="B152" s="128" t="str">
        <f t="shared" si="91"/>
        <v>이만용</v>
      </c>
      <c r="C152" s="129" t="str">
        <f t="shared" si="92"/>
        <v>A</v>
      </c>
      <c r="D152" s="130">
        <f t="shared" si="93"/>
        <v>0.97844646101788713</v>
      </c>
      <c r="E152" s="131">
        <f t="shared" si="94"/>
        <v>9177</v>
      </c>
      <c r="F152" s="132" t="str">
        <f t="shared" si="95"/>
        <v>2-1</v>
      </c>
      <c r="G152" s="133" t="str">
        <f t="shared" si="96"/>
        <v>70바1811</v>
      </c>
      <c r="H152" s="134">
        <f t="shared" si="97"/>
        <v>3</v>
      </c>
      <c r="I152" s="135">
        <f t="shared" si="98"/>
        <v>4711.384</v>
      </c>
      <c r="J152" s="136">
        <f t="shared" si="99"/>
        <v>2.8715204812923972E-2</v>
      </c>
      <c r="K152" s="136">
        <f t="shared" si="100"/>
        <v>0.31506503807585251</v>
      </c>
      <c r="L152" s="136">
        <f t="shared" si="101"/>
        <v>9.190505380160055E-2</v>
      </c>
      <c r="M152" s="137">
        <f t="shared" si="102"/>
        <v>8.8919999999999995</v>
      </c>
      <c r="N152" s="138">
        <f t="shared" si="103"/>
        <v>0.12735111381284139</v>
      </c>
      <c r="O152" s="138">
        <f t="shared" si="104"/>
        <v>31.583076225584669</v>
      </c>
      <c r="P152" s="233">
        <f t="shared" si="105"/>
        <v>12</v>
      </c>
      <c r="Q152" s="234">
        <f t="shared" si="106"/>
        <v>6</v>
      </c>
      <c r="R152" s="234">
        <f t="shared" si="107"/>
        <v>1488</v>
      </c>
      <c r="T152">
        <v>507</v>
      </c>
      <c r="U152">
        <v>9177</v>
      </c>
      <c r="V152" t="s">
        <v>1590</v>
      </c>
      <c r="W152">
        <v>4711.384</v>
      </c>
      <c r="X152">
        <v>1731.258</v>
      </c>
      <c r="Y152">
        <v>2.7210000000000001</v>
      </c>
      <c r="Z152">
        <v>8.8919999999999995</v>
      </c>
      <c r="AA152">
        <v>280.373762</v>
      </c>
      <c r="AB152">
        <v>8.0509900000000005</v>
      </c>
      <c r="AC152">
        <v>88.335970000000003</v>
      </c>
      <c r="AD152" s="1">
        <v>433</v>
      </c>
      <c r="AE152">
        <v>6</v>
      </c>
      <c r="AF152">
        <v>1488</v>
      </c>
      <c r="AG152">
        <v>69</v>
      </c>
      <c r="AH152">
        <v>16.803940000000001</v>
      </c>
      <c r="AI152">
        <v>172.6</v>
      </c>
      <c r="AJ152">
        <v>0</v>
      </c>
      <c r="AK152">
        <v>12</v>
      </c>
      <c r="AL152">
        <v>1204</v>
      </c>
      <c r="AM152" t="s">
        <v>1591</v>
      </c>
      <c r="AN152" t="s">
        <v>1592</v>
      </c>
      <c r="AO152">
        <v>4343.808</v>
      </c>
      <c r="AR152" t="s">
        <v>142</v>
      </c>
      <c r="AS152" t="s">
        <v>202</v>
      </c>
      <c r="AT152" t="s">
        <v>1033</v>
      </c>
      <c r="AU152" t="s">
        <v>1590</v>
      </c>
      <c r="AV152" t="s">
        <v>49</v>
      </c>
      <c r="AW152">
        <v>3</v>
      </c>
      <c r="BB152">
        <v>0.97844646101788713</v>
      </c>
      <c r="BC152" t="s">
        <v>69</v>
      </c>
      <c r="BF152" t="s">
        <v>142</v>
      </c>
      <c r="BG152" t="s">
        <v>202</v>
      </c>
      <c r="BH152" t="s">
        <v>1590</v>
      </c>
      <c r="BI152">
        <v>9177</v>
      </c>
      <c r="BJ152">
        <v>3</v>
      </c>
      <c r="BK152" t="s">
        <v>1033</v>
      </c>
      <c r="BL152" t="s">
        <v>1046</v>
      </c>
      <c r="BM152">
        <v>0.97844646101788713</v>
      </c>
      <c r="BN152" t="s">
        <v>69</v>
      </c>
      <c r="BO152" t="s">
        <v>699</v>
      </c>
      <c r="BP152">
        <v>4711.384</v>
      </c>
    </row>
    <row r="153" spans="1:68" ht="16.5">
      <c r="A153" s="127" t="str">
        <f t="shared" si="90"/>
        <v>동화운수</v>
      </c>
      <c r="B153" s="128" t="str">
        <f t="shared" si="91"/>
        <v>이명인</v>
      </c>
      <c r="C153" s="129" t="str">
        <f t="shared" si="92"/>
        <v>S</v>
      </c>
      <c r="D153" s="130">
        <f t="shared" si="93"/>
        <v>1.0508370819395174</v>
      </c>
      <c r="E153" s="131">
        <f t="shared" si="94"/>
        <v>7715</v>
      </c>
      <c r="F153" s="132" t="str">
        <f t="shared" si="95"/>
        <v>2-1</v>
      </c>
      <c r="G153" s="133" t="str">
        <f t="shared" si="96"/>
        <v>70바1865</v>
      </c>
      <c r="H153" s="134">
        <f t="shared" si="97"/>
        <v>2</v>
      </c>
      <c r="I153" s="135">
        <f t="shared" si="98"/>
        <v>4547.4679999999998</v>
      </c>
      <c r="J153" s="136">
        <f t="shared" si="99"/>
        <v>2.8536089946212834E-3</v>
      </c>
      <c r="K153" s="136">
        <f t="shared" si="100"/>
        <v>0.28063726590143845</v>
      </c>
      <c r="L153" s="136">
        <f t="shared" si="101"/>
        <v>0.27399862956704701</v>
      </c>
      <c r="M153" s="137">
        <f t="shared" si="102"/>
        <v>7.72</v>
      </c>
      <c r="N153" s="138">
        <f t="shared" si="103"/>
        <v>0.7256785534279736</v>
      </c>
      <c r="O153" s="138">
        <f t="shared" si="104"/>
        <v>4.8158667636583701</v>
      </c>
      <c r="P153" s="233">
        <f t="shared" si="105"/>
        <v>0</v>
      </c>
      <c r="Q153" s="234">
        <f t="shared" si="106"/>
        <v>33</v>
      </c>
      <c r="R153" s="234">
        <f t="shared" si="107"/>
        <v>219</v>
      </c>
      <c r="T153">
        <v>507</v>
      </c>
      <c r="U153">
        <v>7715</v>
      </c>
      <c r="V153" t="s">
        <v>1593</v>
      </c>
      <c r="W153">
        <v>4547.4679999999998</v>
      </c>
      <c r="X153">
        <v>1549.5419999999999</v>
      </c>
      <c r="Y153">
        <v>2.9350000000000001</v>
      </c>
      <c r="Z153">
        <v>7.72</v>
      </c>
      <c r="AA153">
        <v>247.00370699999999</v>
      </c>
      <c r="AB153">
        <v>0.70485200000000003</v>
      </c>
      <c r="AC153">
        <v>69.318444999999997</v>
      </c>
      <c r="AD153" s="1">
        <v>1246</v>
      </c>
      <c r="AE153">
        <v>33</v>
      </c>
      <c r="AF153">
        <v>219</v>
      </c>
      <c r="AG153">
        <v>64</v>
      </c>
      <c r="AH153">
        <v>18.410525</v>
      </c>
      <c r="AI153">
        <v>18.399999999999999</v>
      </c>
      <c r="AJ153">
        <v>0</v>
      </c>
      <c r="AK153">
        <v>0</v>
      </c>
      <c r="AL153">
        <v>0</v>
      </c>
      <c r="AM153" t="s">
        <v>1594</v>
      </c>
      <c r="AN153" t="s">
        <v>1595</v>
      </c>
      <c r="AO153">
        <v>4474.5959999999995</v>
      </c>
      <c r="AR153" t="s">
        <v>142</v>
      </c>
      <c r="AS153" t="s">
        <v>202</v>
      </c>
      <c r="AT153" t="s">
        <v>1038</v>
      </c>
      <c r="AU153" t="s">
        <v>1593</v>
      </c>
      <c r="AV153" t="s">
        <v>49</v>
      </c>
      <c r="AW153">
        <v>2</v>
      </c>
      <c r="BB153">
        <v>1.0508370819395174</v>
      </c>
      <c r="BC153" t="s">
        <v>74</v>
      </c>
      <c r="BF153" t="s">
        <v>142</v>
      </c>
      <c r="BG153" t="s">
        <v>202</v>
      </c>
      <c r="BH153" t="s">
        <v>1593</v>
      </c>
      <c r="BI153">
        <v>7715</v>
      </c>
      <c r="BJ153">
        <v>2</v>
      </c>
      <c r="BK153" t="s">
        <v>1038</v>
      </c>
      <c r="BL153" t="s">
        <v>1078</v>
      </c>
      <c r="BM153">
        <v>1.0508370819395174</v>
      </c>
      <c r="BN153" t="s">
        <v>74</v>
      </c>
      <c r="BO153" t="s">
        <v>697</v>
      </c>
      <c r="BP153">
        <v>4547.4679999999998</v>
      </c>
    </row>
    <row r="154" spans="1:68" ht="16.5">
      <c r="A154" s="127" t="str">
        <f t="shared" si="90"/>
        <v>동화운수</v>
      </c>
      <c r="B154" s="128" t="str">
        <f t="shared" si="91"/>
        <v>이명철</v>
      </c>
      <c r="C154" s="129" t="str">
        <f t="shared" si="92"/>
        <v>A</v>
      </c>
      <c r="D154" s="130">
        <f t="shared" si="93"/>
        <v>0.96767411668402725</v>
      </c>
      <c r="E154" s="131">
        <f t="shared" si="94"/>
        <v>3862</v>
      </c>
      <c r="F154" s="132" t="str">
        <f t="shared" si="95"/>
        <v>45</v>
      </c>
      <c r="G154" s="133" t="str">
        <f t="shared" si="96"/>
        <v>70바1808</v>
      </c>
      <c r="H154" s="134">
        <f t="shared" si="97"/>
        <v>2</v>
      </c>
      <c r="I154" s="135">
        <f t="shared" si="98"/>
        <v>5196.6210000000001</v>
      </c>
      <c r="J154" s="136">
        <f t="shared" si="99"/>
        <v>2.5191246376841518E-3</v>
      </c>
      <c r="K154" s="136">
        <f t="shared" si="100"/>
        <v>0.33726945407239028</v>
      </c>
      <c r="L154" s="136">
        <f t="shared" si="101"/>
        <v>0.13816670486456487</v>
      </c>
      <c r="M154" s="137">
        <f t="shared" si="102"/>
        <v>9.5169999999999995</v>
      </c>
      <c r="N154" s="138">
        <f t="shared" si="103"/>
        <v>0.38486547316034786</v>
      </c>
      <c r="O154" s="138">
        <f t="shared" si="104"/>
        <v>1.9243273658017392</v>
      </c>
      <c r="P154" s="233">
        <f t="shared" si="105"/>
        <v>0</v>
      </c>
      <c r="Q154" s="234">
        <f t="shared" si="106"/>
        <v>20</v>
      </c>
      <c r="R154" s="234">
        <f t="shared" si="107"/>
        <v>100</v>
      </c>
      <c r="T154">
        <v>507</v>
      </c>
      <c r="U154">
        <v>3862</v>
      </c>
      <c r="V154" t="s">
        <v>1596</v>
      </c>
      <c r="W154">
        <v>5196.6210000000001</v>
      </c>
      <c r="X154">
        <v>2150.1999999999998</v>
      </c>
      <c r="Y154">
        <v>2.4169999999999998</v>
      </c>
      <c r="Z154">
        <v>9.5169999999999995</v>
      </c>
      <c r="AA154">
        <v>331.310721</v>
      </c>
      <c r="AB154">
        <v>0.83461300000000005</v>
      </c>
      <c r="AC154">
        <v>111.74098600000001</v>
      </c>
      <c r="AD154" s="1">
        <v>718</v>
      </c>
      <c r="AE154">
        <v>20</v>
      </c>
      <c r="AF154">
        <v>100</v>
      </c>
      <c r="AG154">
        <v>71</v>
      </c>
      <c r="AH154">
        <v>15.685036999999999</v>
      </c>
      <c r="AI154">
        <v>64.3</v>
      </c>
      <c r="AJ154">
        <v>0</v>
      </c>
      <c r="AK154">
        <v>0</v>
      </c>
      <c r="AL154">
        <v>0</v>
      </c>
      <c r="AM154" t="s">
        <v>1597</v>
      </c>
      <c r="AN154" t="s">
        <v>1598</v>
      </c>
      <c r="AO154">
        <v>5096.5280000000002</v>
      </c>
      <c r="AR154" t="s">
        <v>142</v>
      </c>
      <c r="AS154" t="s">
        <v>203</v>
      </c>
      <c r="AT154" t="s">
        <v>1055</v>
      </c>
      <c r="AU154" t="s">
        <v>1596</v>
      </c>
      <c r="AV154" t="s">
        <v>49</v>
      </c>
      <c r="AW154">
        <v>2</v>
      </c>
      <c r="BB154">
        <v>0.96767411668402725</v>
      </c>
      <c r="BC154" t="s">
        <v>69</v>
      </c>
      <c r="BF154" t="s">
        <v>142</v>
      </c>
      <c r="BG154" t="s">
        <v>203</v>
      </c>
      <c r="BH154" t="s">
        <v>1596</v>
      </c>
      <c r="BI154">
        <v>3862</v>
      </c>
      <c r="BJ154">
        <v>2</v>
      </c>
      <c r="BK154" t="s">
        <v>1055</v>
      </c>
      <c r="BL154" t="s">
        <v>1061</v>
      </c>
      <c r="BM154">
        <v>0.96767411668402725</v>
      </c>
      <c r="BN154" t="s">
        <v>69</v>
      </c>
      <c r="BO154" t="s">
        <v>699</v>
      </c>
      <c r="BP154">
        <v>5196.6210000000001</v>
      </c>
    </row>
    <row r="155" spans="1:68" ht="16.5">
      <c r="A155" s="127" t="str">
        <f t="shared" si="90"/>
        <v>동화운수</v>
      </c>
      <c r="B155" s="128" t="str">
        <f t="shared" si="91"/>
        <v>이명철B</v>
      </c>
      <c r="C155" s="129" t="str">
        <f t="shared" si="92"/>
        <v>D</v>
      </c>
      <c r="D155" s="130">
        <f t="shared" si="93"/>
        <v>0.8495241638378852</v>
      </c>
      <c r="E155" s="131">
        <f t="shared" si="94"/>
        <v>4034</v>
      </c>
      <c r="F155" s="132" t="str">
        <f t="shared" si="95"/>
        <v>2</v>
      </c>
      <c r="G155" s="133" t="str">
        <f t="shared" si="96"/>
        <v>70바1892</v>
      </c>
      <c r="H155" s="134">
        <f t="shared" si="97"/>
        <v>9</v>
      </c>
      <c r="I155" s="135">
        <f t="shared" si="98"/>
        <v>4307.695999999999</v>
      </c>
      <c r="J155" s="136">
        <f t="shared" si="99"/>
        <v>2.4144038569381944E-2</v>
      </c>
      <c r="K155" s="136">
        <f t="shared" si="100"/>
        <v>0.39559544615038583</v>
      </c>
      <c r="L155" s="136">
        <f t="shared" si="101"/>
        <v>0.30364259687777417</v>
      </c>
      <c r="M155" s="137">
        <f t="shared" si="102"/>
        <v>15.343999999999999</v>
      </c>
      <c r="N155" s="138">
        <f t="shared" si="103"/>
        <v>0</v>
      </c>
      <c r="O155" s="138">
        <f t="shared" si="104"/>
        <v>24.073193651548298</v>
      </c>
      <c r="P155" s="233">
        <f t="shared" si="105"/>
        <v>44</v>
      </c>
      <c r="Q155" s="234">
        <f t="shared" si="106"/>
        <v>0</v>
      </c>
      <c r="R155" s="234">
        <f t="shared" si="107"/>
        <v>1037</v>
      </c>
      <c r="T155">
        <v>507</v>
      </c>
      <c r="U155">
        <v>4034</v>
      </c>
      <c r="V155" t="s">
        <v>1599</v>
      </c>
      <c r="W155">
        <v>4307.6959999999999</v>
      </c>
      <c r="X155">
        <v>2238.2669999999998</v>
      </c>
      <c r="Y155">
        <v>1.925</v>
      </c>
      <c r="Z155">
        <v>15.343999999999999</v>
      </c>
      <c r="AA155">
        <v>290.45298200000002</v>
      </c>
      <c r="AB155">
        <v>7.0127079999999999</v>
      </c>
      <c r="AC155">
        <v>114.901877</v>
      </c>
      <c r="AD155" s="1">
        <v>1308</v>
      </c>
      <c r="AE155">
        <v>0</v>
      </c>
      <c r="AF155">
        <v>1037</v>
      </c>
      <c r="AG155">
        <v>73</v>
      </c>
      <c r="AH155">
        <v>14.830958000000001</v>
      </c>
      <c r="AI155">
        <v>493.7</v>
      </c>
      <c r="AJ155">
        <v>0</v>
      </c>
      <c r="AK155">
        <v>44</v>
      </c>
      <c r="AL155">
        <v>7941</v>
      </c>
      <c r="AM155" t="s">
        <v>1600</v>
      </c>
      <c r="AN155" t="s">
        <v>1601</v>
      </c>
      <c r="AO155">
        <v>1481.682</v>
      </c>
      <c r="AR155" t="s">
        <v>142</v>
      </c>
      <c r="AS155" t="s">
        <v>201</v>
      </c>
      <c r="AT155" t="s">
        <v>1003</v>
      </c>
      <c r="AU155" t="s">
        <v>1599</v>
      </c>
      <c r="AV155" t="s">
        <v>49</v>
      </c>
      <c r="AW155">
        <v>9</v>
      </c>
      <c r="BB155">
        <v>0.8495241638378852</v>
      </c>
      <c r="BC155" t="s">
        <v>70</v>
      </c>
      <c r="BF155" t="s">
        <v>142</v>
      </c>
      <c r="BG155" t="s">
        <v>201</v>
      </c>
      <c r="BH155" t="s">
        <v>1599</v>
      </c>
      <c r="BI155">
        <v>4034</v>
      </c>
      <c r="BJ155">
        <v>9</v>
      </c>
      <c r="BK155" t="s">
        <v>1003</v>
      </c>
      <c r="BL155" t="s">
        <v>972</v>
      </c>
      <c r="BM155">
        <v>0.8495241638378852</v>
      </c>
      <c r="BN155" t="s">
        <v>70</v>
      </c>
      <c r="BO155" t="s">
        <v>700</v>
      </c>
      <c r="BP155">
        <v>4307.695999999999</v>
      </c>
    </row>
    <row r="156" spans="1:68" ht="16.5">
      <c r="A156" s="127" t="str">
        <f t="shared" si="90"/>
        <v>동화운수</v>
      </c>
      <c r="B156" s="128" t="str">
        <f t="shared" si="91"/>
        <v>이몽기</v>
      </c>
      <c r="C156" s="129" t="str">
        <f t="shared" si="92"/>
        <v>S</v>
      </c>
      <c r="D156" s="130">
        <f t="shared" si="93"/>
        <v>1.0541666666666667</v>
      </c>
      <c r="E156" s="131">
        <f t="shared" si="94"/>
        <v>3884</v>
      </c>
      <c r="F156" s="132" t="str">
        <f t="shared" si="95"/>
        <v>45</v>
      </c>
      <c r="G156" s="133" t="str">
        <f t="shared" si="96"/>
        <v>70바1818</v>
      </c>
      <c r="H156" s="134">
        <f t="shared" si="97"/>
        <v>1</v>
      </c>
      <c r="I156" s="135">
        <f t="shared" si="98"/>
        <v>2206.9969999999998</v>
      </c>
      <c r="J156" s="136">
        <f t="shared" si="99"/>
        <v>2.9138780130312128E-3</v>
      </c>
      <c r="K156" s="136">
        <f t="shared" si="100"/>
        <v>0.34340866668695297</v>
      </c>
      <c r="L156" s="136">
        <f t="shared" si="101"/>
        <v>0.10376090225768318</v>
      </c>
      <c r="M156" s="137">
        <f t="shared" si="102"/>
        <v>8.8089999999999993</v>
      </c>
      <c r="N156" s="138">
        <f t="shared" si="103"/>
        <v>0.36248350133688451</v>
      </c>
      <c r="O156" s="138">
        <f t="shared" si="104"/>
        <v>6.2075299603941465</v>
      </c>
      <c r="P156" s="233">
        <f t="shared" si="105"/>
        <v>2</v>
      </c>
      <c r="Q156" s="234">
        <f t="shared" si="106"/>
        <v>8</v>
      </c>
      <c r="R156" s="234">
        <f t="shared" si="107"/>
        <v>137</v>
      </c>
      <c r="T156">
        <v>507</v>
      </c>
      <c r="U156">
        <v>3884</v>
      </c>
      <c r="V156" t="s">
        <v>1602</v>
      </c>
      <c r="W156">
        <v>2206.9969999999998</v>
      </c>
      <c r="X156">
        <v>872.45899999999995</v>
      </c>
      <c r="Y156">
        <v>2.5299999999999998</v>
      </c>
      <c r="Z156">
        <v>8.8089999999999993</v>
      </c>
      <c r="AA156">
        <v>141.83606800000001</v>
      </c>
      <c r="AB156">
        <v>0.41329300000000002</v>
      </c>
      <c r="AC156">
        <v>48.707735</v>
      </c>
      <c r="AD156" s="1">
        <v>229</v>
      </c>
      <c r="AE156">
        <v>8</v>
      </c>
      <c r="AF156">
        <v>137</v>
      </c>
      <c r="AG156">
        <v>69</v>
      </c>
      <c r="AH156">
        <v>15.560195</v>
      </c>
      <c r="AI156">
        <v>45.3</v>
      </c>
      <c r="AJ156">
        <v>0</v>
      </c>
      <c r="AK156">
        <v>2</v>
      </c>
      <c r="AL156">
        <v>401</v>
      </c>
      <c r="AM156" t="s">
        <v>1603</v>
      </c>
      <c r="AN156" t="s">
        <v>1604</v>
      </c>
      <c r="AO156">
        <v>2206.9969999999998</v>
      </c>
      <c r="AR156" t="s">
        <v>142</v>
      </c>
      <c r="AS156" t="s">
        <v>203</v>
      </c>
      <c r="AT156" t="s">
        <v>1061</v>
      </c>
      <c r="AU156" t="s">
        <v>1602</v>
      </c>
      <c r="AV156" t="s">
        <v>49</v>
      </c>
      <c r="AW156">
        <v>1</v>
      </c>
      <c r="BB156">
        <v>1.0541666666666667</v>
      </c>
      <c r="BC156" t="s">
        <v>74</v>
      </c>
      <c r="BF156" t="s">
        <v>142</v>
      </c>
      <c r="BG156" t="s">
        <v>203</v>
      </c>
      <c r="BH156" t="s">
        <v>1602</v>
      </c>
      <c r="BI156">
        <v>3884</v>
      </c>
      <c r="BJ156">
        <v>1</v>
      </c>
      <c r="BK156" t="s">
        <v>1061</v>
      </c>
      <c r="BL156" t="s">
        <v>695</v>
      </c>
      <c r="BM156">
        <v>1.0541666666666667</v>
      </c>
      <c r="BN156" t="s">
        <v>74</v>
      </c>
      <c r="BO156" t="s">
        <v>697</v>
      </c>
      <c r="BP156">
        <v>2206.9969999999998</v>
      </c>
    </row>
    <row r="157" spans="1:68" ht="16.5">
      <c r="A157" s="127" t="str">
        <f t="shared" si="90"/>
        <v>동화운수</v>
      </c>
      <c r="B157" s="128" t="str">
        <f t="shared" si="91"/>
        <v>이민경</v>
      </c>
      <c r="C157" s="129" t="str">
        <f t="shared" si="92"/>
        <v>A</v>
      </c>
      <c r="D157" s="130">
        <f t="shared" si="93"/>
        <v>0.97801190547116912</v>
      </c>
      <c r="E157" s="131">
        <f t="shared" si="94"/>
        <v>4595</v>
      </c>
      <c r="F157" s="132" t="str">
        <f t="shared" si="95"/>
        <v>45</v>
      </c>
      <c r="G157" s="133" t="str">
        <f t="shared" si="96"/>
        <v>70바1818</v>
      </c>
      <c r="H157" s="134">
        <f t="shared" si="97"/>
        <v>2</v>
      </c>
      <c r="I157" s="135">
        <f t="shared" si="98"/>
        <v>2624.8630000000003</v>
      </c>
      <c r="J157" s="136">
        <f t="shared" si="99"/>
        <v>9.0179991454142228E-3</v>
      </c>
      <c r="K157" s="136">
        <f t="shared" si="100"/>
        <v>0.34447090159955279</v>
      </c>
      <c r="L157" s="136">
        <f t="shared" si="101"/>
        <v>0.14857918298974079</v>
      </c>
      <c r="M157" s="137">
        <f t="shared" si="102"/>
        <v>10.064</v>
      </c>
      <c r="N157" s="138">
        <f t="shared" si="103"/>
        <v>7.6194452815251695E-2</v>
      </c>
      <c r="O157" s="138">
        <f t="shared" si="104"/>
        <v>8.3051953568624342</v>
      </c>
      <c r="P157" s="233">
        <f t="shared" si="105"/>
        <v>3</v>
      </c>
      <c r="Q157" s="234">
        <f t="shared" si="106"/>
        <v>2</v>
      </c>
      <c r="R157" s="234">
        <f t="shared" si="107"/>
        <v>218</v>
      </c>
      <c r="T157">
        <v>507</v>
      </c>
      <c r="U157">
        <v>4595</v>
      </c>
      <c r="V157" t="s">
        <v>1605</v>
      </c>
      <c r="W157">
        <v>2624.8629999999998</v>
      </c>
      <c r="X157">
        <v>1113.54</v>
      </c>
      <c r="Y157">
        <v>2.3570000000000002</v>
      </c>
      <c r="Z157">
        <v>10.064</v>
      </c>
      <c r="AA157">
        <v>169.59327400000001</v>
      </c>
      <c r="AB157">
        <v>1.5293920000000001</v>
      </c>
      <c r="AC157">
        <v>58.419947999999998</v>
      </c>
      <c r="AD157" s="1">
        <v>390</v>
      </c>
      <c r="AE157">
        <v>2</v>
      </c>
      <c r="AF157">
        <v>218</v>
      </c>
      <c r="AG157">
        <v>71</v>
      </c>
      <c r="AH157">
        <v>15.477399999999999</v>
      </c>
      <c r="AI157">
        <v>64.3</v>
      </c>
      <c r="AJ157">
        <v>0</v>
      </c>
      <c r="AK157">
        <v>3</v>
      </c>
      <c r="AL157">
        <v>201</v>
      </c>
      <c r="AM157" t="s">
        <v>1606</v>
      </c>
      <c r="AN157" t="s">
        <v>1607</v>
      </c>
      <c r="AO157">
        <v>2481.2040000000002</v>
      </c>
      <c r="AR157" t="s">
        <v>142</v>
      </c>
      <c r="AS157" t="s">
        <v>203</v>
      </c>
      <c r="AT157" t="s">
        <v>1061</v>
      </c>
      <c r="AU157" t="s">
        <v>1605</v>
      </c>
      <c r="AV157" t="s">
        <v>49</v>
      </c>
      <c r="AW157">
        <v>2</v>
      </c>
      <c r="BB157">
        <v>0.97801190547116912</v>
      </c>
      <c r="BC157" t="s">
        <v>69</v>
      </c>
      <c r="BF157" t="s">
        <v>142</v>
      </c>
      <c r="BG157" t="s">
        <v>203</v>
      </c>
      <c r="BH157" t="s">
        <v>1605</v>
      </c>
      <c r="BI157">
        <v>4595</v>
      </c>
      <c r="BJ157">
        <v>2</v>
      </c>
      <c r="BK157" t="s">
        <v>1061</v>
      </c>
      <c r="BL157" t="s">
        <v>1098</v>
      </c>
      <c r="BM157">
        <v>0.97801190547116912</v>
      </c>
      <c r="BN157" t="s">
        <v>69</v>
      </c>
      <c r="BO157" t="s">
        <v>699</v>
      </c>
      <c r="BP157">
        <v>2624.8630000000003</v>
      </c>
    </row>
    <row r="158" spans="1:68" ht="16.5">
      <c r="A158" s="127" t="str">
        <f t="shared" si="90"/>
        <v>동화운수</v>
      </c>
      <c r="B158" s="128" t="str">
        <f t="shared" si="91"/>
        <v>이민우</v>
      </c>
      <c r="C158" s="129" t="str">
        <f t="shared" si="92"/>
        <v>A</v>
      </c>
      <c r="D158" s="130">
        <f t="shared" si="93"/>
        <v>0.95570132059211454</v>
      </c>
      <c r="E158" s="131">
        <f t="shared" si="94"/>
        <v>78</v>
      </c>
      <c r="F158" s="132" t="str">
        <f t="shared" si="95"/>
        <v>10</v>
      </c>
      <c r="G158" s="133" t="str">
        <f t="shared" si="96"/>
        <v>70바1807</v>
      </c>
      <c r="H158" s="134">
        <f t="shared" si="97"/>
        <v>2</v>
      </c>
      <c r="I158" s="135">
        <f t="shared" si="98"/>
        <v>2123.5590000000002</v>
      </c>
      <c r="J158" s="136">
        <f t="shared" si="99"/>
        <v>7.224771917431246E-3</v>
      </c>
      <c r="K158" s="136">
        <f t="shared" si="100"/>
        <v>0.3015789244823231</v>
      </c>
      <c r="L158" s="136">
        <f t="shared" si="101"/>
        <v>0.13326684118501061</v>
      </c>
      <c r="M158" s="137">
        <f t="shared" si="102"/>
        <v>9.0589999999999993</v>
      </c>
      <c r="N158" s="138">
        <f t="shared" si="103"/>
        <v>2.4016285867263401</v>
      </c>
      <c r="O158" s="138">
        <f t="shared" si="104"/>
        <v>14.833588329780335</v>
      </c>
      <c r="P158" s="233">
        <f t="shared" si="105"/>
        <v>2</v>
      </c>
      <c r="Q158" s="234">
        <f t="shared" si="106"/>
        <v>51</v>
      </c>
      <c r="R158" s="234">
        <f t="shared" si="107"/>
        <v>315</v>
      </c>
      <c r="T158">
        <v>507</v>
      </c>
      <c r="U158">
        <v>78</v>
      </c>
      <c r="V158" t="s">
        <v>1608</v>
      </c>
      <c r="W158">
        <v>2123.5590000000002</v>
      </c>
      <c r="X158">
        <v>828.899</v>
      </c>
      <c r="Y158">
        <v>2.5619999999999998</v>
      </c>
      <c r="Z158">
        <v>9.0589999999999993</v>
      </c>
      <c r="AA158">
        <v>125.449635</v>
      </c>
      <c r="AB158">
        <v>0.90634499999999996</v>
      </c>
      <c r="AC158">
        <v>37.832965999999999</v>
      </c>
      <c r="AD158" s="1">
        <v>283</v>
      </c>
      <c r="AE158">
        <v>51</v>
      </c>
      <c r="AF158">
        <v>315</v>
      </c>
      <c r="AG158">
        <v>69</v>
      </c>
      <c r="AH158">
        <v>16.927582000000001</v>
      </c>
      <c r="AI158">
        <v>50.4</v>
      </c>
      <c r="AJ158">
        <v>0</v>
      </c>
      <c r="AK158">
        <v>2</v>
      </c>
      <c r="AL158">
        <v>673</v>
      </c>
      <c r="AM158" t="s">
        <v>1609</v>
      </c>
      <c r="AN158" t="s">
        <v>1610</v>
      </c>
      <c r="AO158">
        <v>2000.048</v>
      </c>
      <c r="AR158" t="s">
        <v>142</v>
      </c>
      <c r="AS158" t="s">
        <v>200</v>
      </c>
      <c r="AT158" t="s">
        <v>941</v>
      </c>
      <c r="AU158" t="s">
        <v>1608</v>
      </c>
      <c r="AV158" t="s">
        <v>49</v>
      </c>
      <c r="AW158">
        <v>2</v>
      </c>
      <c r="BB158">
        <v>0.95570132059211454</v>
      </c>
      <c r="BC158" t="s">
        <v>69</v>
      </c>
      <c r="BF158" t="s">
        <v>142</v>
      </c>
      <c r="BG158" t="s">
        <v>200</v>
      </c>
      <c r="BH158" t="s">
        <v>1608</v>
      </c>
      <c r="BI158">
        <v>78</v>
      </c>
      <c r="BJ158">
        <v>2</v>
      </c>
      <c r="BK158" t="s">
        <v>941</v>
      </c>
      <c r="BL158" t="s">
        <v>950</v>
      </c>
      <c r="BM158">
        <v>0.95570132059211454</v>
      </c>
      <c r="BN158" t="s">
        <v>69</v>
      </c>
      <c r="BO158" t="s">
        <v>699</v>
      </c>
      <c r="BP158">
        <v>2123.5590000000002</v>
      </c>
    </row>
    <row r="159" spans="1:68" ht="16.5">
      <c r="A159" s="127" t="str">
        <f t="shared" si="90"/>
        <v>동화운수</v>
      </c>
      <c r="B159" s="128" t="str">
        <f t="shared" si="91"/>
        <v>이상덕</v>
      </c>
      <c r="C159" s="129" t="str">
        <f t="shared" si="92"/>
        <v>D</v>
      </c>
      <c r="D159" s="130">
        <f t="shared" si="93"/>
        <v>0.81205370371758856</v>
      </c>
      <c r="E159" s="131">
        <f t="shared" si="94"/>
        <v>2004</v>
      </c>
      <c r="F159" s="132" t="str">
        <f t="shared" si="95"/>
        <v>10</v>
      </c>
      <c r="G159" s="133" t="str">
        <f t="shared" si="96"/>
        <v>70바1929</v>
      </c>
      <c r="H159" s="134">
        <f t="shared" si="97"/>
        <v>3</v>
      </c>
      <c r="I159" s="135">
        <f t="shared" si="98"/>
        <v>4417.8559999999998</v>
      </c>
      <c r="J159" s="136">
        <f t="shared" si="99"/>
        <v>1.3317944934726199E-2</v>
      </c>
      <c r="K159" s="136">
        <f t="shared" si="100"/>
        <v>0.30995105933414963</v>
      </c>
      <c r="L159" s="136">
        <f t="shared" si="101"/>
        <v>6.5869055034840432E-2</v>
      </c>
      <c r="M159" s="137">
        <f t="shared" si="102"/>
        <v>12.004</v>
      </c>
      <c r="N159" s="138">
        <f t="shared" si="103"/>
        <v>0</v>
      </c>
      <c r="O159" s="138">
        <f t="shared" si="104"/>
        <v>1.3581248460791842</v>
      </c>
      <c r="P159" s="233">
        <f t="shared" si="105"/>
        <v>14</v>
      </c>
      <c r="Q159" s="234">
        <f t="shared" si="106"/>
        <v>0</v>
      </c>
      <c r="R159" s="234">
        <f t="shared" si="107"/>
        <v>60</v>
      </c>
      <c r="T159">
        <v>507</v>
      </c>
      <c r="U159">
        <v>2004</v>
      </c>
      <c r="V159" t="s">
        <v>1611</v>
      </c>
      <c r="W159">
        <v>4417.8559999999998</v>
      </c>
      <c r="X159">
        <v>2104.4029999999998</v>
      </c>
      <c r="Y159">
        <v>2.0990000000000002</v>
      </c>
      <c r="Z159">
        <v>12.004</v>
      </c>
      <c r="AA159">
        <v>302.46768700000001</v>
      </c>
      <c r="AB159">
        <v>4.0282479999999996</v>
      </c>
      <c r="AC159">
        <v>93.75018</v>
      </c>
      <c r="AD159" s="1">
        <v>291</v>
      </c>
      <c r="AE159">
        <v>0</v>
      </c>
      <c r="AF159">
        <v>60</v>
      </c>
      <c r="AG159">
        <v>67</v>
      </c>
      <c r="AH159">
        <v>14.606042</v>
      </c>
      <c r="AI159">
        <v>36.799999999999997</v>
      </c>
      <c r="AJ159">
        <v>0</v>
      </c>
      <c r="AK159">
        <v>14</v>
      </c>
      <c r="AL159">
        <v>4356</v>
      </c>
      <c r="AM159" t="s">
        <v>1612</v>
      </c>
      <c r="AN159" t="s">
        <v>1613</v>
      </c>
      <c r="AO159">
        <v>4125.884</v>
      </c>
      <c r="AR159" t="s">
        <v>142</v>
      </c>
      <c r="AS159" t="s">
        <v>200</v>
      </c>
      <c r="AT159" t="s">
        <v>966</v>
      </c>
      <c r="AU159" t="s">
        <v>1611</v>
      </c>
      <c r="AV159" t="s">
        <v>49</v>
      </c>
      <c r="AW159">
        <v>3</v>
      </c>
      <c r="BB159">
        <v>0.81205370371758856</v>
      </c>
      <c r="BC159" t="s">
        <v>70</v>
      </c>
      <c r="BF159" t="s">
        <v>142</v>
      </c>
      <c r="BG159" t="s">
        <v>200</v>
      </c>
      <c r="BH159" t="s">
        <v>1611</v>
      </c>
      <c r="BI159">
        <v>2004</v>
      </c>
      <c r="BJ159">
        <v>3</v>
      </c>
      <c r="BK159" t="s">
        <v>966</v>
      </c>
      <c r="BL159" t="s">
        <v>958</v>
      </c>
      <c r="BM159">
        <v>0.81205370371758856</v>
      </c>
      <c r="BN159" t="s">
        <v>70</v>
      </c>
      <c r="BO159" t="s">
        <v>700</v>
      </c>
      <c r="BP159">
        <v>4417.8559999999998</v>
      </c>
    </row>
    <row r="160" spans="1:68" ht="16.5">
      <c r="A160" s="127" t="str">
        <f t="shared" si="90"/>
        <v>동화운수</v>
      </c>
      <c r="B160" s="128" t="str">
        <f t="shared" si="91"/>
        <v>이상옥</v>
      </c>
      <c r="C160" s="129" t="str">
        <f t="shared" si="92"/>
        <v>C</v>
      </c>
      <c r="D160" s="130">
        <f t="shared" si="93"/>
        <v>0.87262907273544288</v>
      </c>
      <c r="E160" s="131">
        <f t="shared" si="94"/>
        <v>2579</v>
      </c>
      <c r="F160" s="132" t="str">
        <f t="shared" si="95"/>
        <v>45</v>
      </c>
      <c r="G160" s="133" t="str">
        <f t="shared" si="96"/>
        <v>70바1850</v>
      </c>
      <c r="H160" s="134">
        <f t="shared" si="97"/>
        <v>11</v>
      </c>
      <c r="I160" s="135">
        <f t="shared" si="98"/>
        <v>2678.1130000000003</v>
      </c>
      <c r="J160" s="136">
        <f t="shared" si="99"/>
        <v>2.6519173106437882E-3</v>
      </c>
      <c r="K160" s="136">
        <f t="shared" si="100"/>
        <v>0.36522088082257109</v>
      </c>
      <c r="L160" s="136">
        <f t="shared" si="101"/>
        <v>0.20574187870340047</v>
      </c>
      <c r="M160" s="137">
        <f t="shared" si="102"/>
        <v>12.586</v>
      </c>
      <c r="N160" s="138">
        <f t="shared" si="103"/>
        <v>7.4679447805227048E-2</v>
      </c>
      <c r="O160" s="138">
        <f t="shared" si="104"/>
        <v>13.330281433233027</v>
      </c>
      <c r="P160" s="233">
        <f t="shared" si="105"/>
        <v>0</v>
      </c>
      <c r="Q160" s="234">
        <f t="shared" si="106"/>
        <v>2</v>
      </c>
      <c r="R160" s="234">
        <f t="shared" si="107"/>
        <v>357</v>
      </c>
      <c r="T160">
        <v>507</v>
      </c>
      <c r="U160">
        <v>2579</v>
      </c>
      <c r="V160" t="s">
        <v>1614</v>
      </c>
      <c r="W160">
        <v>2678.1129999999998</v>
      </c>
      <c r="X160">
        <v>1247.759</v>
      </c>
      <c r="Y160">
        <v>2.1459999999999999</v>
      </c>
      <c r="Z160">
        <v>12.586</v>
      </c>
      <c r="AA160">
        <v>171.24327299999999</v>
      </c>
      <c r="AB160">
        <v>0.454123</v>
      </c>
      <c r="AC160">
        <v>62.541618999999997</v>
      </c>
      <c r="AD160" s="1">
        <v>551</v>
      </c>
      <c r="AE160">
        <v>2</v>
      </c>
      <c r="AF160">
        <v>357</v>
      </c>
      <c r="AG160">
        <v>68</v>
      </c>
      <c r="AH160">
        <v>15.63923</v>
      </c>
      <c r="AI160">
        <v>21.9</v>
      </c>
      <c r="AJ160">
        <v>0</v>
      </c>
      <c r="AK160">
        <v>0</v>
      </c>
      <c r="AL160">
        <v>0</v>
      </c>
      <c r="AM160" t="s">
        <v>1615</v>
      </c>
      <c r="AN160" t="s">
        <v>1616</v>
      </c>
      <c r="AO160">
        <v>707.8</v>
      </c>
      <c r="AR160" t="s">
        <v>142</v>
      </c>
      <c r="AS160" t="s">
        <v>203</v>
      </c>
      <c r="AT160" t="s">
        <v>1084</v>
      </c>
      <c r="AU160" t="s">
        <v>1614</v>
      </c>
      <c r="AV160" t="s">
        <v>49</v>
      </c>
      <c r="AW160">
        <v>11</v>
      </c>
      <c r="BB160">
        <v>0.87262907273544288</v>
      </c>
      <c r="BC160" t="s">
        <v>72</v>
      </c>
      <c r="BF160" t="s">
        <v>142</v>
      </c>
      <c r="BG160" t="s">
        <v>203</v>
      </c>
      <c r="BH160" t="s">
        <v>1614</v>
      </c>
      <c r="BI160">
        <v>2579</v>
      </c>
      <c r="BJ160">
        <v>11</v>
      </c>
      <c r="BK160" t="s">
        <v>1084</v>
      </c>
      <c r="BL160" t="s">
        <v>1063</v>
      </c>
      <c r="BM160">
        <v>0.87262907273544288</v>
      </c>
      <c r="BN160" t="s">
        <v>72</v>
      </c>
      <c r="BO160" t="s">
        <v>698</v>
      </c>
      <c r="BP160">
        <v>2678.1130000000003</v>
      </c>
    </row>
    <row r="161" spans="1:68" ht="16.5">
      <c r="A161" s="127" t="str">
        <f t="shared" si="90"/>
        <v>동화운수</v>
      </c>
      <c r="B161" s="128" t="str">
        <f t="shared" si="91"/>
        <v>이선우</v>
      </c>
      <c r="C161" s="129" t="str">
        <f t="shared" si="92"/>
        <v>A</v>
      </c>
      <c r="D161" s="130">
        <f t="shared" si="93"/>
        <v>0.98420773332479417</v>
      </c>
      <c r="E161" s="131">
        <f t="shared" si="94"/>
        <v>8355</v>
      </c>
      <c r="F161" s="132" t="str">
        <f t="shared" si="95"/>
        <v>2</v>
      </c>
      <c r="G161" s="133" t="str">
        <f t="shared" si="96"/>
        <v>70바1845</v>
      </c>
      <c r="H161" s="134">
        <f t="shared" si="97"/>
        <v>3</v>
      </c>
      <c r="I161" s="135">
        <f t="shared" si="98"/>
        <v>2567.5480000000002</v>
      </c>
      <c r="J161" s="136">
        <f t="shared" si="99"/>
        <v>4.1134399448099126E-3</v>
      </c>
      <c r="K161" s="136">
        <f t="shared" si="100"/>
        <v>0.34505845933895646</v>
      </c>
      <c r="L161" s="136">
        <f t="shared" si="101"/>
        <v>0.1674749605460151</v>
      </c>
      <c r="M161" s="137">
        <f t="shared" si="102"/>
        <v>8.1120000000000001</v>
      </c>
      <c r="N161" s="138">
        <f t="shared" si="103"/>
        <v>0</v>
      </c>
      <c r="O161" s="138">
        <f t="shared" si="104"/>
        <v>1.4800112792438547</v>
      </c>
      <c r="P161" s="233">
        <f t="shared" si="105"/>
        <v>4</v>
      </c>
      <c r="Q161" s="234">
        <f t="shared" si="106"/>
        <v>0</v>
      </c>
      <c r="R161" s="234">
        <f t="shared" si="107"/>
        <v>38</v>
      </c>
      <c r="T161">
        <v>507</v>
      </c>
      <c r="U161">
        <v>8355</v>
      </c>
      <c r="V161" t="s">
        <v>1617</v>
      </c>
      <c r="W161">
        <v>2567.5479999999998</v>
      </c>
      <c r="X161">
        <v>1056.3800000000001</v>
      </c>
      <c r="Y161">
        <v>2.431</v>
      </c>
      <c r="Z161">
        <v>8.1120000000000001</v>
      </c>
      <c r="AA161">
        <v>180.426604</v>
      </c>
      <c r="AB161">
        <v>0.742174</v>
      </c>
      <c r="AC161">
        <v>62.257725999999998</v>
      </c>
      <c r="AD161" s="1">
        <v>430</v>
      </c>
      <c r="AE161">
        <v>0</v>
      </c>
      <c r="AF161">
        <v>38</v>
      </c>
      <c r="AG161">
        <v>62</v>
      </c>
      <c r="AH161">
        <v>14.230429000000001</v>
      </c>
      <c r="AI161">
        <v>0</v>
      </c>
      <c r="AJ161">
        <v>0</v>
      </c>
      <c r="AK161">
        <v>4</v>
      </c>
      <c r="AL161">
        <v>818</v>
      </c>
      <c r="AM161" t="s">
        <v>1618</v>
      </c>
      <c r="AN161" t="s">
        <v>1619</v>
      </c>
      <c r="AO161">
        <v>2104.3000000000002</v>
      </c>
      <c r="AR161" t="s">
        <v>142</v>
      </c>
      <c r="AS161" t="s">
        <v>201</v>
      </c>
      <c r="AT161" t="s">
        <v>983</v>
      </c>
      <c r="AU161" t="s">
        <v>1617</v>
      </c>
      <c r="AV161" t="s">
        <v>49</v>
      </c>
      <c r="AW161">
        <v>3</v>
      </c>
      <c r="BB161">
        <v>0.98420773332479417</v>
      </c>
      <c r="BC161" t="s">
        <v>69</v>
      </c>
      <c r="BF161" t="s">
        <v>142</v>
      </c>
      <c r="BG161" t="s">
        <v>201</v>
      </c>
      <c r="BH161" t="s">
        <v>1617</v>
      </c>
      <c r="BI161">
        <v>8355</v>
      </c>
      <c r="BJ161">
        <v>3</v>
      </c>
      <c r="BK161" t="s">
        <v>983</v>
      </c>
      <c r="BL161" t="s">
        <v>981</v>
      </c>
      <c r="BM161">
        <v>0.98420773332479417</v>
      </c>
      <c r="BN161" t="s">
        <v>69</v>
      </c>
      <c r="BO161" t="s">
        <v>699</v>
      </c>
      <c r="BP161">
        <v>2567.5480000000002</v>
      </c>
    </row>
    <row r="162" spans="1:68" ht="16.5">
      <c r="A162" s="127" t="str">
        <f t="shared" si="90"/>
        <v>동화운수</v>
      </c>
      <c r="B162" s="128" t="str">
        <f t="shared" si="91"/>
        <v>이성재</v>
      </c>
      <c r="C162" s="129" t="str">
        <f t="shared" si="92"/>
        <v>B</v>
      </c>
      <c r="D162" s="130">
        <f t="shared" si="93"/>
        <v>0.92943698634141281</v>
      </c>
      <c r="E162" s="131">
        <f t="shared" si="94"/>
        <v>2744</v>
      </c>
      <c r="F162" s="132" t="str">
        <f t="shared" si="95"/>
        <v>45</v>
      </c>
      <c r="G162" s="133" t="str">
        <f t="shared" si="96"/>
        <v>70바1822</v>
      </c>
      <c r="H162" s="134">
        <f t="shared" si="97"/>
        <v>2</v>
      </c>
      <c r="I162" s="135">
        <f t="shared" si="98"/>
        <v>2342.0600000000004</v>
      </c>
      <c r="J162" s="136">
        <f t="shared" si="99"/>
        <v>4.3603316289198271E-3</v>
      </c>
      <c r="K162" s="136">
        <f t="shared" si="100"/>
        <v>0.36426132546594669</v>
      </c>
      <c r="L162" s="136">
        <f t="shared" si="101"/>
        <v>0.14559831942819568</v>
      </c>
      <c r="M162" s="137">
        <f t="shared" si="102"/>
        <v>9.4740000000000002</v>
      </c>
      <c r="N162" s="138">
        <f t="shared" si="103"/>
        <v>0.12809236313330999</v>
      </c>
      <c r="O162" s="138">
        <f t="shared" si="104"/>
        <v>12.46765667830884</v>
      </c>
      <c r="P162" s="233">
        <f t="shared" si="105"/>
        <v>5</v>
      </c>
      <c r="Q162" s="234">
        <f t="shared" si="106"/>
        <v>3</v>
      </c>
      <c r="R162" s="234">
        <f t="shared" si="107"/>
        <v>292</v>
      </c>
      <c r="T162">
        <v>507</v>
      </c>
      <c r="U162">
        <v>2744</v>
      </c>
      <c r="V162" t="s">
        <v>1620</v>
      </c>
      <c r="W162">
        <v>2342.06</v>
      </c>
      <c r="X162">
        <v>1006.785</v>
      </c>
      <c r="Y162">
        <v>2.3260000000000001</v>
      </c>
      <c r="Z162">
        <v>9.4740000000000002</v>
      </c>
      <c r="AA162">
        <v>162.63189600000001</v>
      </c>
      <c r="AB162">
        <v>0.70912900000000001</v>
      </c>
      <c r="AC162">
        <v>59.24051</v>
      </c>
      <c r="AD162" s="1">
        <v>341</v>
      </c>
      <c r="AE162">
        <v>3</v>
      </c>
      <c r="AF162">
        <v>292</v>
      </c>
      <c r="AG162">
        <v>66</v>
      </c>
      <c r="AH162">
        <v>14.400988</v>
      </c>
      <c r="AI162">
        <v>10.5</v>
      </c>
      <c r="AJ162">
        <v>0</v>
      </c>
      <c r="AK162">
        <v>5</v>
      </c>
      <c r="AL162">
        <v>2599</v>
      </c>
      <c r="AM162" t="s">
        <v>1621</v>
      </c>
      <c r="AN162" t="s">
        <v>1622</v>
      </c>
      <c r="AO162">
        <v>2226.5410000000002</v>
      </c>
      <c r="AR162" t="s">
        <v>142</v>
      </c>
      <c r="AS162" t="s">
        <v>203</v>
      </c>
      <c r="AT162" t="s">
        <v>1063</v>
      </c>
      <c r="AU162" t="s">
        <v>1620</v>
      </c>
      <c r="AV162" t="s">
        <v>49</v>
      </c>
      <c r="AW162">
        <v>2</v>
      </c>
      <c r="BB162">
        <v>0.92943698634141281</v>
      </c>
      <c r="BC162" t="s">
        <v>71</v>
      </c>
      <c r="BF162" t="s">
        <v>142</v>
      </c>
      <c r="BG162" t="s">
        <v>203</v>
      </c>
      <c r="BH162" t="s">
        <v>1620</v>
      </c>
      <c r="BI162">
        <v>2744</v>
      </c>
      <c r="BJ162">
        <v>2</v>
      </c>
      <c r="BK162" t="s">
        <v>1063</v>
      </c>
      <c r="BL162" t="s">
        <v>1102</v>
      </c>
      <c r="BM162">
        <v>0.92943698634141281</v>
      </c>
      <c r="BN162" t="s">
        <v>71</v>
      </c>
      <c r="BO162" t="s">
        <v>696</v>
      </c>
      <c r="BP162">
        <v>2342.0600000000004</v>
      </c>
    </row>
    <row r="163" spans="1:68" ht="16.5">
      <c r="A163" s="127" t="str">
        <f t="shared" si="90"/>
        <v>동화운수</v>
      </c>
      <c r="B163" s="128" t="str">
        <f t="shared" si="91"/>
        <v>이양복</v>
      </c>
      <c r="C163" s="129" t="str">
        <f t="shared" si="92"/>
        <v>A</v>
      </c>
      <c r="D163" s="130">
        <f t="shared" si="93"/>
        <v>0.98300968865173355</v>
      </c>
      <c r="E163" s="131">
        <f t="shared" si="94"/>
        <v>3759</v>
      </c>
      <c r="F163" s="132" t="str">
        <f t="shared" si="95"/>
        <v>45</v>
      </c>
      <c r="G163" s="133" t="str">
        <f t="shared" si="96"/>
        <v>70바1836</v>
      </c>
      <c r="H163" s="134">
        <f t="shared" si="97"/>
        <v>5</v>
      </c>
      <c r="I163" s="135">
        <f t="shared" si="98"/>
        <v>2248.7350000000001</v>
      </c>
      <c r="J163" s="136">
        <f t="shared" si="99"/>
        <v>5.1098231456479766E-3</v>
      </c>
      <c r="K163" s="136">
        <f t="shared" si="100"/>
        <v>0.35726078927031446</v>
      </c>
      <c r="L163" s="136">
        <f t="shared" si="101"/>
        <v>0.27482117723964805</v>
      </c>
      <c r="M163" s="137">
        <f t="shared" si="102"/>
        <v>9.7159999999999993</v>
      </c>
      <c r="N163" s="138">
        <f t="shared" si="103"/>
        <v>8.8938892310565718E-2</v>
      </c>
      <c r="O163" s="138">
        <f t="shared" si="104"/>
        <v>4.0022501539754574</v>
      </c>
      <c r="P163" s="233">
        <f t="shared" si="105"/>
        <v>0</v>
      </c>
      <c r="Q163" s="234">
        <f t="shared" si="106"/>
        <v>2</v>
      </c>
      <c r="R163" s="234">
        <f t="shared" si="107"/>
        <v>90</v>
      </c>
      <c r="T163">
        <v>507</v>
      </c>
      <c r="U163">
        <v>3759</v>
      </c>
      <c r="V163" t="s">
        <v>1623</v>
      </c>
      <c r="W163">
        <v>2248.7350000000001</v>
      </c>
      <c r="X163">
        <v>933.59100000000001</v>
      </c>
      <c r="Y163">
        <v>2.4089999999999998</v>
      </c>
      <c r="Z163">
        <v>9.7159999999999993</v>
      </c>
      <c r="AA163">
        <v>146.44440299999999</v>
      </c>
      <c r="AB163">
        <v>0.748305</v>
      </c>
      <c r="AC163">
        <v>52.318843000000001</v>
      </c>
      <c r="AD163" s="1">
        <v>618</v>
      </c>
      <c r="AE163">
        <v>2</v>
      </c>
      <c r="AF163">
        <v>90</v>
      </c>
      <c r="AG163">
        <v>62</v>
      </c>
      <c r="AH163">
        <v>15.355554</v>
      </c>
      <c r="AI163">
        <v>0</v>
      </c>
      <c r="AJ163">
        <v>0</v>
      </c>
      <c r="AK163">
        <v>0</v>
      </c>
      <c r="AL163">
        <v>0</v>
      </c>
      <c r="AM163" t="s">
        <v>1624</v>
      </c>
      <c r="AN163" t="s">
        <v>1625</v>
      </c>
      <c r="AO163">
        <v>946.10699999999997</v>
      </c>
      <c r="AR163" t="s">
        <v>142</v>
      </c>
      <c r="AS163" t="s">
        <v>203</v>
      </c>
      <c r="AT163" t="s">
        <v>1073</v>
      </c>
      <c r="AU163" t="s">
        <v>1623</v>
      </c>
      <c r="AV163" t="s">
        <v>49</v>
      </c>
      <c r="AW163">
        <v>5</v>
      </c>
      <c r="BB163">
        <v>0.98300968865173355</v>
      </c>
      <c r="BC163" t="s">
        <v>69</v>
      </c>
      <c r="BF163" t="s">
        <v>142</v>
      </c>
      <c r="BG163" t="s">
        <v>203</v>
      </c>
      <c r="BH163" t="s">
        <v>1623</v>
      </c>
      <c r="BI163">
        <v>3759</v>
      </c>
      <c r="BJ163">
        <v>5</v>
      </c>
      <c r="BK163" t="s">
        <v>1073</v>
      </c>
      <c r="BL163" t="s">
        <v>979</v>
      </c>
      <c r="BM163">
        <v>0.98300968865173355</v>
      </c>
      <c r="BN163" t="s">
        <v>69</v>
      </c>
      <c r="BO163" t="s">
        <v>699</v>
      </c>
      <c r="BP163">
        <v>2248.7350000000001</v>
      </c>
    </row>
    <row r="164" spans="1:68" ht="16.5">
      <c r="A164" s="127" t="str">
        <f t="shared" si="90"/>
        <v>동화운수</v>
      </c>
      <c r="B164" s="128" t="str">
        <f t="shared" si="91"/>
        <v>이영균</v>
      </c>
      <c r="C164" s="129" t="str">
        <f t="shared" si="92"/>
        <v>S</v>
      </c>
      <c r="D164" s="130">
        <f t="shared" si="93"/>
        <v>1.1666666666666667</v>
      </c>
      <c r="E164" s="131">
        <f t="shared" si="94"/>
        <v>4578</v>
      </c>
      <c r="F164" s="132" t="str">
        <f t="shared" si="95"/>
        <v>45</v>
      </c>
      <c r="G164" s="133" t="str">
        <f t="shared" si="96"/>
        <v>70바1860</v>
      </c>
      <c r="H164" s="134">
        <f t="shared" si="97"/>
        <v>1</v>
      </c>
      <c r="I164" s="135">
        <f t="shared" si="98"/>
        <v>2318.0340000000001</v>
      </c>
      <c r="J164" s="136">
        <f t="shared" si="99"/>
        <v>1.5429024317959891E-2</v>
      </c>
      <c r="K164" s="136">
        <f t="shared" si="100"/>
        <v>0.31604230261620808</v>
      </c>
      <c r="L164" s="136">
        <f t="shared" si="101"/>
        <v>0.16263782153324757</v>
      </c>
      <c r="M164" s="137">
        <f t="shared" si="102"/>
        <v>8.1449999999999996</v>
      </c>
      <c r="N164" s="138">
        <f t="shared" si="103"/>
        <v>4.3140005711736755E-2</v>
      </c>
      <c r="O164" s="138">
        <f t="shared" si="104"/>
        <v>7.8083410338243526</v>
      </c>
      <c r="P164" s="233">
        <f t="shared" si="105"/>
        <v>0</v>
      </c>
      <c r="Q164" s="234">
        <f t="shared" si="106"/>
        <v>1</v>
      </c>
      <c r="R164" s="234">
        <f t="shared" si="107"/>
        <v>181</v>
      </c>
      <c r="T164">
        <v>507</v>
      </c>
      <c r="U164">
        <v>4578</v>
      </c>
      <c r="V164" t="s">
        <v>1626</v>
      </c>
      <c r="W164">
        <v>2318.0340000000001</v>
      </c>
      <c r="X164">
        <v>827.85599999999999</v>
      </c>
      <c r="Y164">
        <v>2.8</v>
      </c>
      <c r="Z164">
        <v>8.1449999999999996</v>
      </c>
      <c r="AA164">
        <v>147.17690200000001</v>
      </c>
      <c r="AB164">
        <v>2.2707959999999998</v>
      </c>
      <c r="AC164">
        <v>46.514127000000002</v>
      </c>
      <c r="AD164" s="1">
        <v>377</v>
      </c>
      <c r="AE164">
        <v>1</v>
      </c>
      <c r="AF164">
        <v>181</v>
      </c>
      <c r="AG164">
        <v>68</v>
      </c>
      <c r="AH164">
        <v>15.749985000000001</v>
      </c>
      <c r="AI164">
        <v>20.100000000000001</v>
      </c>
      <c r="AJ164">
        <v>0</v>
      </c>
      <c r="AK164">
        <v>0</v>
      </c>
      <c r="AL164">
        <v>0</v>
      </c>
      <c r="AM164" t="s">
        <v>1627</v>
      </c>
      <c r="AN164" t="s">
        <v>1628</v>
      </c>
      <c r="AO164">
        <v>2318.0340000000001</v>
      </c>
      <c r="AR164" t="s">
        <v>142</v>
      </c>
      <c r="AS164" t="s">
        <v>203</v>
      </c>
      <c r="AT164" t="s">
        <v>1094</v>
      </c>
      <c r="AU164" t="s">
        <v>1626</v>
      </c>
      <c r="AV164" t="s">
        <v>49</v>
      </c>
      <c r="AW164">
        <v>1</v>
      </c>
      <c r="BB164">
        <v>1.1666666666666667</v>
      </c>
      <c r="BC164" t="s">
        <v>74</v>
      </c>
      <c r="BF164" t="s">
        <v>142</v>
      </c>
      <c r="BG164" t="s">
        <v>203</v>
      </c>
      <c r="BH164" t="s">
        <v>1626</v>
      </c>
      <c r="BI164">
        <v>4578</v>
      </c>
      <c r="BJ164">
        <v>1</v>
      </c>
      <c r="BK164" t="s">
        <v>1094</v>
      </c>
      <c r="BL164" t="s">
        <v>695</v>
      </c>
      <c r="BM164">
        <v>1.1666666666666667</v>
      </c>
      <c r="BN164" t="s">
        <v>74</v>
      </c>
      <c r="BO164" t="s">
        <v>697</v>
      </c>
      <c r="BP164">
        <v>2318.0340000000001</v>
      </c>
    </row>
    <row r="165" spans="1:68" ht="16.5">
      <c r="A165" s="127" t="str">
        <f t="shared" si="90"/>
        <v>동화운수</v>
      </c>
      <c r="B165" s="128" t="str">
        <f t="shared" si="91"/>
        <v>이완교</v>
      </c>
      <c r="C165" s="129" t="str">
        <f t="shared" si="92"/>
        <v>C</v>
      </c>
      <c r="D165" s="130">
        <f t="shared" si="93"/>
        <v>0.89083333333333337</v>
      </c>
      <c r="E165" s="131">
        <f t="shared" si="94"/>
        <v>220</v>
      </c>
      <c r="F165" s="132" t="str">
        <f t="shared" si="95"/>
        <v>45</v>
      </c>
      <c r="G165" s="133" t="str">
        <f t="shared" si="96"/>
        <v>70바1946</v>
      </c>
      <c r="H165" s="134">
        <f t="shared" si="97"/>
        <v>1</v>
      </c>
      <c r="I165" s="135">
        <f t="shared" si="98"/>
        <v>1903.18</v>
      </c>
      <c r="J165" s="136">
        <f t="shared" si="99"/>
        <v>7.249258806372021E-3</v>
      </c>
      <c r="K165" s="136">
        <f t="shared" si="100"/>
        <v>0.34161412539543878</v>
      </c>
      <c r="L165" s="136">
        <f t="shared" si="101"/>
        <v>0.16603789447135847</v>
      </c>
      <c r="M165" s="137">
        <f t="shared" si="102"/>
        <v>11.651</v>
      </c>
      <c r="N165" s="138">
        <f t="shared" si="103"/>
        <v>0</v>
      </c>
      <c r="O165" s="138">
        <f t="shared" si="104"/>
        <v>3.1000746119652369</v>
      </c>
      <c r="P165" s="233">
        <f t="shared" si="105"/>
        <v>2</v>
      </c>
      <c r="Q165" s="234">
        <f t="shared" si="106"/>
        <v>0</v>
      </c>
      <c r="R165" s="234">
        <f t="shared" si="107"/>
        <v>59</v>
      </c>
      <c r="T165">
        <v>507</v>
      </c>
      <c r="U165">
        <v>220</v>
      </c>
      <c r="V165" t="s">
        <v>1629</v>
      </c>
      <c r="W165">
        <v>1903.18</v>
      </c>
      <c r="X165">
        <v>890.35799999999995</v>
      </c>
      <c r="Y165">
        <v>2.1379999999999999</v>
      </c>
      <c r="Z165">
        <v>11.651</v>
      </c>
      <c r="AA165">
        <v>127.55607500000001</v>
      </c>
      <c r="AB165">
        <v>0.92468700000000004</v>
      </c>
      <c r="AC165">
        <v>43.574956999999998</v>
      </c>
      <c r="AD165" s="1">
        <v>316</v>
      </c>
      <c r="AE165">
        <v>0</v>
      </c>
      <c r="AF165">
        <v>59</v>
      </c>
      <c r="AG165">
        <v>66</v>
      </c>
      <c r="AH165">
        <v>14.920339</v>
      </c>
      <c r="AI165">
        <v>7.5</v>
      </c>
      <c r="AJ165">
        <v>0</v>
      </c>
      <c r="AK165">
        <v>2</v>
      </c>
      <c r="AL165">
        <v>909</v>
      </c>
      <c r="AM165" t="s">
        <v>1630</v>
      </c>
      <c r="AN165" t="s">
        <v>1631</v>
      </c>
      <c r="AO165">
        <v>1903.18</v>
      </c>
      <c r="AR165" t="s">
        <v>142</v>
      </c>
      <c r="AS165" t="s">
        <v>203</v>
      </c>
      <c r="AT165" t="s">
        <v>1120</v>
      </c>
      <c r="AU165" t="s">
        <v>1629</v>
      </c>
      <c r="AV165" t="s">
        <v>49</v>
      </c>
      <c r="AW165">
        <v>1</v>
      </c>
      <c r="BB165">
        <v>0.89083333333333337</v>
      </c>
      <c r="BC165" t="s">
        <v>72</v>
      </c>
      <c r="BF165" t="s">
        <v>142</v>
      </c>
      <c r="BG165" t="s">
        <v>203</v>
      </c>
      <c r="BH165" t="s">
        <v>1629</v>
      </c>
      <c r="BI165">
        <v>220</v>
      </c>
      <c r="BJ165">
        <v>1</v>
      </c>
      <c r="BK165" t="s">
        <v>1120</v>
      </c>
      <c r="BL165" t="s">
        <v>695</v>
      </c>
      <c r="BM165">
        <v>0.89083333333333337</v>
      </c>
      <c r="BN165" t="s">
        <v>72</v>
      </c>
      <c r="BO165" t="s">
        <v>698</v>
      </c>
      <c r="BP165">
        <v>1903.18</v>
      </c>
    </row>
    <row r="166" spans="1:68" ht="16.5">
      <c r="A166" s="127" t="str">
        <f t="shared" si="90"/>
        <v>동화운수</v>
      </c>
      <c r="B166" s="128" t="str">
        <f t="shared" si="91"/>
        <v>이용상</v>
      </c>
      <c r="C166" s="129" t="str">
        <f t="shared" si="92"/>
        <v>S</v>
      </c>
      <c r="D166" s="130">
        <f t="shared" si="93"/>
        <v>1.1056383005911836</v>
      </c>
      <c r="E166" s="131">
        <f t="shared" si="94"/>
        <v>2049</v>
      </c>
      <c r="F166" s="132" t="str">
        <f t="shared" si="95"/>
        <v>45</v>
      </c>
      <c r="G166" s="133" t="str">
        <f t="shared" si="96"/>
        <v>70바1944</v>
      </c>
      <c r="H166" s="134">
        <f t="shared" si="97"/>
        <v>4</v>
      </c>
      <c r="I166" s="135">
        <f t="shared" si="98"/>
        <v>2240.7719999999999</v>
      </c>
      <c r="J166" s="136">
        <f t="shared" si="99"/>
        <v>9.0983097585792764E-3</v>
      </c>
      <c r="K166" s="136">
        <f t="shared" si="100"/>
        <v>0.32506887553856417</v>
      </c>
      <c r="L166" s="136">
        <f t="shared" si="101"/>
        <v>0.1611051905325486</v>
      </c>
      <c r="M166" s="137">
        <f t="shared" si="102"/>
        <v>8.4740000000000002</v>
      </c>
      <c r="N166" s="138">
        <f t="shared" si="103"/>
        <v>0</v>
      </c>
      <c r="O166" s="138">
        <f t="shared" si="104"/>
        <v>2.588393642905213</v>
      </c>
      <c r="P166" s="233">
        <f t="shared" si="105"/>
        <v>2</v>
      </c>
      <c r="Q166" s="234">
        <f t="shared" si="106"/>
        <v>0</v>
      </c>
      <c r="R166" s="234">
        <f t="shared" si="107"/>
        <v>58</v>
      </c>
      <c r="T166">
        <v>507</v>
      </c>
      <c r="U166">
        <v>2049</v>
      </c>
      <c r="V166" t="s">
        <v>1632</v>
      </c>
      <c r="W166">
        <v>2240.7719999999999</v>
      </c>
      <c r="X166">
        <v>841.76700000000005</v>
      </c>
      <c r="Y166">
        <v>2.6619999999999999</v>
      </c>
      <c r="Z166">
        <v>8.4740000000000002</v>
      </c>
      <c r="AA166">
        <v>141.71940000000001</v>
      </c>
      <c r="AB166">
        <v>1.289407</v>
      </c>
      <c r="AC166">
        <v>46.068565999999997</v>
      </c>
      <c r="AD166" s="1">
        <v>361</v>
      </c>
      <c r="AE166">
        <v>0</v>
      </c>
      <c r="AF166">
        <v>58</v>
      </c>
      <c r="AG166">
        <v>67</v>
      </c>
      <c r="AH166">
        <v>15.811328</v>
      </c>
      <c r="AI166">
        <v>30.2</v>
      </c>
      <c r="AJ166">
        <v>0</v>
      </c>
      <c r="AK166">
        <v>2</v>
      </c>
      <c r="AL166">
        <v>1108</v>
      </c>
      <c r="AM166" t="s">
        <v>1633</v>
      </c>
      <c r="AN166" t="s">
        <v>1634</v>
      </c>
      <c r="AO166">
        <v>1961.308</v>
      </c>
      <c r="AR166" t="s">
        <v>142</v>
      </c>
      <c r="AS166" t="s">
        <v>203</v>
      </c>
      <c r="AT166" t="s">
        <v>1118</v>
      </c>
      <c r="AU166" t="s">
        <v>1632</v>
      </c>
      <c r="AV166" t="s">
        <v>49</v>
      </c>
      <c r="AW166">
        <v>4</v>
      </c>
      <c r="BB166">
        <v>1.1056383005911836</v>
      </c>
      <c r="BC166" t="s">
        <v>74</v>
      </c>
      <c r="BF166" t="s">
        <v>142</v>
      </c>
      <c r="BG166" t="s">
        <v>203</v>
      </c>
      <c r="BH166" t="s">
        <v>1632</v>
      </c>
      <c r="BI166">
        <v>2049</v>
      </c>
      <c r="BJ166">
        <v>4</v>
      </c>
      <c r="BK166" t="s">
        <v>1118</v>
      </c>
      <c r="BL166" t="s">
        <v>1100</v>
      </c>
      <c r="BM166">
        <v>1.1056383005911836</v>
      </c>
      <c r="BN166" t="s">
        <v>74</v>
      </c>
      <c r="BO166" t="s">
        <v>697</v>
      </c>
      <c r="BP166">
        <v>2240.7719999999999</v>
      </c>
    </row>
    <row r="167" spans="1:68" ht="16.5">
      <c r="A167" s="127" t="str">
        <f t="shared" si="90"/>
        <v>동화운수</v>
      </c>
      <c r="B167" s="128" t="str">
        <f t="shared" si="91"/>
        <v>이원호</v>
      </c>
      <c r="C167" s="129" t="str">
        <f t="shared" si="92"/>
        <v>F</v>
      </c>
      <c r="D167" s="130">
        <f t="shared" si="93"/>
        <v>0.7800024514187236</v>
      </c>
      <c r="E167" s="131">
        <f t="shared" si="94"/>
        <v>9786</v>
      </c>
      <c r="F167" s="132" t="str">
        <f t="shared" si="95"/>
        <v>2-1</v>
      </c>
      <c r="G167" s="133" t="str">
        <f t="shared" si="96"/>
        <v>70바1941</v>
      </c>
      <c r="H167" s="134">
        <f t="shared" si="97"/>
        <v>3</v>
      </c>
      <c r="I167" s="135">
        <f t="shared" si="98"/>
        <v>4892.8060000000005</v>
      </c>
      <c r="J167" s="136">
        <f t="shared" si="99"/>
        <v>2.2704847128486097E-2</v>
      </c>
      <c r="K167" s="136">
        <f t="shared" si="100"/>
        <v>0.3401986283401468</v>
      </c>
      <c r="L167" s="136">
        <f t="shared" si="101"/>
        <v>0.14020584507131489</v>
      </c>
      <c r="M167" s="137">
        <f t="shared" si="102"/>
        <v>16.577000000000002</v>
      </c>
      <c r="N167" s="138">
        <f t="shared" si="103"/>
        <v>4.0876339670937296E-2</v>
      </c>
      <c r="O167" s="138">
        <f t="shared" si="104"/>
        <v>12.773856147167905</v>
      </c>
      <c r="P167" s="233">
        <f t="shared" si="105"/>
        <v>41</v>
      </c>
      <c r="Q167" s="234">
        <f t="shared" si="106"/>
        <v>2</v>
      </c>
      <c r="R167" s="234">
        <f t="shared" si="107"/>
        <v>625</v>
      </c>
      <c r="T167">
        <v>507</v>
      </c>
      <c r="U167">
        <v>9786</v>
      </c>
      <c r="V167" t="s">
        <v>1635</v>
      </c>
      <c r="W167">
        <v>4892.8059999999996</v>
      </c>
      <c r="X167">
        <v>2420.9229999999998</v>
      </c>
      <c r="Y167">
        <v>2.0209999999999999</v>
      </c>
      <c r="Z167">
        <v>16.577000000000002</v>
      </c>
      <c r="AA167">
        <v>293.65487300000001</v>
      </c>
      <c r="AB167">
        <v>6.667389</v>
      </c>
      <c r="AC167">
        <v>99.900985000000006</v>
      </c>
      <c r="AD167" s="1">
        <v>686</v>
      </c>
      <c r="AE167">
        <v>2</v>
      </c>
      <c r="AF167">
        <v>625</v>
      </c>
      <c r="AG167">
        <v>64</v>
      </c>
      <c r="AH167">
        <v>16.661756</v>
      </c>
      <c r="AI167">
        <v>0</v>
      </c>
      <c r="AJ167">
        <v>0</v>
      </c>
      <c r="AK167">
        <v>41</v>
      </c>
      <c r="AL167">
        <v>12531</v>
      </c>
      <c r="AM167" t="s">
        <v>1636</v>
      </c>
      <c r="AN167" t="s">
        <v>1637</v>
      </c>
      <c r="AO167">
        <v>4544.7820000000002</v>
      </c>
      <c r="AR167" t="s">
        <v>142</v>
      </c>
      <c r="AS167" t="s">
        <v>202</v>
      </c>
      <c r="AT167" t="s">
        <v>1048</v>
      </c>
      <c r="AU167" t="s">
        <v>1635</v>
      </c>
      <c r="AV167" t="s">
        <v>49</v>
      </c>
      <c r="AW167">
        <v>3</v>
      </c>
      <c r="BB167">
        <v>0.7800024514187236</v>
      </c>
      <c r="BC167" t="s">
        <v>73</v>
      </c>
      <c r="BF167" t="s">
        <v>142</v>
      </c>
      <c r="BG167" t="s">
        <v>202</v>
      </c>
      <c r="BH167" t="s">
        <v>1635</v>
      </c>
      <c r="BI167">
        <v>9786</v>
      </c>
      <c r="BJ167">
        <v>3</v>
      </c>
      <c r="BK167" t="s">
        <v>1048</v>
      </c>
      <c r="BL167" t="s">
        <v>1040</v>
      </c>
      <c r="BM167">
        <v>0.7800024514187236</v>
      </c>
      <c r="BN167" t="s">
        <v>73</v>
      </c>
      <c r="BO167" t="s">
        <v>711</v>
      </c>
      <c r="BP167">
        <v>4892.8060000000005</v>
      </c>
    </row>
    <row r="168" spans="1:68" ht="16.5">
      <c r="A168" s="127" t="str">
        <f t="shared" si="90"/>
        <v>동화운수</v>
      </c>
      <c r="B168" s="128" t="str">
        <f t="shared" si="91"/>
        <v>이응우</v>
      </c>
      <c r="C168" s="129" t="str">
        <f t="shared" si="92"/>
        <v>C</v>
      </c>
      <c r="D168" s="130">
        <f t="shared" si="93"/>
        <v>0.87758453401981151</v>
      </c>
      <c r="E168" s="131">
        <f t="shared" si="94"/>
        <v>8037</v>
      </c>
      <c r="F168" s="132" t="str">
        <f t="shared" si="95"/>
        <v>2</v>
      </c>
      <c r="G168" s="133" t="str">
        <f t="shared" si="96"/>
        <v>70바1873</v>
      </c>
      <c r="H168" s="134">
        <f t="shared" si="97"/>
        <v>7</v>
      </c>
      <c r="I168" s="135">
        <f t="shared" si="98"/>
        <v>4354.1859999999997</v>
      </c>
      <c r="J168" s="136">
        <f t="shared" si="99"/>
        <v>1.4022307440167041E-2</v>
      </c>
      <c r="K168" s="136">
        <f t="shared" si="100"/>
        <v>0.40159345591262602</v>
      </c>
      <c r="L168" s="136">
        <f t="shared" si="101"/>
        <v>0.19820007689152463</v>
      </c>
      <c r="M168" s="137">
        <f t="shared" si="102"/>
        <v>13.387</v>
      </c>
      <c r="N168" s="138">
        <f t="shared" si="103"/>
        <v>4.5932810403597826E-2</v>
      </c>
      <c r="O168" s="138">
        <f t="shared" si="104"/>
        <v>18.786519455071513</v>
      </c>
      <c r="P168" s="233">
        <f t="shared" si="105"/>
        <v>18</v>
      </c>
      <c r="Q168" s="234">
        <f t="shared" si="106"/>
        <v>2</v>
      </c>
      <c r="R168" s="234">
        <f t="shared" si="107"/>
        <v>818</v>
      </c>
      <c r="T168">
        <v>507</v>
      </c>
      <c r="U168">
        <v>8037</v>
      </c>
      <c r="V168" t="s">
        <v>1638</v>
      </c>
      <c r="W168">
        <v>4354.1859999999997</v>
      </c>
      <c r="X168">
        <v>2118.2759999999998</v>
      </c>
      <c r="Y168">
        <v>2.056</v>
      </c>
      <c r="Z168">
        <v>13.387</v>
      </c>
      <c r="AA168">
        <v>309.77825999999999</v>
      </c>
      <c r="AB168">
        <v>4.3438059999999998</v>
      </c>
      <c r="AC168">
        <v>124.404922</v>
      </c>
      <c r="AD168" s="1">
        <v>863</v>
      </c>
      <c r="AE168">
        <v>2</v>
      </c>
      <c r="AF168">
        <v>818</v>
      </c>
      <c r="AG168">
        <v>72</v>
      </c>
      <c r="AH168">
        <v>14.055815000000001</v>
      </c>
      <c r="AI168">
        <v>317.39999999999998</v>
      </c>
      <c r="AJ168">
        <v>0</v>
      </c>
      <c r="AK168">
        <v>18</v>
      </c>
      <c r="AL168">
        <v>3008</v>
      </c>
      <c r="AM168" t="s">
        <v>1639</v>
      </c>
      <c r="AN168" t="s">
        <v>1640</v>
      </c>
      <c r="AO168">
        <v>1353.856</v>
      </c>
      <c r="AR168" t="s">
        <v>142</v>
      </c>
      <c r="AS168" t="s">
        <v>201</v>
      </c>
      <c r="AT168" t="s">
        <v>995</v>
      </c>
      <c r="AU168" t="s">
        <v>1638</v>
      </c>
      <c r="AV168" t="s">
        <v>49</v>
      </c>
      <c r="AW168">
        <v>7</v>
      </c>
      <c r="BB168">
        <v>0.87758453401981151</v>
      </c>
      <c r="BC168" t="s">
        <v>72</v>
      </c>
      <c r="BF168" t="s">
        <v>142</v>
      </c>
      <c r="BG168" t="s">
        <v>201</v>
      </c>
      <c r="BH168" t="s">
        <v>1638</v>
      </c>
      <c r="BI168">
        <v>8037</v>
      </c>
      <c r="BJ168">
        <v>7</v>
      </c>
      <c r="BK168" t="s">
        <v>995</v>
      </c>
      <c r="BL168" t="s">
        <v>989</v>
      </c>
      <c r="BM168">
        <v>0.87758453401981151</v>
      </c>
      <c r="BN168" t="s">
        <v>72</v>
      </c>
      <c r="BO168" t="s">
        <v>698</v>
      </c>
      <c r="BP168">
        <v>4354.1859999999997</v>
      </c>
    </row>
    <row r="169" spans="1:68" ht="16.5">
      <c r="A169" s="127" t="str">
        <f t="shared" si="90"/>
        <v>동화운수</v>
      </c>
      <c r="B169" s="128" t="str">
        <f t="shared" si="91"/>
        <v>이정호</v>
      </c>
      <c r="C169" s="129" t="str">
        <f t="shared" si="92"/>
        <v>F</v>
      </c>
      <c r="D169" s="130">
        <f t="shared" si="93"/>
        <v>0.79772998158008346</v>
      </c>
      <c r="E169" s="131">
        <f t="shared" si="94"/>
        <v>7583</v>
      </c>
      <c r="F169" s="132" t="str">
        <f t="shared" si="95"/>
        <v>급행95</v>
      </c>
      <c r="G169" s="133" t="str">
        <f t="shared" si="96"/>
        <v>70바1909</v>
      </c>
      <c r="H169" s="134">
        <f t="shared" si="97"/>
        <v>4</v>
      </c>
      <c r="I169" s="135">
        <f t="shared" si="98"/>
        <v>1908.143</v>
      </c>
      <c r="J169" s="136">
        <f t="shared" si="99"/>
        <v>5.8762884690465268E-3</v>
      </c>
      <c r="K169" s="136">
        <f t="shared" si="100"/>
        <v>0.4226561871171543</v>
      </c>
      <c r="L169" s="136">
        <f t="shared" si="101"/>
        <v>0.15826906054734891</v>
      </c>
      <c r="M169" s="137">
        <f t="shared" si="102"/>
        <v>14.877000000000001</v>
      </c>
      <c r="N169" s="138">
        <f t="shared" si="103"/>
        <v>0.94332552644115242</v>
      </c>
      <c r="O169" s="138">
        <f t="shared" si="104"/>
        <v>28.194951845852223</v>
      </c>
      <c r="P169" s="233">
        <f t="shared" si="105"/>
        <v>11</v>
      </c>
      <c r="Q169" s="234">
        <f t="shared" si="106"/>
        <v>18</v>
      </c>
      <c r="R169" s="234">
        <f t="shared" si="107"/>
        <v>538</v>
      </c>
      <c r="T169">
        <v>507</v>
      </c>
      <c r="U169">
        <v>7583</v>
      </c>
      <c r="V169" t="s">
        <v>1641</v>
      </c>
      <c r="W169">
        <v>1908.143</v>
      </c>
      <c r="X169">
        <v>889.12800000000004</v>
      </c>
      <c r="Y169">
        <v>2.1459999999999999</v>
      </c>
      <c r="Z169">
        <v>14.877000000000001</v>
      </c>
      <c r="AA169">
        <v>118.362467</v>
      </c>
      <c r="AB169">
        <v>0.69553200000000004</v>
      </c>
      <c r="AC169">
        <v>50.026629</v>
      </c>
      <c r="AD169" s="1">
        <v>302</v>
      </c>
      <c r="AE169">
        <v>18</v>
      </c>
      <c r="AF169">
        <v>538</v>
      </c>
      <c r="AG169">
        <v>68</v>
      </c>
      <c r="AH169">
        <v>16.121182999999998</v>
      </c>
      <c r="AI169">
        <v>279.5</v>
      </c>
      <c r="AJ169">
        <v>0</v>
      </c>
      <c r="AK169">
        <v>11</v>
      </c>
      <c r="AL169">
        <v>1644</v>
      </c>
      <c r="AM169" t="s">
        <v>1642</v>
      </c>
      <c r="AN169" t="s">
        <v>1643</v>
      </c>
      <c r="AO169">
        <v>734.28800000000001</v>
      </c>
      <c r="AR169" t="s">
        <v>142</v>
      </c>
      <c r="AS169" t="s">
        <v>204</v>
      </c>
      <c r="AT169" t="s">
        <v>1139</v>
      </c>
      <c r="AU169" t="s">
        <v>1641</v>
      </c>
      <c r="AV169" t="s">
        <v>49</v>
      </c>
      <c r="AW169">
        <v>4</v>
      </c>
      <c r="BB169">
        <v>0.79772998158008346</v>
      </c>
      <c r="BC169" t="s">
        <v>73</v>
      </c>
      <c r="BF169" t="s">
        <v>142</v>
      </c>
      <c r="BG169" t="s">
        <v>204</v>
      </c>
      <c r="BH169" t="s">
        <v>1641</v>
      </c>
      <c r="BI169">
        <v>7583</v>
      </c>
      <c r="BJ169">
        <v>4</v>
      </c>
      <c r="BK169" t="s">
        <v>1139</v>
      </c>
      <c r="BL169" t="s">
        <v>1147</v>
      </c>
      <c r="BM169">
        <v>0.79772998158008346</v>
      </c>
      <c r="BN169" t="s">
        <v>73</v>
      </c>
      <c r="BO169" t="s">
        <v>711</v>
      </c>
      <c r="BP169">
        <v>1908.143</v>
      </c>
    </row>
    <row r="170" spans="1:68" ht="16.5">
      <c r="A170" s="127" t="str">
        <f t="shared" si="90"/>
        <v>동화운수</v>
      </c>
      <c r="B170" s="128" t="str">
        <f t="shared" si="91"/>
        <v>이정후</v>
      </c>
      <c r="C170" s="129" t="str">
        <f t="shared" si="92"/>
        <v>B</v>
      </c>
      <c r="D170" s="130">
        <f t="shared" si="93"/>
        <v>0.91186907630792424</v>
      </c>
      <c r="E170" s="131">
        <f t="shared" si="94"/>
        <v>7584</v>
      </c>
      <c r="F170" s="132" t="str">
        <f t="shared" si="95"/>
        <v>2</v>
      </c>
      <c r="G170" s="133" t="str">
        <f t="shared" si="96"/>
        <v>70바1809</v>
      </c>
      <c r="H170" s="134">
        <f t="shared" si="97"/>
        <v>3</v>
      </c>
      <c r="I170" s="135">
        <f t="shared" si="98"/>
        <v>5199.46</v>
      </c>
      <c r="J170" s="136">
        <f t="shared" si="99"/>
        <v>1.2151156617080513E-2</v>
      </c>
      <c r="K170" s="136">
        <f t="shared" si="100"/>
        <v>0.36222457165065453</v>
      </c>
      <c r="L170" s="136">
        <f t="shared" si="101"/>
        <v>0.11943547983829089</v>
      </c>
      <c r="M170" s="137">
        <f t="shared" si="102"/>
        <v>14.715</v>
      </c>
      <c r="N170" s="138">
        <f t="shared" si="103"/>
        <v>0.2307931977551515</v>
      </c>
      <c r="O170" s="138">
        <f t="shared" si="104"/>
        <v>11.539659887757574</v>
      </c>
      <c r="P170" s="233">
        <f t="shared" si="105"/>
        <v>6</v>
      </c>
      <c r="Q170" s="234">
        <f t="shared" si="106"/>
        <v>12</v>
      </c>
      <c r="R170" s="234">
        <f t="shared" si="107"/>
        <v>600</v>
      </c>
      <c r="T170">
        <v>507</v>
      </c>
      <c r="U170">
        <v>7584</v>
      </c>
      <c r="V170" t="s">
        <v>1644</v>
      </c>
      <c r="W170">
        <v>5199.46</v>
      </c>
      <c r="X170">
        <v>2574.5140000000001</v>
      </c>
      <c r="Y170">
        <v>2.02</v>
      </c>
      <c r="Z170">
        <v>14.715</v>
      </c>
      <c r="AA170">
        <v>339.00822199999999</v>
      </c>
      <c r="AB170">
        <v>4.1193419999999996</v>
      </c>
      <c r="AC170">
        <v>122.79710799999999</v>
      </c>
      <c r="AD170" s="1">
        <v>621</v>
      </c>
      <c r="AE170">
        <v>12</v>
      </c>
      <c r="AF170">
        <v>600</v>
      </c>
      <c r="AG170">
        <v>74</v>
      </c>
      <c r="AH170">
        <v>15.337268</v>
      </c>
      <c r="AI170">
        <v>158.19999999999999</v>
      </c>
      <c r="AJ170">
        <v>0</v>
      </c>
      <c r="AK170">
        <v>6</v>
      </c>
      <c r="AL170">
        <v>6628</v>
      </c>
      <c r="AM170" t="s">
        <v>1645</v>
      </c>
      <c r="AN170" t="s">
        <v>1646</v>
      </c>
      <c r="AO170">
        <v>4735.6980000000003</v>
      </c>
      <c r="AR170" t="s">
        <v>142</v>
      </c>
      <c r="AS170" t="s">
        <v>201</v>
      </c>
      <c r="AT170" t="s">
        <v>975</v>
      </c>
      <c r="AU170" t="s">
        <v>1644</v>
      </c>
      <c r="AV170" t="s">
        <v>49</v>
      </c>
      <c r="AW170">
        <v>3</v>
      </c>
      <c r="BB170">
        <v>0.91186907630792424</v>
      </c>
      <c r="BC170" t="s">
        <v>71</v>
      </c>
      <c r="BF170" t="s">
        <v>142</v>
      </c>
      <c r="BG170" t="s">
        <v>201</v>
      </c>
      <c r="BH170" t="s">
        <v>1644</v>
      </c>
      <c r="BI170">
        <v>7584</v>
      </c>
      <c r="BJ170">
        <v>3</v>
      </c>
      <c r="BK170" t="s">
        <v>975</v>
      </c>
      <c r="BL170" t="s">
        <v>1007</v>
      </c>
      <c r="BM170">
        <v>0.91186907630792424</v>
      </c>
      <c r="BN170" t="s">
        <v>71</v>
      </c>
      <c r="BO170" t="s">
        <v>696</v>
      </c>
      <c r="BP170">
        <v>5199.46</v>
      </c>
    </row>
    <row r="171" spans="1:68" ht="16.5">
      <c r="A171" s="127" t="str">
        <f t="shared" si="90"/>
        <v>동화운수</v>
      </c>
      <c r="B171" s="128" t="str">
        <f t="shared" si="91"/>
        <v>이종대</v>
      </c>
      <c r="C171" s="129" t="str">
        <f t="shared" si="92"/>
        <v>B</v>
      </c>
      <c r="D171" s="130">
        <f t="shared" si="93"/>
        <v>0.92058227105282475</v>
      </c>
      <c r="E171" s="131">
        <f t="shared" si="94"/>
        <v>4584</v>
      </c>
      <c r="F171" s="132" t="str">
        <f t="shared" si="95"/>
        <v>10</v>
      </c>
      <c r="G171" s="133" t="str">
        <f t="shared" si="96"/>
        <v>70바1856</v>
      </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6.5219577944391743E-3</v>
      </c>
      <c r="K171" s="136">
        <f t="shared" si="100"/>
        <v>0.36269868418139606</v>
      </c>
      <c r="L171" s="136">
        <f t="shared" si="101"/>
        <v>2.3443942152974431E-2</v>
      </c>
      <c r="M171" s="137">
        <f t="shared" si="102"/>
        <v>8.5489999999999995</v>
      </c>
      <c r="N171" s="138">
        <f t="shared" si="103"/>
        <v>0</v>
      </c>
      <c r="O171" s="138">
        <f t="shared" si="104"/>
        <v>4.6437039264545508</v>
      </c>
      <c r="P171" s="233">
        <f t="shared" si="105"/>
        <v>32</v>
      </c>
      <c r="Q171" s="234">
        <f t="shared" si="106"/>
        <v>0</v>
      </c>
      <c r="R171" s="234">
        <f t="shared" si="107"/>
        <v>103</v>
      </c>
      <c r="T171">
        <v>507</v>
      </c>
      <c r="U171">
        <v>4584</v>
      </c>
      <c r="V171" t="s">
        <v>1647</v>
      </c>
      <c r="W171">
        <v>2218.0569999999998</v>
      </c>
      <c r="X171">
        <v>927.23199999999997</v>
      </c>
      <c r="Y171">
        <v>2.3919999999999999</v>
      </c>
      <c r="Z171">
        <v>8.5489999999999995</v>
      </c>
      <c r="AA171">
        <v>158.85996700000001</v>
      </c>
      <c r="AB171">
        <v>1.0360780000000001</v>
      </c>
      <c r="AC171">
        <v>57.618301000000002</v>
      </c>
      <c r="AD171" s="1">
        <v>52</v>
      </c>
      <c r="AE171">
        <v>0</v>
      </c>
      <c r="AF171">
        <v>103</v>
      </c>
      <c r="AG171">
        <v>60</v>
      </c>
      <c r="AH171">
        <v>13.962339999999999</v>
      </c>
      <c r="AI171">
        <v>0</v>
      </c>
      <c r="AJ171">
        <v>0</v>
      </c>
      <c r="AK171">
        <v>32</v>
      </c>
      <c r="AL171">
        <v>7213</v>
      </c>
      <c r="AM171" t="s">
        <v>1648</v>
      </c>
      <c r="AN171" t="s">
        <v>1649</v>
      </c>
      <c r="AO171">
        <v>2049.509</v>
      </c>
      <c r="AR171" t="s">
        <v>142</v>
      </c>
      <c r="AS171" t="s">
        <v>200</v>
      </c>
      <c r="AT171" t="s">
        <v>950</v>
      </c>
      <c r="AU171" t="s">
        <v>1647</v>
      </c>
      <c r="AV171" t="s">
        <v>49</v>
      </c>
      <c r="AW171">
        <v>2</v>
      </c>
      <c r="BB171">
        <v>0.92058227105282475</v>
      </c>
      <c r="BC171" t="s">
        <v>71</v>
      </c>
      <c r="BF171" t="s">
        <v>142</v>
      </c>
      <c r="BG171" t="s">
        <v>200</v>
      </c>
      <c r="BH171" t="s">
        <v>1647</v>
      </c>
      <c r="BI171">
        <v>4584</v>
      </c>
      <c r="BJ171">
        <v>2</v>
      </c>
      <c r="BK171" t="s">
        <v>950</v>
      </c>
      <c r="BL171" t="s">
        <v>960</v>
      </c>
      <c r="BM171">
        <v>0.92058227105282475</v>
      </c>
      <c r="BN171" t="s">
        <v>71</v>
      </c>
      <c r="BO171" t="s">
        <v>696</v>
      </c>
      <c r="BP171">
        <v>2218.0569999999998</v>
      </c>
    </row>
    <row r="172" spans="1:68" ht="16.5">
      <c r="A172" s="127" t="str">
        <f t="shared" si="90"/>
        <v>동화운수</v>
      </c>
      <c r="B172" s="128" t="str">
        <f t="shared" si="91"/>
        <v>이진학</v>
      </c>
      <c r="C172" s="129" t="str">
        <f t="shared" si="92"/>
        <v>C</v>
      </c>
      <c r="D172" s="130">
        <f t="shared" si="93"/>
        <v>0.88675877665991865</v>
      </c>
      <c r="E172" s="131">
        <f t="shared" si="94"/>
        <v>7610</v>
      </c>
      <c r="F172" s="132" t="str">
        <f t="shared" si="95"/>
        <v>45</v>
      </c>
      <c r="G172" s="133" t="str">
        <f t="shared" si="96"/>
        <v>70바1810</v>
      </c>
      <c r="H172" s="134">
        <f t="shared" si="97"/>
        <v>9</v>
      </c>
      <c r="I172" s="135">
        <f t="shared" si="98"/>
        <v>3865.0830000000001</v>
      </c>
      <c r="J172" s="136">
        <f t="shared" si="99"/>
        <v>5.944245529659142E-3</v>
      </c>
      <c r="K172" s="136">
        <f t="shared" si="100"/>
        <v>0.34746326655091364</v>
      </c>
      <c r="L172" s="136">
        <f t="shared" si="101"/>
        <v>0.2131907645967758</v>
      </c>
      <c r="M172" s="137">
        <f t="shared" si="102"/>
        <v>11.429</v>
      </c>
      <c r="N172" s="138">
        <f t="shared" si="103"/>
        <v>0.41396264970247726</v>
      </c>
      <c r="O172" s="138">
        <f t="shared" si="104"/>
        <v>8.8484516373904523</v>
      </c>
      <c r="P172" s="233">
        <f t="shared" si="105"/>
        <v>1</v>
      </c>
      <c r="Q172" s="234">
        <f t="shared" si="106"/>
        <v>16</v>
      </c>
      <c r="R172" s="234">
        <f t="shared" si="107"/>
        <v>342</v>
      </c>
      <c r="T172">
        <v>507</v>
      </c>
      <c r="U172">
        <v>7610</v>
      </c>
      <c r="V172" t="s">
        <v>1650</v>
      </c>
      <c r="W172">
        <v>3865.0830000000001</v>
      </c>
      <c r="X172">
        <v>1747.6310000000001</v>
      </c>
      <c r="Y172">
        <v>2.2120000000000002</v>
      </c>
      <c r="Z172">
        <v>11.429</v>
      </c>
      <c r="AA172">
        <v>247.14742899999999</v>
      </c>
      <c r="AB172">
        <v>1.4691050000000001</v>
      </c>
      <c r="AC172">
        <v>85.874652999999995</v>
      </c>
      <c r="AD172" s="1">
        <v>824</v>
      </c>
      <c r="AE172">
        <v>16</v>
      </c>
      <c r="AF172">
        <v>342</v>
      </c>
      <c r="AG172">
        <v>70</v>
      </c>
      <c r="AH172">
        <v>15.638774</v>
      </c>
      <c r="AI172">
        <v>31.5</v>
      </c>
      <c r="AJ172">
        <v>0</v>
      </c>
      <c r="AK172">
        <v>1</v>
      </c>
      <c r="AL172">
        <v>150</v>
      </c>
      <c r="AM172" t="s">
        <v>1651</v>
      </c>
      <c r="AN172" t="s">
        <v>1652</v>
      </c>
      <c r="AO172">
        <v>1362.1559999999999</v>
      </c>
      <c r="AR172" t="s">
        <v>142</v>
      </c>
      <c r="AS172" t="s">
        <v>203</v>
      </c>
      <c r="AT172" t="s">
        <v>1057</v>
      </c>
      <c r="AU172" t="s">
        <v>1650</v>
      </c>
      <c r="AV172" t="s">
        <v>49</v>
      </c>
      <c r="AW172">
        <v>9</v>
      </c>
      <c r="BB172">
        <v>0.88675877665991865</v>
      </c>
      <c r="BC172" t="s">
        <v>72</v>
      </c>
      <c r="BF172" t="s">
        <v>142</v>
      </c>
      <c r="BG172" t="s">
        <v>203</v>
      </c>
      <c r="BH172" t="s">
        <v>1650</v>
      </c>
      <c r="BI172">
        <v>7610</v>
      </c>
      <c r="BJ172">
        <v>9</v>
      </c>
      <c r="BK172" t="s">
        <v>1057</v>
      </c>
      <c r="BL172" t="s">
        <v>1059</v>
      </c>
      <c r="BM172">
        <v>0.88675877665991865</v>
      </c>
      <c r="BN172" t="s">
        <v>72</v>
      </c>
      <c r="BO172" t="s">
        <v>698</v>
      </c>
      <c r="BP172">
        <v>3865.0830000000001</v>
      </c>
    </row>
    <row r="173" spans="1:68" ht="16.5">
      <c r="A173" s="127" t="str">
        <f t="shared" si="90"/>
        <v>동화운수</v>
      </c>
      <c r="B173" s="128" t="str">
        <f t="shared" si="91"/>
        <v>이창용</v>
      </c>
      <c r="C173" s="129" t="str">
        <f t="shared" si="92"/>
        <v>A</v>
      </c>
      <c r="D173" s="130">
        <f t="shared" si="93"/>
        <v>0.96035714285714291</v>
      </c>
      <c r="E173" s="131">
        <f t="shared" si="94"/>
        <v>8934</v>
      </c>
      <c r="F173" s="132" t="str">
        <f t="shared" si="95"/>
        <v>급행95</v>
      </c>
      <c r="G173" s="133" t="str">
        <f t="shared" si="96"/>
        <v>70바1864</v>
      </c>
      <c r="H173" s="134">
        <f t="shared" si="97"/>
        <v>1</v>
      </c>
      <c r="I173" s="135">
        <f t="shared" si="98"/>
        <v>2084.116</v>
      </c>
      <c r="J173" s="136">
        <f t="shared" si="99"/>
        <v>4.738171055663578E-2</v>
      </c>
      <c r="K173" s="136">
        <f t="shared" si="100"/>
        <v>0.31692013848737605</v>
      </c>
      <c r="L173" s="136">
        <f t="shared" si="101"/>
        <v>0.20920140721533734</v>
      </c>
      <c r="M173" s="137">
        <f t="shared" si="102"/>
        <v>7.4029999999999996</v>
      </c>
      <c r="N173" s="138">
        <f t="shared" si="103"/>
        <v>4.7981974131958108E-2</v>
      </c>
      <c r="O173" s="138">
        <f t="shared" si="104"/>
        <v>2.0152429135422403</v>
      </c>
      <c r="P173" s="233">
        <f t="shared" si="105"/>
        <v>5</v>
      </c>
      <c r="Q173" s="234">
        <f t="shared" si="106"/>
        <v>1</v>
      </c>
      <c r="R173" s="234">
        <f t="shared" si="107"/>
        <v>42</v>
      </c>
      <c r="T173">
        <v>507</v>
      </c>
      <c r="U173">
        <v>8934</v>
      </c>
      <c r="V173" t="s">
        <v>1653</v>
      </c>
      <c r="W173">
        <v>2084.116</v>
      </c>
      <c r="X173">
        <v>775.13800000000003</v>
      </c>
      <c r="Y173">
        <v>2.6890000000000001</v>
      </c>
      <c r="Z173">
        <v>7.4029999999999996</v>
      </c>
      <c r="AA173">
        <v>134.62107900000001</v>
      </c>
      <c r="AB173">
        <v>6.3785769999999999</v>
      </c>
      <c r="AC173">
        <v>42.664130999999998</v>
      </c>
      <c r="AD173" s="1">
        <v>436</v>
      </c>
      <c r="AE173">
        <v>1</v>
      </c>
      <c r="AF173">
        <v>42</v>
      </c>
      <c r="AG173">
        <v>67</v>
      </c>
      <c r="AH173">
        <v>15.481349</v>
      </c>
      <c r="AI173">
        <v>0</v>
      </c>
      <c r="AJ173">
        <v>0</v>
      </c>
      <c r="AK173">
        <v>5</v>
      </c>
      <c r="AL173">
        <v>805</v>
      </c>
      <c r="AM173" t="s">
        <v>1654</v>
      </c>
      <c r="AN173" t="s">
        <v>1655</v>
      </c>
      <c r="AO173">
        <v>2084.116</v>
      </c>
      <c r="AR173" t="s">
        <v>142</v>
      </c>
      <c r="AS173" t="s">
        <v>204</v>
      </c>
      <c r="AT173" t="s">
        <v>1133</v>
      </c>
      <c r="AU173" t="s">
        <v>1653</v>
      </c>
      <c r="AV173" t="s">
        <v>49</v>
      </c>
      <c r="AW173">
        <v>1</v>
      </c>
      <c r="BB173">
        <v>0.96035714285714291</v>
      </c>
      <c r="BC173" t="s">
        <v>69</v>
      </c>
      <c r="BF173" t="s">
        <v>142</v>
      </c>
      <c r="BG173" t="s">
        <v>204</v>
      </c>
      <c r="BH173" t="s">
        <v>1653</v>
      </c>
      <c r="BI173">
        <v>8934</v>
      </c>
      <c r="BJ173">
        <v>1</v>
      </c>
      <c r="BK173" t="s">
        <v>1133</v>
      </c>
      <c r="BL173" t="s">
        <v>695</v>
      </c>
      <c r="BM173">
        <v>0.96035714285714291</v>
      </c>
      <c r="BN173" t="s">
        <v>69</v>
      </c>
      <c r="BO173" t="s">
        <v>699</v>
      </c>
      <c r="BP173">
        <v>2084.116</v>
      </c>
    </row>
    <row r="174" spans="1:68" ht="16.5">
      <c r="A174" s="127" t="str">
        <f t="shared" si="90"/>
        <v>동화운수</v>
      </c>
      <c r="B174" s="128" t="str">
        <f t="shared" si="91"/>
        <v>이창우</v>
      </c>
      <c r="C174" s="129" t="str">
        <f t="shared" si="92"/>
        <v>A</v>
      </c>
      <c r="D174" s="130">
        <f t="shared" si="93"/>
        <v>0.96560000000000001</v>
      </c>
      <c r="E174" s="131">
        <f t="shared" si="94"/>
        <v>2158</v>
      </c>
      <c r="F174" s="132" t="str">
        <f t="shared" si="95"/>
        <v>10</v>
      </c>
      <c r="G174" s="133" t="str">
        <f t="shared" si="96"/>
        <v>70바1920</v>
      </c>
      <c r="H174" s="134">
        <f t="shared" si="97"/>
        <v>1</v>
      </c>
      <c r="I174" s="135">
        <f t="shared" si="98"/>
        <v>3438.4119999999998</v>
      </c>
      <c r="J174" s="136">
        <f t="shared" si="99"/>
        <v>1.2318812495008758E-2</v>
      </c>
      <c r="K174" s="136">
        <f t="shared" si="100"/>
        <v>0.35195430114717446</v>
      </c>
      <c r="L174" s="136">
        <f t="shared" si="101"/>
        <v>0.13523684770760455</v>
      </c>
      <c r="M174" s="137">
        <f t="shared" si="102"/>
        <v>8.8260000000000005</v>
      </c>
      <c r="N174" s="138">
        <f t="shared" si="103"/>
        <v>0</v>
      </c>
      <c r="O174" s="138">
        <f t="shared" si="104"/>
        <v>2.1521562860995136</v>
      </c>
      <c r="P174" s="233">
        <f t="shared" si="105"/>
        <v>6</v>
      </c>
      <c r="Q174" s="234">
        <f t="shared" si="106"/>
        <v>0</v>
      </c>
      <c r="R174" s="234">
        <f t="shared" si="107"/>
        <v>74</v>
      </c>
      <c r="T174">
        <v>507</v>
      </c>
      <c r="U174">
        <v>2158</v>
      </c>
      <c r="V174" t="s">
        <v>1656</v>
      </c>
      <c r="W174">
        <v>3438.4119999999998</v>
      </c>
      <c r="X174">
        <v>1424.27</v>
      </c>
      <c r="Y174">
        <v>2.4140000000000001</v>
      </c>
      <c r="Z174">
        <v>8.8260000000000005</v>
      </c>
      <c r="AA174">
        <v>237.84159399999999</v>
      </c>
      <c r="AB174">
        <v>2.929926</v>
      </c>
      <c r="AC174">
        <v>83.709372000000002</v>
      </c>
      <c r="AD174" s="1">
        <v>465</v>
      </c>
      <c r="AE174">
        <v>0</v>
      </c>
      <c r="AF174">
        <v>74</v>
      </c>
      <c r="AG174">
        <v>62</v>
      </c>
      <c r="AH174">
        <v>14.456731</v>
      </c>
      <c r="AI174">
        <v>0</v>
      </c>
      <c r="AJ174">
        <v>0</v>
      </c>
      <c r="AK174">
        <v>6</v>
      </c>
      <c r="AL174">
        <v>2098</v>
      </c>
      <c r="AM174" t="s">
        <v>1657</v>
      </c>
      <c r="AN174" t="s">
        <v>1658</v>
      </c>
      <c r="AO174">
        <v>3438.4119999999998</v>
      </c>
      <c r="AR174" t="s">
        <v>142</v>
      </c>
      <c r="AS174" t="s">
        <v>200</v>
      </c>
      <c r="AT174" t="s">
        <v>958</v>
      </c>
      <c r="AU174" t="s">
        <v>1656</v>
      </c>
      <c r="AV174" t="s">
        <v>49</v>
      </c>
      <c r="AW174">
        <v>1</v>
      </c>
      <c r="BB174">
        <v>0.96560000000000001</v>
      </c>
      <c r="BC174" t="s">
        <v>69</v>
      </c>
      <c r="BF174" t="s">
        <v>142</v>
      </c>
      <c r="BG174" t="s">
        <v>200</v>
      </c>
      <c r="BH174" t="s">
        <v>1656</v>
      </c>
      <c r="BI174">
        <v>2158</v>
      </c>
      <c r="BJ174">
        <v>1</v>
      </c>
      <c r="BK174" t="s">
        <v>958</v>
      </c>
      <c r="BL174" t="s">
        <v>695</v>
      </c>
      <c r="BM174">
        <v>0.96560000000000001</v>
      </c>
      <c r="BN174" t="s">
        <v>69</v>
      </c>
      <c r="BO174" t="s">
        <v>699</v>
      </c>
      <c r="BP174">
        <v>3438.4119999999998</v>
      </c>
    </row>
    <row r="175" spans="1:68" ht="16.5">
      <c r="A175" s="127" t="str">
        <f t="shared" si="90"/>
        <v>동화운수</v>
      </c>
      <c r="B175" s="128" t="str">
        <f t="shared" si="91"/>
        <v>이희수</v>
      </c>
      <c r="C175" s="129" t="str">
        <f t="shared" si="92"/>
        <v>D</v>
      </c>
      <c r="D175" s="130">
        <f t="shared" si="93"/>
        <v>0.845602394987929</v>
      </c>
      <c r="E175" s="131">
        <f t="shared" si="94"/>
        <v>5611</v>
      </c>
      <c r="F175" s="132" t="str">
        <f t="shared" si="95"/>
        <v>10</v>
      </c>
      <c r="G175" s="133" t="str">
        <f t="shared" si="96"/>
        <v>70바1924</v>
      </c>
      <c r="H175" s="134">
        <f t="shared" si="97"/>
        <v>3</v>
      </c>
      <c r="I175" s="135">
        <f t="shared" si="98"/>
        <v>3847.413</v>
      </c>
      <c r="J175" s="136">
        <f t="shared" si="99"/>
        <v>2.3978151883497941E-2</v>
      </c>
      <c r="K175" s="136">
        <f t="shared" si="100"/>
        <v>0.40691836081140148</v>
      </c>
      <c r="L175" s="136">
        <f t="shared" si="101"/>
        <v>0.15516920070707252</v>
      </c>
      <c r="M175" s="137">
        <f t="shared" si="102"/>
        <v>11.754</v>
      </c>
      <c r="N175" s="138">
        <f t="shared" si="103"/>
        <v>0</v>
      </c>
      <c r="O175" s="138">
        <f t="shared" si="104"/>
        <v>40.988581158300398</v>
      </c>
      <c r="P175" s="233">
        <f t="shared" si="105"/>
        <v>73</v>
      </c>
      <c r="Q175" s="234">
        <f t="shared" si="106"/>
        <v>0</v>
      </c>
      <c r="R175" s="234">
        <f t="shared" si="107"/>
        <v>1577</v>
      </c>
      <c r="T175">
        <v>507</v>
      </c>
      <c r="U175">
        <v>5611</v>
      </c>
      <c r="V175" t="s">
        <v>1659</v>
      </c>
      <c r="W175">
        <v>3847.413</v>
      </c>
      <c r="X175">
        <v>1750.482</v>
      </c>
      <c r="Y175">
        <v>2.198</v>
      </c>
      <c r="Z175">
        <v>11.754</v>
      </c>
      <c r="AA175">
        <v>276.96300500000001</v>
      </c>
      <c r="AB175">
        <v>6.6410609999999997</v>
      </c>
      <c r="AC175">
        <v>112.70133199999999</v>
      </c>
      <c r="AD175" s="1">
        <v>597</v>
      </c>
      <c r="AE175">
        <v>0</v>
      </c>
      <c r="AF175">
        <v>1577</v>
      </c>
      <c r="AG175">
        <v>64</v>
      </c>
      <c r="AH175">
        <v>13.891432</v>
      </c>
      <c r="AI175">
        <v>13.8</v>
      </c>
      <c r="AJ175">
        <v>0</v>
      </c>
      <c r="AK175">
        <v>73</v>
      </c>
      <c r="AL175">
        <v>20833</v>
      </c>
      <c r="AM175" t="s">
        <v>1660</v>
      </c>
      <c r="AN175" t="s">
        <v>1661</v>
      </c>
      <c r="AO175">
        <v>3657.03</v>
      </c>
      <c r="AR175" t="s">
        <v>142</v>
      </c>
      <c r="AS175" t="s">
        <v>200</v>
      </c>
      <c r="AT175" t="s">
        <v>960</v>
      </c>
      <c r="AU175" t="s">
        <v>1659</v>
      </c>
      <c r="AV175" t="s">
        <v>49</v>
      </c>
      <c r="AW175">
        <v>3</v>
      </c>
      <c r="BB175">
        <v>0.845602394987929</v>
      </c>
      <c r="BC175" t="s">
        <v>70</v>
      </c>
      <c r="BF175" t="s">
        <v>142</v>
      </c>
      <c r="BG175" t="s">
        <v>200</v>
      </c>
      <c r="BH175" t="s">
        <v>1659</v>
      </c>
      <c r="BI175">
        <v>5611</v>
      </c>
      <c r="BJ175">
        <v>3</v>
      </c>
      <c r="BK175" t="s">
        <v>960</v>
      </c>
      <c r="BL175" t="s">
        <v>954</v>
      </c>
      <c r="BM175">
        <v>0.845602394987929</v>
      </c>
      <c r="BN175" t="s">
        <v>70</v>
      </c>
      <c r="BO175" t="s">
        <v>700</v>
      </c>
      <c r="BP175">
        <v>3847.413</v>
      </c>
    </row>
    <row r="176" spans="1:68" ht="16.5">
      <c r="A176" s="127" t="str">
        <f t="shared" si="90"/>
        <v>동화운수</v>
      </c>
      <c r="B176" s="128" t="str">
        <f t="shared" si="91"/>
        <v>임동순</v>
      </c>
      <c r="C176" s="129" t="str">
        <f t="shared" si="92"/>
        <v>F</v>
      </c>
      <c r="D176" s="130">
        <f t="shared" si="93"/>
        <v>0.75769230769230766</v>
      </c>
      <c r="E176" s="131">
        <f t="shared" si="94"/>
        <v>2869</v>
      </c>
      <c r="F176" s="132" t="str">
        <f t="shared" si="95"/>
        <v>45</v>
      </c>
      <c r="G176" s="133" t="str">
        <f t="shared" si="96"/>
        <v>70바1849</v>
      </c>
      <c r="H176" s="134">
        <f t="shared" si="97"/>
        <v>1</v>
      </c>
      <c r="I176" s="135">
        <f t="shared" si="98"/>
        <v>1088.193</v>
      </c>
      <c r="J176" s="136">
        <f t="shared" si="99"/>
        <v>1.2267627155983453E-2</v>
      </c>
      <c r="K176" s="136">
        <f t="shared" si="100"/>
        <v>0.36646704510171291</v>
      </c>
      <c r="L176" s="136">
        <f t="shared" si="101"/>
        <v>0.2517935697068443</v>
      </c>
      <c r="M176" s="137">
        <f t="shared" si="102"/>
        <v>11.984</v>
      </c>
      <c r="N176" s="138">
        <f t="shared" si="103"/>
        <v>9.1895463396658494E-2</v>
      </c>
      <c r="O176" s="138">
        <f t="shared" si="104"/>
        <v>14.795169606862018</v>
      </c>
      <c r="P176" s="233">
        <f t="shared" si="105"/>
        <v>1</v>
      </c>
      <c r="Q176" s="234">
        <f t="shared" si="106"/>
        <v>1</v>
      </c>
      <c r="R176" s="234">
        <f t="shared" si="107"/>
        <v>161</v>
      </c>
      <c r="T176">
        <v>507</v>
      </c>
      <c r="U176">
        <v>2869</v>
      </c>
      <c r="V176" t="s">
        <v>1662</v>
      </c>
      <c r="W176">
        <v>1088.193</v>
      </c>
      <c r="X176">
        <v>552.41499999999996</v>
      </c>
      <c r="Y176">
        <v>1.97</v>
      </c>
      <c r="Z176">
        <v>11.984</v>
      </c>
      <c r="AA176">
        <v>73.067757</v>
      </c>
      <c r="AB176">
        <v>0.89636800000000005</v>
      </c>
      <c r="AC176">
        <v>26.776924999999999</v>
      </c>
      <c r="AD176" s="1">
        <v>274</v>
      </c>
      <c r="AE176">
        <v>1</v>
      </c>
      <c r="AF176">
        <v>161</v>
      </c>
      <c r="AG176">
        <v>64</v>
      </c>
      <c r="AH176">
        <v>14.89293</v>
      </c>
      <c r="AI176">
        <v>2.5</v>
      </c>
      <c r="AJ176">
        <v>0</v>
      </c>
      <c r="AK176">
        <v>1</v>
      </c>
      <c r="AL176">
        <v>23</v>
      </c>
      <c r="AM176" t="s">
        <v>1663</v>
      </c>
      <c r="AN176" t="s">
        <v>1664</v>
      </c>
      <c r="AO176">
        <v>1088.193</v>
      </c>
      <c r="AR176" t="s">
        <v>142</v>
      </c>
      <c r="AS176" t="s">
        <v>203</v>
      </c>
      <c r="AT176" t="s">
        <v>1082</v>
      </c>
      <c r="AU176" t="s">
        <v>1662</v>
      </c>
      <c r="AV176" t="s">
        <v>49</v>
      </c>
      <c r="AW176">
        <v>1</v>
      </c>
      <c r="BB176">
        <v>0.75769230769230766</v>
      </c>
      <c r="BC176" t="s">
        <v>73</v>
      </c>
      <c r="BF176" t="s">
        <v>142</v>
      </c>
      <c r="BG176" t="s">
        <v>203</v>
      </c>
      <c r="BH176" t="s">
        <v>1662</v>
      </c>
      <c r="BI176">
        <v>2869</v>
      </c>
      <c r="BJ176">
        <v>1</v>
      </c>
      <c r="BK176" t="s">
        <v>1082</v>
      </c>
      <c r="BL176" t="s">
        <v>695</v>
      </c>
      <c r="BM176">
        <v>0.75769230769230766</v>
      </c>
      <c r="BN176" t="s">
        <v>73</v>
      </c>
      <c r="BO176" t="s">
        <v>711</v>
      </c>
      <c r="BP176">
        <v>1088.193</v>
      </c>
    </row>
    <row r="177" spans="1:68" ht="16.5">
      <c r="A177" s="127" t="str">
        <f t="shared" si="90"/>
        <v>동화운수</v>
      </c>
      <c r="B177" s="128" t="str">
        <f t="shared" si="91"/>
        <v>임상철</v>
      </c>
      <c r="C177" s="129" t="str">
        <f t="shared" si="92"/>
        <v>B</v>
      </c>
      <c r="D177" s="130">
        <f t="shared" si="93"/>
        <v>0.94027646192747305</v>
      </c>
      <c r="E177" s="131">
        <f t="shared" si="94"/>
        <v>3885</v>
      </c>
      <c r="F177" s="132" t="str">
        <f t="shared" si="95"/>
        <v>10</v>
      </c>
      <c r="G177" s="133" t="str">
        <f t="shared" si="96"/>
        <v>70바1826</v>
      </c>
      <c r="H177" s="134">
        <f t="shared" si="97"/>
        <v>2</v>
      </c>
      <c r="I177" s="135">
        <f t="shared" si="98"/>
        <v>2056.4789999999998</v>
      </c>
      <c r="J177" s="136">
        <f t="shared" si="99"/>
        <v>1.7351700080331892E-2</v>
      </c>
      <c r="K177" s="136">
        <f t="shared" si="100"/>
        <v>0.34999185589770632</v>
      </c>
      <c r="L177" s="136">
        <f t="shared" si="101"/>
        <v>0.1760290282565492</v>
      </c>
      <c r="M177" s="137">
        <f t="shared" si="102"/>
        <v>8.7739999999999991</v>
      </c>
      <c r="N177" s="138">
        <f t="shared" si="103"/>
        <v>9.7253606771574144E-2</v>
      </c>
      <c r="O177" s="138">
        <f t="shared" si="104"/>
        <v>8.9959586263706086</v>
      </c>
      <c r="P177" s="233">
        <f t="shared" si="105"/>
        <v>24</v>
      </c>
      <c r="Q177" s="234">
        <f t="shared" si="106"/>
        <v>2</v>
      </c>
      <c r="R177" s="234">
        <f t="shared" si="107"/>
        <v>185</v>
      </c>
      <c r="T177">
        <v>507</v>
      </c>
      <c r="U177">
        <v>3885</v>
      </c>
      <c r="V177" t="s">
        <v>1665</v>
      </c>
      <c r="W177">
        <v>2056.4789999999998</v>
      </c>
      <c r="X177">
        <v>871.85</v>
      </c>
      <c r="Y177">
        <v>2.359</v>
      </c>
      <c r="Z177">
        <v>8.7739999999999991</v>
      </c>
      <c r="AA177">
        <v>146.78106399999999</v>
      </c>
      <c r="AB177">
        <v>2.5469010000000001</v>
      </c>
      <c r="AC177">
        <v>51.372177000000001</v>
      </c>
      <c r="AD177" s="1">
        <v>362</v>
      </c>
      <c r="AE177">
        <v>2</v>
      </c>
      <c r="AF177">
        <v>185</v>
      </c>
      <c r="AG177">
        <v>67</v>
      </c>
      <c r="AH177">
        <v>14.010519</v>
      </c>
      <c r="AI177">
        <v>42.1</v>
      </c>
      <c r="AJ177">
        <v>0</v>
      </c>
      <c r="AK177">
        <v>24</v>
      </c>
      <c r="AL177">
        <v>1531</v>
      </c>
      <c r="AM177" t="s">
        <v>1666</v>
      </c>
      <c r="AN177" t="s">
        <v>1667</v>
      </c>
      <c r="AO177">
        <v>1932.6489999999999</v>
      </c>
      <c r="AR177" t="s">
        <v>142</v>
      </c>
      <c r="AS177" t="s">
        <v>200</v>
      </c>
      <c r="AT177" t="s">
        <v>946</v>
      </c>
      <c r="AU177" t="s">
        <v>1665</v>
      </c>
      <c r="AV177" t="s">
        <v>49</v>
      </c>
      <c r="AW177">
        <v>2</v>
      </c>
      <c r="BB177">
        <v>0.94027646192747305</v>
      </c>
      <c r="BC177" t="s">
        <v>71</v>
      </c>
      <c r="BF177" t="s">
        <v>142</v>
      </c>
      <c r="BG177" t="s">
        <v>200</v>
      </c>
      <c r="BH177" t="s">
        <v>1665</v>
      </c>
      <c r="BI177">
        <v>3885</v>
      </c>
      <c r="BJ177">
        <v>2</v>
      </c>
      <c r="BK177" t="s">
        <v>946</v>
      </c>
      <c r="BL177" t="s">
        <v>941</v>
      </c>
      <c r="BM177">
        <v>0.94027646192747305</v>
      </c>
      <c r="BN177" t="s">
        <v>71</v>
      </c>
      <c r="BO177" t="s">
        <v>696</v>
      </c>
      <c r="BP177">
        <v>2056.4789999999998</v>
      </c>
    </row>
    <row r="178" spans="1:68" ht="16.5">
      <c r="A178" s="127" t="str">
        <f t="shared" si="90"/>
        <v>동화운수</v>
      </c>
      <c r="B178" s="128" t="str">
        <f t="shared" si="91"/>
        <v>임성필</v>
      </c>
      <c r="C178" s="129" t="str">
        <f t="shared" si="92"/>
        <v>A</v>
      </c>
      <c r="D178" s="130">
        <f t="shared" si="93"/>
        <v>0.98923508782116432</v>
      </c>
      <c r="E178" s="131">
        <f t="shared" si="94"/>
        <v>3172</v>
      </c>
      <c r="F178" s="132" t="str">
        <f t="shared" si="95"/>
        <v>45</v>
      </c>
      <c r="G178" s="133" t="str">
        <f t="shared" si="96"/>
        <v>70바1846</v>
      </c>
      <c r="H178" s="134">
        <f t="shared" si="97"/>
        <v>2</v>
      </c>
      <c r="I178" s="135">
        <f t="shared" si="98"/>
        <v>1891.8209999999999</v>
      </c>
      <c r="J178" s="136">
        <f t="shared" si="99"/>
        <v>4.6732224003832312E-3</v>
      </c>
      <c r="K178" s="136">
        <f t="shared" si="100"/>
        <v>0.33262851710900132</v>
      </c>
      <c r="L178" s="136">
        <f t="shared" si="101"/>
        <v>0.22782282256090824</v>
      </c>
      <c r="M178" s="137">
        <f t="shared" si="102"/>
        <v>8.0190000000000001</v>
      </c>
      <c r="N178" s="138">
        <f t="shared" si="103"/>
        <v>5.2859123564015835E-2</v>
      </c>
      <c r="O178" s="138">
        <f t="shared" si="104"/>
        <v>6.9774043104500905</v>
      </c>
      <c r="P178" s="233">
        <f t="shared" si="105"/>
        <v>0</v>
      </c>
      <c r="Q178" s="234">
        <f t="shared" si="106"/>
        <v>1</v>
      </c>
      <c r="R178" s="234">
        <f t="shared" si="107"/>
        <v>132</v>
      </c>
      <c r="T178">
        <v>507</v>
      </c>
      <c r="U178">
        <v>3172</v>
      </c>
      <c r="V178" t="s">
        <v>1668</v>
      </c>
      <c r="W178">
        <v>1891.8209999999999</v>
      </c>
      <c r="X178">
        <v>737.29300000000001</v>
      </c>
      <c r="Y178">
        <v>2.5659999999999998</v>
      </c>
      <c r="Z178">
        <v>8.0190000000000001</v>
      </c>
      <c r="AA178">
        <v>120.24079999999999</v>
      </c>
      <c r="AB178">
        <v>0.56191199999999997</v>
      </c>
      <c r="AC178">
        <v>39.995519000000002</v>
      </c>
      <c r="AD178" s="1">
        <v>431</v>
      </c>
      <c r="AE178">
        <v>1</v>
      </c>
      <c r="AF178">
        <v>132</v>
      </c>
      <c r="AG178">
        <v>70</v>
      </c>
      <c r="AH178">
        <v>15.733601999999999</v>
      </c>
      <c r="AI178">
        <v>11</v>
      </c>
      <c r="AJ178">
        <v>0</v>
      </c>
      <c r="AK178">
        <v>0</v>
      </c>
      <c r="AL178">
        <v>0</v>
      </c>
      <c r="AM178" t="s">
        <v>1669</v>
      </c>
      <c r="AN178" t="s">
        <v>1670</v>
      </c>
      <c r="AO178">
        <v>1781.846</v>
      </c>
      <c r="AR178" t="s">
        <v>142</v>
      </c>
      <c r="AS178" t="s">
        <v>203</v>
      </c>
      <c r="AT178" t="s">
        <v>1080</v>
      </c>
      <c r="AU178" t="s">
        <v>1668</v>
      </c>
      <c r="AV178" t="s">
        <v>49</v>
      </c>
      <c r="AW178">
        <v>2</v>
      </c>
      <c r="BB178">
        <v>0.98923508782116432</v>
      </c>
      <c r="BC178" t="s">
        <v>69</v>
      </c>
      <c r="BF178" t="s">
        <v>142</v>
      </c>
      <c r="BG178" t="s">
        <v>203</v>
      </c>
      <c r="BH178" t="s">
        <v>1668</v>
      </c>
      <c r="BI178">
        <v>3172</v>
      </c>
      <c r="BJ178">
        <v>2</v>
      </c>
      <c r="BK178" t="s">
        <v>1080</v>
      </c>
      <c r="BL178" t="s">
        <v>1100</v>
      </c>
      <c r="BM178">
        <v>0.98923508782116432</v>
      </c>
      <c r="BN178" t="s">
        <v>69</v>
      </c>
      <c r="BO178" t="s">
        <v>699</v>
      </c>
      <c r="BP178">
        <v>1891.8209999999999</v>
      </c>
    </row>
    <row r="179" spans="1:68" ht="16.5">
      <c r="A179" s="127" t="str">
        <f t="shared" si="90"/>
        <v>동화운수</v>
      </c>
      <c r="B179" s="128" t="str">
        <f t="shared" si="91"/>
        <v>임세현</v>
      </c>
      <c r="C179" s="129" t="str">
        <f t="shared" si="92"/>
        <v>F</v>
      </c>
      <c r="D179" s="130">
        <f t="shared" si="93"/>
        <v>0.74044659086761644</v>
      </c>
      <c r="E179" s="131">
        <f t="shared" si="94"/>
        <v>4455</v>
      </c>
      <c r="F179" s="132" t="str">
        <f t="shared" si="95"/>
        <v>45</v>
      </c>
      <c r="G179" s="133" t="str">
        <f t="shared" si="96"/>
        <v>70바1827</v>
      </c>
      <c r="H179" s="134">
        <f t="shared" si="97"/>
        <v>17</v>
      </c>
      <c r="I179" s="135">
        <f t="shared" si="98"/>
        <v>2668.6289999999999</v>
      </c>
      <c r="J179" s="136">
        <f t="shared" si="99"/>
        <v>1.8369517941685495E-2</v>
      </c>
      <c r="K179" s="136">
        <f t="shared" si="100"/>
        <v>0.38689440610407361</v>
      </c>
      <c r="L179" s="136">
        <f t="shared" si="101"/>
        <v>0.14539300891956133</v>
      </c>
      <c r="M179" s="137">
        <f t="shared" si="102"/>
        <v>16.3</v>
      </c>
      <c r="N179" s="138">
        <f t="shared" si="103"/>
        <v>0.78692092456463603</v>
      </c>
      <c r="O179" s="138">
        <f t="shared" si="104"/>
        <v>70.185851986169681</v>
      </c>
      <c r="P179" s="233">
        <f t="shared" si="105"/>
        <v>20</v>
      </c>
      <c r="Q179" s="234">
        <f t="shared" si="106"/>
        <v>21</v>
      </c>
      <c r="R179" s="234">
        <f t="shared" si="107"/>
        <v>1873</v>
      </c>
      <c r="T179">
        <v>507</v>
      </c>
      <c r="U179">
        <v>4455</v>
      </c>
      <c r="V179" t="s">
        <v>1671</v>
      </c>
      <c r="W179">
        <v>2668.6289999999999</v>
      </c>
      <c r="X179">
        <v>1438.827</v>
      </c>
      <c r="Y179">
        <v>1.855</v>
      </c>
      <c r="Z179">
        <v>16.3</v>
      </c>
      <c r="AA179">
        <v>175.18189699999999</v>
      </c>
      <c r="AB179">
        <v>3.2180070000000001</v>
      </c>
      <c r="AC179">
        <v>67.776895999999994</v>
      </c>
      <c r="AD179" s="1">
        <v>388</v>
      </c>
      <c r="AE179">
        <v>21</v>
      </c>
      <c r="AF179">
        <v>1873</v>
      </c>
      <c r="AG179">
        <v>74</v>
      </c>
      <c r="AH179">
        <v>15.233473999999999</v>
      </c>
      <c r="AI179">
        <v>350.2</v>
      </c>
      <c r="AJ179">
        <v>0</v>
      </c>
      <c r="AK179">
        <v>20</v>
      </c>
      <c r="AL179">
        <v>5883</v>
      </c>
      <c r="AM179" t="s">
        <v>1672</v>
      </c>
      <c r="AN179" t="s">
        <v>1673</v>
      </c>
      <c r="AO179">
        <v>477.53199999999998</v>
      </c>
      <c r="AR179" t="s">
        <v>142</v>
      </c>
      <c r="AS179" t="s">
        <v>203</v>
      </c>
      <c r="AT179" t="s">
        <v>1065</v>
      </c>
      <c r="AU179" t="s">
        <v>1671</v>
      </c>
      <c r="AV179" t="s">
        <v>49</v>
      </c>
      <c r="AW179">
        <v>17</v>
      </c>
      <c r="BB179">
        <v>0.74044659086761644</v>
      </c>
      <c r="BC179" t="s">
        <v>73</v>
      </c>
      <c r="BF179" t="s">
        <v>142</v>
      </c>
      <c r="BG179" t="s">
        <v>203</v>
      </c>
      <c r="BH179" t="s">
        <v>1671</v>
      </c>
      <c r="BI179">
        <v>4455</v>
      </c>
      <c r="BJ179">
        <v>17</v>
      </c>
      <c r="BK179" t="s">
        <v>1065</v>
      </c>
      <c r="BL179" t="s">
        <v>956</v>
      </c>
      <c r="BM179">
        <v>0.74044659086761644</v>
      </c>
      <c r="BN179" t="s">
        <v>73</v>
      </c>
      <c r="BO179" t="s">
        <v>711</v>
      </c>
      <c r="BP179">
        <v>2668.6289999999999</v>
      </c>
    </row>
    <row r="180" spans="1:68" ht="16.5">
      <c r="A180" s="127" t="str">
        <f t="shared" si="90"/>
        <v>동화운수</v>
      </c>
      <c r="B180" s="128" t="str">
        <f t="shared" si="91"/>
        <v>임원재</v>
      </c>
      <c r="C180" s="129" t="str">
        <f t="shared" si="92"/>
        <v>B</v>
      </c>
      <c r="D180" s="130">
        <f t="shared" si="93"/>
        <v>0.93048007917265907</v>
      </c>
      <c r="E180" s="131">
        <f t="shared" si="94"/>
        <v>6864</v>
      </c>
      <c r="F180" s="132" t="str">
        <f t="shared" si="95"/>
        <v>급행95</v>
      </c>
      <c r="G180" s="133" t="str">
        <f t="shared" si="96"/>
        <v>70바1825</v>
      </c>
      <c r="H180" s="134">
        <f t="shared" si="97"/>
        <v>4</v>
      </c>
      <c r="I180" s="135">
        <f t="shared" si="98"/>
        <v>2083.319</v>
      </c>
      <c r="J180" s="136">
        <f t="shared" si="99"/>
        <v>7.600508551217606E-3</v>
      </c>
      <c r="K180" s="136">
        <f t="shared" si="100"/>
        <v>0.38719371264656205</v>
      </c>
      <c r="L180" s="136">
        <f t="shared" si="101"/>
        <v>0.13392092137593906</v>
      </c>
      <c r="M180" s="137">
        <f t="shared" si="102"/>
        <v>9.4819999999999993</v>
      </c>
      <c r="N180" s="138">
        <f t="shared" si="103"/>
        <v>0</v>
      </c>
      <c r="O180" s="138">
        <f t="shared" si="104"/>
        <v>2.0640142004176991</v>
      </c>
      <c r="P180" s="233">
        <f t="shared" si="105"/>
        <v>8</v>
      </c>
      <c r="Q180" s="234">
        <f t="shared" si="106"/>
        <v>0</v>
      </c>
      <c r="R180" s="234">
        <f t="shared" si="107"/>
        <v>43</v>
      </c>
      <c r="T180">
        <v>507</v>
      </c>
      <c r="U180">
        <v>6864</v>
      </c>
      <c r="V180" t="s">
        <v>1674</v>
      </c>
      <c r="W180">
        <v>2083.319</v>
      </c>
      <c r="X180">
        <v>812.39700000000005</v>
      </c>
      <c r="Y180">
        <v>2.5640000000000001</v>
      </c>
      <c r="Z180">
        <v>9.4819999999999993</v>
      </c>
      <c r="AA180">
        <v>130.90913499999999</v>
      </c>
      <c r="AB180">
        <v>0.99497599999999997</v>
      </c>
      <c r="AC180">
        <v>50.687193999999998</v>
      </c>
      <c r="AD180" s="1">
        <v>279</v>
      </c>
      <c r="AE180">
        <v>0</v>
      </c>
      <c r="AF180">
        <v>43</v>
      </c>
      <c r="AG180">
        <v>72</v>
      </c>
      <c r="AH180">
        <v>15.914237</v>
      </c>
      <c r="AI180">
        <v>19.8</v>
      </c>
      <c r="AJ180">
        <v>0</v>
      </c>
      <c r="AK180">
        <v>8</v>
      </c>
      <c r="AL180">
        <v>1327</v>
      </c>
      <c r="AM180" t="s">
        <v>1675</v>
      </c>
      <c r="AN180" t="s">
        <v>1676</v>
      </c>
      <c r="AO180">
        <v>1745.8879999999999</v>
      </c>
      <c r="AR180" t="s">
        <v>142</v>
      </c>
      <c r="AS180" t="s">
        <v>204</v>
      </c>
      <c r="AT180" t="s">
        <v>1131</v>
      </c>
      <c r="AU180" t="s">
        <v>1674</v>
      </c>
      <c r="AV180" t="s">
        <v>49</v>
      </c>
      <c r="AW180">
        <v>4</v>
      </c>
      <c r="BB180">
        <v>0.93048007917265907</v>
      </c>
      <c r="BC180" t="s">
        <v>71</v>
      </c>
      <c r="BF180" t="s">
        <v>142</v>
      </c>
      <c r="BG180" t="s">
        <v>204</v>
      </c>
      <c r="BH180" t="s">
        <v>1674</v>
      </c>
      <c r="BI180">
        <v>6864</v>
      </c>
      <c r="BJ180">
        <v>4</v>
      </c>
      <c r="BK180" t="s">
        <v>1131</v>
      </c>
      <c r="BL180" t="s">
        <v>1135</v>
      </c>
      <c r="BM180">
        <v>0.93048007917265907</v>
      </c>
      <c r="BN180" t="s">
        <v>71</v>
      </c>
      <c r="BO180" t="s">
        <v>696</v>
      </c>
      <c r="BP180">
        <v>2083.319</v>
      </c>
    </row>
    <row r="181" spans="1:68" ht="16.5">
      <c r="A181" s="127" t="str">
        <f t="shared" si="90"/>
        <v>동화운수</v>
      </c>
      <c r="B181" s="128" t="str">
        <f t="shared" si="91"/>
        <v>임춘택</v>
      </c>
      <c r="C181" s="129" t="str">
        <f t="shared" si="92"/>
        <v>A</v>
      </c>
      <c r="D181" s="130">
        <f t="shared" si="93"/>
        <v>0.97901033956131256</v>
      </c>
      <c r="E181" s="131">
        <f t="shared" si="94"/>
        <v>6127</v>
      </c>
      <c r="F181" s="132" t="str">
        <f t="shared" si="95"/>
        <v>2-1</v>
      </c>
      <c r="G181" s="133" t="str">
        <f t="shared" si="96"/>
        <v>70바1879</v>
      </c>
      <c r="H181" s="134">
        <f t="shared" si="97"/>
        <v>2</v>
      </c>
      <c r="I181" s="135">
        <f t="shared" si="98"/>
        <v>507.77</v>
      </c>
      <c r="J181" s="136">
        <f t="shared" si="99"/>
        <v>8.4633848139639232E-3</v>
      </c>
      <c r="K181" s="136">
        <f t="shared" si="100"/>
        <v>0.35217103157104412</v>
      </c>
      <c r="L181" s="136">
        <f t="shared" si="101"/>
        <v>4.5296098627331277E-2</v>
      </c>
      <c r="M181" s="137">
        <f t="shared" si="102"/>
        <v>9.6690000000000005</v>
      </c>
      <c r="N181" s="138">
        <f t="shared" si="103"/>
        <v>0</v>
      </c>
      <c r="O181" s="138">
        <f t="shared" si="104"/>
        <v>5.9081867774779919</v>
      </c>
      <c r="P181" s="233">
        <f t="shared" si="105"/>
        <v>0</v>
      </c>
      <c r="Q181" s="234">
        <f t="shared" si="106"/>
        <v>0</v>
      </c>
      <c r="R181" s="234">
        <f t="shared" si="107"/>
        <v>30</v>
      </c>
      <c r="T181">
        <v>507</v>
      </c>
      <c r="U181">
        <v>6127</v>
      </c>
      <c r="V181" t="s">
        <v>1677</v>
      </c>
      <c r="W181">
        <v>507.77</v>
      </c>
      <c r="X181">
        <v>197.31200000000001</v>
      </c>
      <c r="Y181">
        <v>2.573</v>
      </c>
      <c r="Z181">
        <v>9.6690000000000005</v>
      </c>
      <c r="AA181">
        <v>31.113320000000002</v>
      </c>
      <c r="AB181">
        <v>0.263324</v>
      </c>
      <c r="AC181">
        <v>10.95721</v>
      </c>
      <c r="AD181" s="1">
        <v>23</v>
      </c>
      <c r="AE181">
        <v>0</v>
      </c>
      <c r="AF181">
        <v>30</v>
      </c>
      <c r="AG181">
        <v>62</v>
      </c>
      <c r="AH181">
        <v>16.320018999999998</v>
      </c>
      <c r="AI181">
        <v>0</v>
      </c>
      <c r="AJ181">
        <v>0</v>
      </c>
      <c r="AK181">
        <v>0</v>
      </c>
      <c r="AL181">
        <v>0</v>
      </c>
      <c r="AM181" t="s">
        <v>1678</v>
      </c>
      <c r="AN181" t="s">
        <v>1679</v>
      </c>
      <c r="AO181">
        <v>305.18799999999999</v>
      </c>
      <c r="AR181" t="s">
        <v>142</v>
      </c>
      <c r="AS181" t="s">
        <v>202</v>
      </c>
      <c r="AT181" t="s">
        <v>1042</v>
      </c>
      <c r="AU181" t="s">
        <v>1677</v>
      </c>
      <c r="AV181" t="s">
        <v>49</v>
      </c>
      <c r="AW181">
        <v>2</v>
      </c>
      <c r="BB181">
        <v>0.97901033956131256</v>
      </c>
      <c r="BC181" t="s">
        <v>69</v>
      </c>
      <c r="BF181" t="s">
        <v>142</v>
      </c>
      <c r="BG181" t="s">
        <v>202</v>
      </c>
      <c r="BH181" t="s">
        <v>1677</v>
      </c>
      <c r="BI181">
        <v>6127</v>
      </c>
      <c r="BJ181">
        <v>2</v>
      </c>
      <c r="BK181" t="s">
        <v>1042</v>
      </c>
      <c r="BL181" t="s">
        <v>979</v>
      </c>
      <c r="BM181">
        <v>0.97901033956131256</v>
      </c>
      <c r="BN181" t="s">
        <v>69</v>
      </c>
      <c r="BO181" t="s">
        <v>699</v>
      </c>
      <c r="BP181">
        <v>507.77</v>
      </c>
    </row>
    <row r="182" spans="1:68" ht="16.5">
      <c r="A182" s="127" t="str">
        <f t="shared" si="90"/>
        <v>동화운수</v>
      </c>
      <c r="B182" s="128" t="str">
        <f t="shared" si="91"/>
        <v>장경석</v>
      </c>
      <c r="C182" s="129" t="str">
        <f t="shared" si="92"/>
        <v>B</v>
      </c>
      <c r="D182" s="130">
        <f t="shared" si="93"/>
        <v>0.91320000000000001</v>
      </c>
      <c r="E182" s="131">
        <f t="shared" si="94"/>
        <v>5371</v>
      </c>
      <c r="F182" s="132" t="str">
        <f t="shared" si="95"/>
        <v>2</v>
      </c>
      <c r="G182" s="133" t="str">
        <f t="shared" si="96"/>
        <v>70바1876</v>
      </c>
      <c r="H182" s="134">
        <f t="shared" si="97"/>
        <v>1</v>
      </c>
      <c r="I182" s="135">
        <f t="shared" si="98"/>
        <v>4043.2979999999998</v>
      </c>
      <c r="J182" s="136">
        <f t="shared" si="99"/>
        <v>4.5240444640463314E-3</v>
      </c>
      <c r="K182" s="136">
        <f t="shared" si="100"/>
        <v>0.35902637836171586</v>
      </c>
      <c r="L182" s="136">
        <f t="shared" si="101"/>
        <v>0.20280474009088623</v>
      </c>
      <c r="M182" s="137">
        <f t="shared" si="102"/>
        <v>9.6460000000000008</v>
      </c>
      <c r="N182" s="138">
        <f t="shared" si="103"/>
        <v>0</v>
      </c>
      <c r="O182" s="138">
        <f t="shared" si="104"/>
        <v>4.7980633631258449</v>
      </c>
      <c r="P182" s="233">
        <f t="shared" si="105"/>
        <v>0</v>
      </c>
      <c r="Q182" s="234">
        <f t="shared" si="106"/>
        <v>0</v>
      </c>
      <c r="R182" s="234">
        <f t="shared" si="107"/>
        <v>194</v>
      </c>
      <c r="T182">
        <v>507</v>
      </c>
      <c r="U182">
        <v>5371</v>
      </c>
      <c r="V182" t="s">
        <v>1680</v>
      </c>
      <c r="W182">
        <v>4043.2979999999998</v>
      </c>
      <c r="X182">
        <v>1770.674</v>
      </c>
      <c r="Y182">
        <v>2.2829999999999999</v>
      </c>
      <c r="Z182">
        <v>9.6460000000000008</v>
      </c>
      <c r="AA182">
        <v>275.796582</v>
      </c>
      <c r="AB182">
        <v>1.247716</v>
      </c>
      <c r="AC182">
        <v>99.018248</v>
      </c>
      <c r="AD182" s="1">
        <v>820</v>
      </c>
      <c r="AE182">
        <v>0</v>
      </c>
      <c r="AF182">
        <v>194</v>
      </c>
      <c r="AG182">
        <v>66</v>
      </c>
      <c r="AH182">
        <v>14.660435</v>
      </c>
      <c r="AI182">
        <v>17.2</v>
      </c>
      <c r="AJ182">
        <v>0</v>
      </c>
      <c r="AK182">
        <v>0</v>
      </c>
      <c r="AL182">
        <v>0</v>
      </c>
      <c r="AM182" t="s">
        <v>1681</v>
      </c>
      <c r="AN182" t="s">
        <v>1682</v>
      </c>
      <c r="AO182">
        <v>4043.2979999999998</v>
      </c>
      <c r="AR182" t="s">
        <v>142</v>
      </c>
      <c r="AS182" t="s">
        <v>201</v>
      </c>
      <c r="AT182" t="s">
        <v>997</v>
      </c>
      <c r="AU182" t="s">
        <v>1680</v>
      </c>
      <c r="AV182" t="s">
        <v>49</v>
      </c>
      <c r="AW182">
        <v>1</v>
      </c>
      <c r="BB182">
        <v>0.91320000000000001</v>
      </c>
      <c r="BC182" t="s">
        <v>71</v>
      </c>
      <c r="BF182" t="s">
        <v>142</v>
      </c>
      <c r="BG182" t="s">
        <v>201</v>
      </c>
      <c r="BH182" t="s">
        <v>1680</v>
      </c>
      <c r="BI182">
        <v>5371</v>
      </c>
      <c r="BJ182">
        <v>1</v>
      </c>
      <c r="BK182" t="s">
        <v>997</v>
      </c>
      <c r="BL182" t="s">
        <v>695</v>
      </c>
      <c r="BM182">
        <v>0.91320000000000001</v>
      </c>
      <c r="BN182" t="s">
        <v>71</v>
      </c>
      <c r="BO182" t="s">
        <v>696</v>
      </c>
      <c r="BP182">
        <v>4043.2979999999998</v>
      </c>
    </row>
    <row r="183" spans="1:68" ht="16.5">
      <c r="A183" s="127" t="str">
        <f t="shared" si="90"/>
        <v>동화운수</v>
      </c>
      <c r="B183" s="128" t="str">
        <f t="shared" si="91"/>
        <v>장광태</v>
      </c>
      <c r="C183" s="129" t="str">
        <f t="shared" si="92"/>
        <v>B</v>
      </c>
      <c r="D183" s="130">
        <f t="shared" si="93"/>
        <v>0.9235494641805243</v>
      </c>
      <c r="E183" s="131">
        <f t="shared" si="94"/>
        <v>5265</v>
      </c>
      <c r="F183" s="132" t="str">
        <f t="shared" si="95"/>
        <v>10</v>
      </c>
      <c r="G183" s="133" t="str">
        <f t="shared" si="96"/>
        <v>70바1935</v>
      </c>
      <c r="H183" s="134">
        <f t="shared" si="97"/>
        <v>3</v>
      </c>
      <c r="I183" s="135">
        <f t="shared" si="98"/>
        <v>4104.7669999999998</v>
      </c>
      <c r="J183" s="136">
        <f t="shared" si="99"/>
        <v>1.6836884791087602E-2</v>
      </c>
      <c r="K183" s="136">
        <f t="shared" si="100"/>
        <v>0.34951993994581571</v>
      </c>
      <c r="L183" s="136">
        <f t="shared" si="101"/>
        <v>0.17443133800286351</v>
      </c>
      <c r="M183" s="137">
        <f t="shared" si="102"/>
        <v>9.39</v>
      </c>
      <c r="N183" s="138">
        <f t="shared" si="103"/>
        <v>0</v>
      </c>
      <c r="O183" s="138">
        <f t="shared" si="104"/>
        <v>3.7517354821844946</v>
      </c>
      <c r="P183" s="233">
        <f t="shared" si="105"/>
        <v>70</v>
      </c>
      <c r="Q183" s="234">
        <f t="shared" si="106"/>
        <v>0</v>
      </c>
      <c r="R183" s="234">
        <f t="shared" si="107"/>
        <v>154</v>
      </c>
      <c r="T183">
        <v>507</v>
      </c>
      <c r="U183">
        <v>5265</v>
      </c>
      <c r="V183" t="s">
        <v>1683</v>
      </c>
      <c r="W183">
        <v>4104.7669999999998</v>
      </c>
      <c r="X183">
        <v>1847.2270000000001</v>
      </c>
      <c r="Y183">
        <v>2.222</v>
      </c>
      <c r="Z183">
        <v>9.39</v>
      </c>
      <c r="AA183">
        <v>299.42160100000001</v>
      </c>
      <c r="AB183">
        <v>5.0413269999999999</v>
      </c>
      <c r="AC183">
        <v>104.65382</v>
      </c>
      <c r="AD183" s="1">
        <v>716</v>
      </c>
      <c r="AE183">
        <v>0</v>
      </c>
      <c r="AF183">
        <v>154</v>
      </c>
      <c r="AG183">
        <v>66</v>
      </c>
      <c r="AH183">
        <v>13.708987</v>
      </c>
      <c r="AI183">
        <v>40.6</v>
      </c>
      <c r="AJ183">
        <v>0</v>
      </c>
      <c r="AK183">
        <v>70</v>
      </c>
      <c r="AL183">
        <v>9042</v>
      </c>
      <c r="AM183" t="s">
        <v>1684</v>
      </c>
      <c r="AN183" t="s">
        <v>1685</v>
      </c>
      <c r="AO183">
        <v>3893.3980000000001</v>
      </c>
      <c r="AR183" t="s">
        <v>142</v>
      </c>
      <c r="AS183" t="s">
        <v>200</v>
      </c>
      <c r="AT183" t="s">
        <v>968</v>
      </c>
      <c r="AU183" t="s">
        <v>1683</v>
      </c>
      <c r="AV183" t="s">
        <v>49</v>
      </c>
      <c r="AW183">
        <v>3</v>
      </c>
      <c r="BB183">
        <v>0.9235494641805243</v>
      </c>
      <c r="BC183" t="s">
        <v>71</v>
      </c>
      <c r="BF183" t="s">
        <v>142</v>
      </c>
      <c r="BG183" t="s">
        <v>200</v>
      </c>
      <c r="BH183" t="s">
        <v>1683</v>
      </c>
      <c r="BI183">
        <v>5265</v>
      </c>
      <c r="BJ183">
        <v>3</v>
      </c>
      <c r="BK183" t="s">
        <v>968</v>
      </c>
      <c r="BL183" t="s">
        <v>958</v>
      </c>
      <c r="BM183">
        <v>0.9235494641805243</v>
      </c>
      <c r="BN183" t="s">
        <v>71</v>
      </c>
      <c r="BO183" t="s">
        <v>696</v>
      </c>
      <c r="BP183">
        <v>4104.7669999999998</v>
      </c>
    </row>
    <row r="184" spans="1:68" ht="16.5">
      <c r="A184" s="127" t="str">
        <f t="shared" si="90"/>
        <v>동화운수</v>
      </c>
      <c r="B184" s="128" t="str">
        <f t="shared" si="91"/>
        <v>장도</v>
      </c>
      <c r="C184" s="129" t="str">
        <f t="shared" si="92"/>
        <v>B</v>
      </c>
      <c r="D184" s="130">
        <f t="shared" si="93"/>
        <v>0.91417562703989885</v>
      </c>
      <c r="E184" s="131">
        <f t="shared" si="94"/>
        <v>487</v>
      </c>
      <c r="F184" s="132" t="str">
        <f t="shared" si="95"/>
        <v>10</v>
      </c>
      <c r="G184" s="133" t="str">
        <f t="shared" si="96"/>
        <v>70바1824</v>
      </c>
      <c r="H184" s="134">
        <f t="shared" si="97"/>
        <v>2</v>
      </c>
      <c r="I184" s="135">
        <f t="shared" si="98"/>
        <v>1619.913</v>
      </c>
      <c r="J184" s="136">
        <f t="shared" si="99"/>
        <v>9.2819689225459127E-3</v>
      </c>
      <c r="K184" s="136">
        <f t="shared" si="100"/>
        <v>0.37580105229401434</v>
      </c>
      <c r="L184" s="136">
        <f t="shared" si="101"/>
        <v>0.14877342178252784</v>
      </c>
      <c r="M184" s="137">
        <f t="shared" si="102"/>
        <v>11.898</v>
      </c>
      <c r="N184" s="138">
        <f t="shared" si="103"/>
        <v>0</v>
      </c>
      <c r="O184" s="138">
        <f t="shared" si="104"/>
        <v>11.049976140693975</v>
      </c>
      <c r="P184" s="233">
        <f t="shared" si="105"/>
        <v>33</v>
      </c>
      <c r="Q184" s="234">
        <f t="shared" si="106"/>
        <v>0</v>
      </c>
      <c r="R184" s="234">
        <f t="shared" si="107"/>
        <v>179</v>
      </c>
      <c r="T184">
        <v>507</v>
      </c>
      <c r="U184">
        <v>487</v>
      </c>
      <c r="V184" t="s">
        <v>1686</v>
      </c>
      <c r="W184">
        <v>1619.913</v>
      </c>
      <c r="X184">
        <v>765.40599999999995</v>
      </c>
      <c r="Y184">
        <v>2.1160000000000001</v>
      </c>
      <c r="Z184">
        <v>11.898</v>
      </c>
      <c r="AA184">
        <v>112.461915</v>
      </c>
      <c r="AB184">
        <v>1.043868</v>
      </c>
      <c r="AC184">
        <v>42.263306</v>
      </c>
      <c r="AD184" s="1">
        <v>241</v>
      </c>
      <c r="AE184">
        <v>0</v>
      </c>
      <c r="AF184">
        <v>179</v>
      </c>
      <c r="AG184">
        <v>64</v>
      </c>
      <c r="AH184">
        <v>14.404102</v>
      </c>
      <c r="AI184">
        <v>6.4</v>
      </c>
      <c r="AJ184">
        <v>0</v>
      </c>
      <c r="AK184">
        <v>33</v>
      </c>
      <c r="AL184">
        <v>5537</v>
      </c>
      <c r="AM184" t="s">
        <v>1687</v>
      </c>
      <c r="AN184" t="s">
        <v>1688</v>
      </c>
      <c r="AO184">
        <v>1470.134</v>
      </c>
      <c r="AR184" t="s">
        <v>142</v>
      </c>
      <c r="AS184" t="s">
        <v>200</v>
      </c>
      <c r="AT184" t="s">
        <v>944</v>
      </c>
      <c r="AU184" t="s">
        <v>1686</v>
      </c>
      <c r="AV184" t="s">
        <v>49</v>
      </c>
      <c r="AW184">
        <v>2</v>
      </c>
      <c r="BB184">
        <v>0.91417562703989885</v>
      </c>
      <c r="BC184" t="s">
        <v>71</v>
      </c>
      <c r="BF184" t="s">
        <v>142</v>
      </c>
      <c r="BG184" t="s">
        <v>200</v>
      </c>
      <c r="BH184" t="s">
        <v>1686</v>
      </c>
      <c r="BI184">
        <v>487</v>
      </c>
      <c r="BJ184">
        <v>2</v>
      </c>
      <c r="BK184" t="s">
        <v>944</v>
      </c>
      <c r="BL184" t="s">
        <v>954</v>
      </c>
      <c r="BM184">
        <v>0.91417562703989885</v>
      </c>
      <c r="BN184" t="s">
        <v>71</v>
      </c>
      <c r="BO184" t="s">
        <v>696</v>
      </c>
      <c r="BP184">
        <v>1619.913</v>
      </c>
    </row>
    <row r="185" spans="1:68" ht="16.5">
      <c r="A185" s="127" t="str">
        <f t="shared" si="90"/>
        <v>동화운수</v>
      </c>
      <c r="B185" s="128" t="str">
        <f t="shared" si="91"/>
        <v>장두식</v>
      </c>
      <c r="C185" s="129" t="str">
        <f t="shared" si="92"/>
        <v>C</v>
      </c>
      <c r="D185" s="130">
        <f t="shared" si="93"/>
        <v>0.88099404212370747</v>
      </c>
      <c r="E185" s="131">
        <f t="shared" si="94"/>
        <v>694</v>
      </c>
      <c r="F185" s="132" t="str">
        <f t="shared" si="95"/>
        <v>2</v>
      </c>
      <c r="G185" s="133" t="str">
        <f t="shared" si="96"/>
        <v>70바1877</v>
      </c>
      <c r="H185" s="134">
        <f t="shared" si="97"/>
        <v>2</v>
      </c>
      <c r="I185" s="135">
        <f t="shared" si="98"/>
        <v>3291.1</v>
      </c>
      <c r="J185" s="136">
        <f t="shared" si="99"/>
        <v>1.1677103850442067E-2</v>
      </c>
      <c r="K185" s="136">
        <f t="shared" si="100"/>
        <v>0.35740477808709359</v>
      </c>
      <c r="L185" s="136">
        <f t="shared" si="101"/>
        <v>9.0243383671113009E-2</v>
      </c>
      <c r="M185" s="137">
        <f t="shared" si="102"/>
        <v>12.115</v>
      </c>
      <c r="N185" s="138">
        <f t="shared" si="103"/>
        <v>6.0769955334082831E-2</v>
      </c>
      <c r="O185" s="138">
        <f t="shared" si="104"/>
        <v>18.838686153565678</v>
      </c>
      <c r="P185" s="233">
        <f t="shared" si="105"/>
        <v>0</v>
      </c>
      <c r="Q185" s="234">
        <f t="shared" si="106"/>
        <v>2</v>
      </c>
      <c r="R185" s="234">
        <f t="shared" si="107"/>
        <v>620</v>
      </c>
      <c r="T185">
        <v>507</v>
      </c>
      <c r="U185">
        <v>694</v>
      </c>
      <c r="V185" t="s">
        <v>1689</v>
      </c>
      <c r="W185">
        <v>3291.1</v>
      </c>
      <c r="X185">
        <v>1553.97</v>
      </c>
      <c r="Y185">
        <v>2.1179999999999999</v>
      </c>
      <c r="Z185">
        <v>12.115</v>
      </c>
      <c r="AA185">
        <v>216.467716</v>
      </c>
      <c r="AB185">
        <v>2.5277159999999999</v>
      </c>
      <c r="AC185">
        <v>77.366596000000001</v>
      </c>
      <c r="AD185" s="1">
        <v>297</v>
      </c>
      <c r="AE185">
        <v>2</v>
      </c>
      <c r="AF185">
        <v>620</v>
      </c>
      <c r="AG185">
        <v>70</v>
      </c>
      <c r="AH185">
        <v>15.203652</v>
      </c>
      <c r="AI185">
        <v>108</v>
      </c>
      <c r="AJ185">
        <v>0</v>
      </c>
      <c r="AK185">
        <v>0</v>
      </c>
      <c r="AL185">
        <v>0</v>
      </c>
      <c r="AM185" t="s">
        <v>1690</v>
      </c>
      <c r="AN185" t="s">
        <v>1691</v>
      </c>
      <c r="AO185">
        <v>3142.2939999999999</v>
      </c>
      <c r="AR185" t="s">
        <v>142</v>
      </c>
      <c r="AS185" t="s">
        <v>201</v>
      </c>
      <c r="AT185" t="s">
        <v>999</v>
      </c>
      <c r="AU185" t="s">
        <v>1689</v>
      </c>
      <c r="AV185" t="s">
        <v>49</v>
      </c>
      <c r="AW185">
        <v>2</v>
      </c>
      <c r="BB185">
        <v>0.88099404212370747</v>
      </c>
      <c r="BC185" t="s">
        <v>72</v>
      </c>
      <c r="BF185" t="s">
        <v>142</v>
      </c>
      <c r="BG185" t="s">
        <v>201</v>
      </c>
      <c r="BH185" t="s">
        <v>1689</v>
      </c>
      <c r="BI185">
        <v>694</v>
      </c>
      <c r="BJ185">
        <v>2</v>
      </c>
      <c r="BK185" t="s">
        <v>999</v>
      </c>
      <c r="BL185" t="s">
        <v>1019</v>
      </c>
      <c r="BM185">
        <v>0.88099404212370747</v>
      </c>
      <c r="BN185" t="s">
        <v>72</v>
      </c>
      <c r="BO185" t="s">
        <v>698</v>
      </c>
      <c r="BP185">
        <v>3291.1</v>
      </c>
    </row>
    <row r="186" spans="1:68" ht="16.5">
      <c r="A186" s="127" t="str">
        <f t="shared" si="90"/>
        <v>동화운수</v>
      </c>
      <c r="B186" s="128" t="str">
        <f t="shared" si="91"/>
        <v>장인수</v>
      </c>
      <c r="C186" s="129" t="str">
        <f t="shared" si="92"/>
        <v>F</v>
      </c>
      <c r="D186" s="130">
        <f t="shared" si="93"/>
        <v>0.75848079986241823</v>
      </c>
      <c r="E186" s="131">
        <f t="shared" si="94"/>
        <v>5221</v>
      </c>
      <c r="F186" s="132" t="str">
        <f t="shared" si="95"/>
        <v>급행95</v>
      </c>
      <c r="G186" s="133" t="str">
        <f t="shared" si="96"/>
        <v>70바1804</v>
      </c>
      <c r="H186" s="134">
        <f t="shared" si="97"/>
        <v>12</v>
      </c>
      <c r="I186" s="135">
        <f t="shared" si="98"/>
        <v>2686.0819999999999</v>
      </c>
      <c r="J186" s="136">
        <f t="shared" si="99"/>
        <v>1.5823760221580115E-2</v>
      </c>
      <c r="K186" s="136">
        <f t="shared" si="100"/>
        <v>0.37353386038133757</v>
      </c>
      <c r="L186" s="136">
        <f t="shared" si="101"/>
        <v>0.17274230645229743</v>
      </c>
      <c r="M186" s="137">
        <f t="shared" si="102"/>
        <v>14.893000000000001</v>
      </c>
      <c r="N186" s="138">
        <f t="shared" si="103"/>
        <v>0.26060261749269009</v>
      </c>
      <c r="O186" s="138">
        <f t="shared" si="104"/>
        <v>13.70025189104428</v>
      </c>
      <c r="P186" s="233">
        <f t="shared" si="105"/>
        <v>1</v>
      </c>
      <c r="Q186" s="234">
        <f t="shared" si="106"/>
        <v>7</v>
      </c>
      <c r="R186" s="234">
        <f t="shared" si="107"/>
        <v>368</v>
      </c>
      <c r="T186">
        <v>507</v>
      </c>
      <c r="U186">
        <v>5221</v>
      </c>
      <c r="V186" t="s">
        <v>1692</v>
      </c>
      <c r="W186">
        <v>2686.0819999999999</v>
      </c>
      <c r="X186">
        <v>1364.9169999999999</v>
      </c>
      <c r="Y186">
        <v>1.968</v>
      </c>
      <c r="Z186">
        <v>14.893000000000001</v>
      </c>
      <c r="AA186">
        <v>171.34606199999999</v>
      </c>
      <c r="AB186">
        <v>2.7113390000000002</v>
      </c>
      <c r="AC186">
        <v>64.003556000000003</v>
      </c>
      <c r="AD186" s="1">
        <v>464</v>
      </c>
      <c r="AE186">
        <v>7</v>
      </c>
      <c r="AF186">
        <v>368</v>
      </c>
      <c r="AG186">
        <v>67</v>
      </c>
      <c r="AH186">
        <v>15.676356</v>
      </c>
      <c r="AI186">
        <v>9</v>
      </c>
      <c r="AJ186">
        <v>0</v>
      </c>
      <c r="AK186">
        <v>1</v>
      </c>
      <c r="AL186">
        <v>565</v>
      </c>
      <c r="AM186" t="s">
        <v>1693</v>
      </c>
      <c r="AN186" t="s">
        <v>1694</v>
      </c>
      <c r="AO186">
        <v>729.68499999999995</v>
      </c>
      <c r="AR186" t="s">
        <v>142</v>
      </c>
      <c r="AS186" t="s">
        <v>204</v>
      </c>
      <c r="AT186" t="s">
        <v>1124</v>
      </c>
      <c r="AU186" t="s">
        <v>1692</v>
      </c>
      <c r="AV186" t="s">
        <v>49</v>
      </c>
      <c r="AW186">
        <v>12</v>
      </c>
      <c r="BB186">
        <v>0.75848079986241823</v>
      </c>
      <c r="BC186" t="s">
        <v>73</v>
      </c>
      <c r="BF186" t="s">
        <v>142</v>
      </c>
      <c r="BG186" t="s">
        <v>204</v>
      </c>
      <c r="BH186" t="s">
        <v>1692</v>
      </c>
      <c r="BI186">
        <v>5221</v>
      </c>
      <c r="BJ186">
        <v>12</v>
      </c>
      <c r="BK186" t="s">
        <v>1124</v>
      </c>
      <c r="BL186" t="s">
        <v>1100</v>
      </c>
      <c r="BM186">
        <v>0.75848079986241823</v>
      </c>
      <c r="BN186" t="s">
        <v>73</v>
      </c>
      <c r="BO186" t="s">
        <v>711</v>
      </c>
      <c r="BP186">
        <v>2686.0819999999999</v>
      </c>
    </row>
    <row r="187" spans="1:68" ht="16.5">
      <c r="A187" s="127" t="str">
        <f t="shared" si="90"/>
        <v>동화운수</v>
      </c>
      <c r="B187" s="128" t="str">
        <f t="shared" si="91"/>
        <v>전경순</v>
      </c>
      <c r="C187" s="129" t="str">
        <f t="shared" si="92"/>
        <v>B</v>
      </c>
      <c r="D187" s="130">
        <f t="shared" si="93"/>
        <v>0.91916666666666669</v>
      </c>
      <c r="E187" s="131">
        <f t="shared" si="94"/>
        <v>2398</v>
      </c>
      <c r="F187" s="132" t="str">
        <f t="shared" si="95"/>
        <v>45</v>
      </c>
      <c r="G187" s="133" t="str">
        <f t="shared" si="96"/>
        <v>70바1813</v>
      </c>
      <c r="H187" s="134">
        <f t="shared" si="97"/>
        <v>1</v>
      </c>
      <c r="I187" s="135">
        <f t="shared" si="98"/>
        <v>4471.1580000000004</v>
      </c>
      <c r="J187" s="136">
        <f t="shared" si="99"/>
        <v>1.4033878934540491E-2</v>
      </c>
      <c r="K187" s="136">
        <f t="shared" si="100"/>
        <v>0.35817021793422904</v>
      </c>
      <c r="L187" s="136">
        <f t="shared" si="101"/>
        <v>0.11384075445332059</v>
      </c>
      <c r="M187" s="137">
        <f t="shared" si="102"/>
        <v>11.166</v>
      </c>
      <c r="N187" s="138">
        <f t="shared" si="103"/>
        <v>8.9462282478051547E-2</v>
      </c>
      <c r="O187" s="138">
        <f t="shared" si="104"/>
        <v>28.001694415630134</v>
      </c>
      <c r="P187" s="233">
        <f t="shared" si="105"/>
        <v>4</v>
      </c>
      <c r="Q187" s="234">
        <f t="shared" si="106"/>
        <v>4</v>
      </c>
      <c r="R187" s="234">
        <f t="shared" si="107"/>
        <v>1252</v>
      </c>
      <c r="T187">
        <v>507</v>
      </c>
      <c r="U187">
        <v>2398</v>
      </c>
      <c r="V187" t="s">
        <v>1695</v>
      </c>
      <c r="W187">
        <v>4471.1580000000004</v>
      </c>
      <c r="X187">
        <v>2027.114</v>
      </c>
      <c r="Y187">
        <v>2.206</v>
      </c>
      <c r="Z187">
        <v>11.166</v>
      </c>
      <c r="AA187">
        <v>298.59770200000003</v>
      </c>
      <c r="AB187">
        <v>4.1904839999999997</v>
      </c>
      <c r="AC187">
        <v>106.948804</v>
      </c>
      <c r="AD187" s="1">
        <v>509</v>
      </c>
      <c r="AE187">
        <v>4</v>
      </c>
      <c r="AF187">
        <v>1252</v>
      </c>
      <c r="AG187">
        <v>65</v>
      </c>
      <c r="AH187">
        <v>14.973852000000001</v>
      </c>
      <c r="AI187">
        <v>15.6</v>
      </c>
      <c r="AJ187">
        <v>0</v>
      </c>
      <c r="AK187">
        <v>4</v>
      </c>
      <c r="AL187">
        <v>172</v>
      </c>
      <c r="AM187" t="s">
        <v>1696</v>
      </c>
      <c r="AN187" t="s">
        <v>1697</v>
      </c>
      <c r="AO187">
        <v>4471.1580000000004</v>
      </c>
      <c r="AR187" t="s">
        <v>142</v>
      </c>
      <c r="AS187" t="s">
        <v>203</v>
      </c>
      <c r="AT187" t="s">
        <v>1059</v>
      </c>
      <c r="AU187" t="s">
        <v>1695</v>
      </c>
      <c r="AV187" t="s">
        <v>49</v>
      </c>
      <c r="AW187">
        <v>1</v>
      </c>
      <c r="BB187">
        <v>0.91916666666666669</v>
      </c>
      <c r="BC187" t="s">
        <v>71</v>
      </c>
      <c r="BF187" t="s">
        <v>142</v>
      </c>
      <c r="BG187" t="s">
        <v>203</v>
      </c>
      <c r="BH187" t="s">
        <v>1695</v>
      </c>
      <c r="BI187">
        <v>2398</v>
      </c>
      <c r="BJ187">
        <v>1</v>
      </c>
      <c r="BK187" t="s">
        <v>1059</v>
      </c>
      <c r="BL187" t="s">
        <v>695</v>
      </c>
      <c r="BM187">
        <v>0.91916666666666669</v>
      </c>
      <c r="BN187" t="s">
        <v>71</v>
      </c>
      <c r="BO187" t="s">
        <v>696</v>
      </c>
      <c r="BP187">
        <v>4471.1580000000004</v>
      </c>
    </row>
    <row r="188" spans="1:68" ht="16.5">
      <c r="A188" s="127" t="str">
        <f t="shared" si="90"/>
        <v>동화운수</v>
      </c>
      <c r="B188" s="128" t="str">
        <f t="shared" si="91"/>
        <v>전득수</v>
      </c>
      <c r="C188" s="129" t="str">
        <f t="shared" si="92"/>
        <v>A</v>
      </c>
      <c r="D188" s="130">
        <f t="shared" si="93"/>
        <v>0.98291666666666666</v>
      </c>
      <c r="E188" s="131">
        <f t="shared" si="94"/>
        <v>1721</v>
      </c>
      <c r="F188" s="132" t="str">
        <f t="shared" si="95"/>
        <v>10</v>
      </c>
      <c r="G188" s="133" t="str">
        <f t="shared" si="96"/>
        <v>70바1839</v>
      </c>
      <c r="H188" s="134">
        <f t="shared" si="97"/>
        <v>1</v>
      </c>
      <c r="I188" s="135">
        <f t="shared" si="98"/>
        <v>2203.7979999999998</v>
      </c>
      <c r="J188" s="136">
        <f t="shared" si="99"/>
        <v>7.0476254682520084E-3</v>
      </c>
      <c r="K188" s="136">
        <f t="shared" si="100"/>
        <v>0.34946404805928422</v>
      </c>
      <c r="L188" s="136">
        <f t="shared" si="101"/>
        <v>0.24639281821655162</v>
      </c>
      <c r="M188" s="137">
        <f t="shared" si="102"/>
        <v>8.8460000000000001</v>
      </c>
      <c r="N188" s="138">
        <f t="shared" si="103"/>
        <v>0</v>
      </c>
      <c r="O188" s="138">
        <f t="shared" si="104"/>
        <v>2.3595629000480081</v>
      </c>
      <c r="P188" s="233">
        <f t="shared" si="105"/>
        <v>3</v>
      </c>
      <c r="Q188" s="234">
        <f t="shared" si="106"/>
        <v>0</v>
      </c>
      <c r="R188" s="234">
        <f t="shared" si="107"/>
        <v>52</v>
      </c>
      <c r="T188">
        <v>507</v>
      </c>
      <c r="U188">
        <v>1721</v>
      </c>
      <c r="V188" t="s">
        <v>1698</v>
      </c>
      <c r="W188">
        <v>2203.7979999999998</v>
      </c>
      <c r="X188">
        <v>934.18499999999995</v>
      </c>
      <c r="Y188">
        <v>2.359</v>
      </c>
      <c r="Z188">
        <v>8.8460000000000001</v>
      </c>
      <c r="AA188">
        <v>153.90857600000001</v>
      </c>
      <c r="AB188">
        <v>1.0846899999999999</v>
      </c>
      <c r="AC188">
        <v>53.785513999999999</v>
      </c>
      <c r="AD188" s="1">
        <v>543</v>
      </c>
      <c r="AE188">
        <v>0</v>
      </c>
      <c r="AF188">
        <v>52</v>
      </c>
      <c r="AG188">
        <v>63</v>
      </c>
      <c r="AH188">
        <v>14.318877000000001</v>
      </c>
      <c r="AI188">
        <v>11.2</v>
      </c>
      <c r="AJ188">
        <v>0</v>
      </c>
      <c r="AK188">
        <v>3</v>
      </c>
      <c r="AL188">
        <v>235</v>
      </c>
      <c r="AM188" t="s">
        <v>1699</v>
      </c>
      <c r="AN188" t="s">
        <v>1700</v>
      </c>
      <c r="AO188">
        <v>2203.7979999999998</v>
      </c>
      <c r="AR188" t="s">
        <v>142</v>
      </c>
      <c r="AS188" t="s">
        <v>200</v>
      </c>
      <c r="AT188" t="s">
        <v>948</v>
      </c>
      <c r="AU188" t="s">
        <v>1698</v>
      </c>
      <c r="AV188" t="s">
        <v>49</v>
      </c>
      <c r="AW188">
        <v>1</v>
      </c>
      <c r="BB188">
        <v>0.98291666666666666</v>
      </c>
      <c r="BC188" t="s">
        <v>69</v>
      </c>
      <c r="BF188" t="s">
        <v>142</v>
      </c>
      <c r="BG188" t="s">
        <v>200</v>
      </c>
      <c r="BH188" t="s">
        <v>1698</v>
      </c>
      <c r="BI188">
        <v>1721</v>
      </c>
      <c r="BJ188">
        <v>1</v>
      </c>
      <c r="BK188" t="s">
        <v>948</v>
      </c>
      <c r="BL188" t="s">
        <v>695</v>
      </c>
      <c r="BM188">
        <v>0.98291666666666666</v>
      </c>
      <c r="BN188" t="s">
        <v>69</v>
      </c>
      <c r="BO188" t="s">
        <v>699</v>
      </c>
      <c r="BP188">
        <v>2203.7979999999998</v>
      </c>
    </row>
    <row r="189" spans="1:68" ht="16.5">
      <c r="A189" s="127" t="str">
        <f t="shared" si="90"/>
        <v>동화운수</v>
      </c>
      <c r="B189" s="128" t="str">
        <f t="shared" si="91"/>
        <v>전부만</v>
      </c>
      <c r="C189" s="129" t="str">
        <f t="shared" si="92"/>
        <v>B</v>
      </c>
      <c r="D189" s="130">
        <f t="shared" si="93"/>
        <v>0.94003456031571964</v>
      </c>
      <c r="E189" s="131">
        <f t="shared" si="94"/>
        <v>8890</v>
      </c>
      <c r="F189" s="132" t="str">
        <f t="shared" si="95"/>
        <v>2-1</v>
      </c>
      <c r="G189" s="133" t="str">
        <f t="shared" si="96"/>
        <v>70바1866</v>
      </c>
      <c r="H189" s="134">
        <f t="shared" si="97"/>
        <v>14</v>
      </c>
      <c r="I189" s="135">
        <f t="shared" si="98"/>
        <v>2660.7740000000003</v>
      </c>
      <c r="J189" s="136">
        <f t="shared" si="99"/>
        <v>5.0497298496566456E-3</v>
      </c>
      <c r="K189" s="136">
        <f t="shared" si="100"/>
        <v>0.34648436594570292</v>
      </c>
      <c r="L189" s="136">
        <f t="shared" si="101"/>
        <v>0.12740653659423912</v>
      </c>
      <c r="M189" s="137">
        <f t="shared" si="102"/>
        <v>10.831</v>
      </c>
      <c r="N189" s="138">
        <f t="shared" si="103"/>
        <v>7.5166098285686794E-2</v>
      </c>
      <c r="O189" s="138">
        <f t="shared" si="104"/>
        <v>15.333884050280107</v>
      </c>
      <c r="P189" s="233">
        <f t="shared" si="105"/>
        <v>0</v>
      </c>
      <c r="Q189" s="234">
        <f t="shared" si="106"/>
        <v>2</v>
      </c>
      <c r="R189" s="234">
        <f t="shared" si="107"/>
        <v>408</v>
      </c>
      <c r="T189">
        <v>507</v>
      </c>
      <c r="U189">
        <v>8890</v>
      </c>
      <c r="V189" t="s">
        <v>1701</v>
      </c>
      <c r="W189">
        <v>2660.7739999999999</v>
      </c>
      <c r="X189">
        <v>1116.1420000000001</v>
      </c>
      <c r="Y189">
        <v>2.3839999999999999</v>
      </c>
      <c r="Z189">
        <v>10.831</v>
      </c>
      <c r="AA189">
        <v>165.23577</v>
      </c>
      <c r="AB189">
        <v>0.83439600000000003</v>
      </c>
      <c r="AC189">
        <v>57.251610999999997</v>
      </c>
      <c r="AD189" s="1">
        <v>339</v>
      </c>
      <c r="AE189">
        <v>2</v>
      </c>
      <c r="AF189">
        <v>408</v>
      </c>
      <c r="AG189">
        <v>69</v>
      </c>
      <c r="AH189">
        <v>16.102893000000002</v>
      </c>
      <c r="AI189">
        <v>35.799999999999997</v>
      </c>
      <c r="AJ189">
        <v>0</v>
      </c>
      <c r="AK189">
        <v>0</v>
      </c>
      <c r="AL189">
        <v>0</v>
      </c>
      <c r="AM189" t="s">
        <v>1702</v>
      </c>
      <c r="AN189" t="s">
        <v>1703</v>
      </c>
      <c r="AO189">
        <v>519.346</v>
      </c>
      <c r="AR189" t="s">
        <v>142</v>
      </c>
      <c r="AS189" t="s">
        <v>202</v>
      </c>
      <c r="AT189" t="s">
        <v>1040</v>
      </c>
      <c r="AU189" t="s">
        <v>1701</v>
      </c>
      <c r="AV189" t="s">
        <v>49</v>
      </c>
      <c r="AW189">
        <v>14</v>
      </c>
      <c r="BB189">
        <v>0.94003456031571964</v>
      </c>
      <c r="BC189" t="s">
        <v>71</v>
      </c>
      <c r="BF189" t="s">
        <v>142</v>
      </c>
      <c r="BG189" t="s">
        <v>202</v>
      </c>
      <c r="BH189" t="s">
        <v>1701</v>
      </c>
      <c r="BI189">
        <v>8890</v>
      </c>
      <c r="BJ189">
        <v>14</v>
      </c>
      <c r="BK189" t="s">
        <v>1040</v>
      </c>
      <c r="BL189" t="s">
        <v>1096</v>
      </c>
      <c r="BM189">
        <v>0.94003456031571964</v>
      </c>
      <c r="BN189" t="s">
        <v>71</v>
      </c>
      <c r="BO189" t="s">
        <v>696</v>
      </c>
      <c r="BP189">
        <v>2660.7740000000003</v>
      </c>
    </row>
    <row r="190" spans="1:68" ht="16.5">
      <c r="A190" s="127" t="str">
        <f t="shared" si="90"/>
        <v>동화운수</v>
      </c>
      <c r="B190" s="128" t="str">
        <f t="shared" si="91"/>
        <v>전창수</v>
      </c>
      <c r="C190" s="129" t="str">
        <f t="shared" si="92"/>
        <v>B</v>
      </c>
      <c r="D190" s="130">
        <f t="shared" si="93"/>
        <v>0.91085142727673163</v>
      </c>
      <c r="E190" s="131">
        <f t="shared" si="94"/>
        <v>6090</v>
      </c>
      <c r="F190" s="132" t="str">
        <f t="shared" si="95"/>
        <v>45</v>
      </c>
      <c r="G190" s="133" t="str">
        <f t="shared" si="96"/>
        <v>70바1851</v>
      </c>
      <c r="H190" s="134">
        <f t="shared" si="97"/>
        <v>8</v>
      </c>
      <c r="I190" s="135">
        <f t="shared" si="98"/>
        <v>2172.5990000000002</v>
      </c>
      <c r="J190" s="136">
        <f t="shared" si="99"/>
        <v>1.2364087943086077E-2</v>
      </c>
      <c r="K190" s="136">
        <f t="shared" si="100"/>
        <v>0.33131826654356705</v>
      </c>
      <c r="L190" s="136">
        <f t="shared" si="101"/>
        <v>0.20850603355704386</v>
      </c>
      <c r="M190" s="137">
        <f t="shared" si="102"/>
        <v>12.205</v>
      </c>
      <c r="N190" s="138">
        <f t="shared" si="103"/>
        <v>0</v>
      </c>
      <c r="O190" s="138">
        <f t="shared" si="104"/>
        <v>14.636847388772617</v>
      </c>
      <c r="P190" s="233">
        <f t="shared" si="105"/>
        <v>4</v>
      </c>
      <c r="Q190" s="234">
        <f t="shared" si="106"/>
        <v>0</v>
      </c>
      <c r="R190" s="234">
        <f t="shared" si="107"/>
        <v>318</v>
      </c>
      <c r="T190">
        <v>507</v>
      </c>
      <c r="U190">
        <v>6090</v>
      </c>
      <c r="V190" t="s">
        <v>1704</v>
      </c>
      <c r="W190">
        <v>2172.5990000000002</v>
      </c>
      <c r="X190">
        <v>996.54</v>
      </c>
      <c r="Y190">
        <v>2.1800000000000002</v>
      </c>
      <c r="Z190">
        <v>12.205</v>
      </c>
      <c r="AA190">
        <v>138.27829500000001</v>
      </c>
      <c r="AB190">
        <v>1.7096849999999999</v>
      </c>
      <c r="AC190">
        <v>45.814124999999997</v>
      </c>
      <c r="AD190" s="1">
        <v>453</v>
      </c>
      <c r="AE190">
        <v>0</v>
      </c>
      <c r="AF190">
        <v>318</v>
      </c>
      <c r="AG190">
        <v>69</v>
      </c>
      <c r="AH190">
        <v>15.711786</v>
      </c>
      <c r="AI190">
        <v>60.1</v>
      </c>
      <c r="AJ190">
        <v>0</v>
      </c>
      <c r="AK190">
        <v>4</v>
      </c>
      <c r="AL190">
        <v>1203</v>
      </c>
      <c r="AM190" t="s">
        <v>1705</v>
      </c>
      <c r="AN190" t="s">
        <v>1706</v>
      </c>
      <c r="AO190">
        <v>496.55599999999998</v>
      </c>
      <c r="AR190" t="s">
        <v>142</v>
      </c>
      <c r="AS190" t="s">
        <v>203</v>
      </c>
      <c r="AT190" t="s">
        <v>1086</v>
      </c>
      <c r="AU190" t="s">
        <v>1704</v>
      </c>
      <c r="AV190" t="s">
        <v>49</v>
      </c>
      <c r="AW190">
        <v>8</v>
      </c>
      <c r="BB190">
        <v>0.91085142727673163</v>
      </c>
      <c r="BC190" t="s">
        <v>71</v>
      </c>
      <c r="BF190" t="s">
        <v>142</v>
      </c>
      <c r="BG190" t="s">
        <v>203</v>
      </c>
      <c r="BH190" t="s">
        <v>1704</v>
      </c>
      <c r="BI190">
        <v>6090</v>
      </c>
      <c r="BJ190">
        <v>8</v>
      </c>
      <c r="BK190" t="s">
        <v>1086</v>
      </c>
      <c r="BL190" t="s">
        <v>1120</v>
      </c>
      <c r="BM190">
        <v>0.91085142727673163</v>
      </c>
      <c r="BN190" t="s">
        <v>71</v>
      </c>
      <c r="BO190" t="s">
        <v>696</v>
      </c>
      <c r="BP190">
        <v>2172.5990000000002</v>
      </c>
    </row>
    <row r="191" spans="1:68" ht="16.5">
      <c r="A191" s="127" t="str">
        <f t="shared" si="90"/>
        <v>동화운수</v>
      </c>
      <c r="B191" s="128" t="str">
        <f t="shared" si="91"/>
        <v>정경권</v>
      </c>
      <c r="C191" s="129" t="str">
        <f t="shared" si="92"/>
        <v>D</v>
      </c>
      <c r="D191" s="130">
        <f t="shared" si="93"/>
        <v>0.84218522111168614</v>
      </c>
      <c r="E191" s="131">
        <f t="shared" si="94"/>
        <v>3706</v>
      </c>
      <c r="F191" s="132" t="str">
        <f t="shared" si="95"/>
        <v>2</v>
      </c>
      <c r="G191" s="133" t="str">
        <f t="shared" si="96"/>
        <v>70바1883</v>
      </c>
      <c r="H191" s="134">
        <f t="shared" si="97"/>
        <v>3</v>
      </c>
      <c r="I191" s="135">
        <f t="shared" si="98"/>
        <v>4235.4229999999998</v>
      </c>
      <c r="J191" s="136">
        <f t="shared" si="99"/>
        <v>1.1712522749084587E-2</v>
      </c>
      <c r="K191" s="136">
        <f t="shared" si="100"/>
        <v>0.37532784714211936</v>
      </c>
      <c r="L191" s="136">
        <f t="shared" si="101"/>
        <v>0.25688107185516063</v>
      </c>
      <c r="M191" s="137">
        <f t="shared" si="102"/>
        <v>13.509</v>
      </c>
      <c r="N191" s="138">
        <f t="shared" si="103"/>
        <v>0</v>
      </c>
      <c r="O191" s="138">
        <f t="shared" si="104"/>
        <v>12.962105555926764</v>
      </c>
      <c r="P191" s="233">
        <f t="shared" si="105"/>
        <v>6</v>
      </c>
      <c r="Q191" s="234">
        <f t="shared" si="106"/>
        <v>0</v>
      </c>
      <c r="R191" s="234">
        <f t="shared" si="107"/>
        <v>549</v>
      </c>
      <c r="T191">
        <v>507</v>
      </c>
      <c r="U191">
        <v>3706</v>
      </c>
      <c r="V191" t="s">
        <v>1707</v>
      </c>
      <c r="W191">
        <v>4235.4229999999998</v>
      </c>
      <c r="X191">
        <v>2279.0329999999999</v>
      </c>
      <c r="Y191">
        <v>1.8580000000000001</v>
      </c>
      <c r="Z191">
        <v>13.509</v>
      </c>
      <c r="AA191">
        <v>283.56965200000002</v>
      </c>
      <c r="AB191">
        <v>3.3213159999999999</v>
      </c>
      <c r="AC191">
        <v>106.43158699999999</v>
      </c>
      <c r="AD191" s="1">
        <v>1088</v>
      </c>
      <c r="AE191">
        <v>0</v>
      </c>
      <c r="AF191">
        <v>549</v>
      </c>
      <c r="AG191">
        <v>68</v>
      </c>
      <c r="AH191">
        <v>14.936094000000001</v>
      </c>
      <c r="AI191">
        <v>61</v>
      </c>
      <c r="AJ191">
        <v>0</v>
      </c>
      <c r="AK191">
        <v>6</v>
      </c>
      <c r="AL191">
        <v>270</v>
      </c>
      <c r="AM191" t="s">
        <v>1708</v>
      </c>
      <c r="AN191" t="s">
        <v>1709</v>
      </c>
      <c r="AO191">
        <v>4000.6120000000001</v>
      </c>
      <c r="AR191" t="s">
        <v>142</v>
      </c>
      <c r="AS191" t="s">
        <v>201</v>
      </c>
      <c r="AT191" t="s">
        <v>1001</v>
      </c>
      <c r="AU191" t="s">
        <v>1707</v>
      </c>
      <c r="AV191" t="s">
        <v>49</v>
      </c>
      <c r="AW191">
        <v>3</v>
      </c>
      <c r="BB191">
        <v>0.84218522111168614</v>
      </c>
      <c r="BC191" t="s">
        <v>70</v>
      </c>
      <c r="BF191" t="s">
        <v>142</v>
      </c>
      <c r="BG191" t="s">
        <v>201</v>
      </c>
      <c r="BH191" t="s">
        <v>1707</v>
      </c>
      <c r="BI191">
        <v>3706</v>
      </c>
      <c r="BJ191">
        <v>3</v>
      </c>
      <c r="BK191" t="s">
        <v>1001</v>
      </c>
      <c r="BL191" t="s">
        <v>1031</v>
      </c>
      <c r="BM191">
        <v>0.84218522111168614</v>
      </c>
      <c r="BN191" t="s">
        <v>70</v>
      </c>
      <c r="BO191" t="s">
        <v>700</v>
      </c>
      <c r="BP191">
        <v>4235.4229999999998</v>
      </c>
    </row>
    <row r="192" spans="1:68" ht="16.5">
      <c r="A192" s="127" t="str">
        <f t="shared" si="90"/>
        <v>동화운수</v>
      </c>
      <c r="B192" s="128" t="str">
        <f t="shared" si="91"/>
        <v>정균</v>
      </c>
      <c r="C192" s="129" t="str">
        <f t="shared" si="92"/>
        <v>A</v>
      </c>
      <c r="D192" s="130">
        <f t="shared" si="93"/>
        <v>0.96875000000000011</v>
      </c>
      <c r="E192" s="131">
        <f t="shared" si="94"/>
        <v>555</v>
      </c>
      <c r="F192" s="132" t="str">
        <f t="shared" si="95"/>
        <v>45</v>
      </c>
      <c r="G192" s="133" t="str">
        <f t="shared" si="96"/>
        <v>70바1901</v>
      </c>
      <c r="H192" s="134">
        <f t="shared" si="97"/>
        <v>1</v>
      </c>
      <c r="I192" s="135">
        <f t="shared" si="98"/>
        <v>2087.9050000000002</v>
      </c>
      <c r="J192" s="136">
        <f t="shared" si="99"/>
        <v>4.5302078388372753E-3</v>
      </c>
      <c r="K192" s="136">
        <f t="shared" si="100"/>
        <v>0.30768893803828784</v>
      </c>
      <c r="L192" s="136">
        <f t="shared" si="101"/>
        <v>0.27539567173793822</v>
      </c>
      <c r="M192" s="137">
        <f t="shared" si="102"/>
        <v>9.6509999999999998</v>
      </c>
      <c r="N192" s="138">
        <f t="shared" si="103"/>
        <v>0</v>
      </c>
      <c r="O192" s="138">
        <f t="shared" si="104"/>
        <v>5.7952828313548741</v>
      </c>
      <c r="P192" s="233">
        <f t="shared" si="105"/>
        <v>0</v>
      </c>
      <c r="Q192" s="234">
        <f t="shared" si="106"/>
        <v>0</v>
      </c>
      <c r="R192" s="234">
        <f t="shared" si="107"/>
        <v>121</v>
      </c>
      <c r="T192">
        <v>507</v>
      </c>
      <c r="U192">
        <v>555</v>
      </c>
      <c r="V192" t="s">
        <v>1710</v>
      </c>
      <c r="W192">
        <v>2087.9050000000002</v>
      </c>
      <c r="X192">
        <v>897.92700000000002</v>
      </c>
      <c r="Y192">
        <v>2.3250000000000002</v>
      </c>
      <c r="Z192">
        <v>9.6509999999999998</v>
      </c>
      <c r="AA192">
        <v>134.09274400000001</v>
      </c>
      <c r="AB192">
        <v>0.60746800000000001</v>
      </c>
      <c r="AC192">
        <v>41.258853999999999</v>
      </c>
      <c r="AD192" s="1">
        <v>575</v>
      </c>
      <c r="AE192">
        <v>0</v>
      </c>
      <c r="AF192">
        <v>121</v>
      </c>
      <c r="AG192">
        <v>69</v>
      </c>
      <c r="AH192">
        <v>15.570603</v>
      </c>
      <c r="AI192">
        <v>40.299999999999997</v>
      </c>
      <c r="AJ192">
        <v>0</v>
      </c>
      <c r="AK192">
        <v>0</v>
      </c>
      <c r="AL192">
        <v>0</v>
      </c>
      <c r="AM192" t="s">
        <v>1711</v>
      </c>
      <c r="AN192" t="s">
        <v>1712</v>
      </c>
      <c r="AO192">
        <v>2087.9050000000002</v>
      </c>
      <c r="AR192" t="s">
        <v>142</v>
      </c>
      <c r="AS192" t="s">
        <v>203</v>
      </c>
      <c r="AT192" t="s">
        <v>1108</v>
      </c>
      <c r="AU192" t="s">
        <v>1710</v>
      </c>
      <c r="AV192" t="s">
        <v>49</v>
      </c>
      <c r="AW192">
        <v>1</v>
      </c>
      <c r="BB192">
        <v>0.96875000000000011</v>
      </c>
      <c r="BC192" t="s">
        <v>69</v>
      </c>
      <c r="BF192" t="s">
        <v>142</v>
      </c>
      <c r="BG192" t="s">
        <v>203</v>
      </c>
      <c r="BH192" t="s">
        <v>1710</v>
      </c>
      <c r="BI192">
        <v>555</v>
      </c>
      <c r="BJ192">
        <v>1</v>
      </c>
      <c r="BK192" t="s">
        <v>1108</v>
      </c>
      <c r="BL192" t="s">
        <v>695</v>
      </c>
      <c r="BM192">
        <v>0.96875000000000011</v>
      </c>
      <c r="BN192" t="s">
        <v>69</v>
      </c>
      <c r="BO192" t="s">
        <v>699</v>
      </c>
      <c r="BP192">
        <v>2087.9050000000002</v>
      </c>
    </row>
    <row r="193" spans="1:68" ht="16.5">
      <c r="A193" s="127" t="str">
        <f t="shared" si="90"/>
        <v>동화운수</v>
      </c>
      <c r="B193" s="128" t="str">
        <f t="shared" si="91"/>
        <v>정근택</v>
      </c>
      <c r="C193" s="129" t="str">
        <f t="shared" si="92"/>
        <v>A</v>
      </c>
      <c r="D193" s="130">
        <f t="shared" si="93"/>
        <v>0.98345255677245769</v>
      </c>
      <c r="E193" s="131">
        <f t="shared" si="94"/>
        <v>9897</v>
      </c>
      <c r="F193" s="132" t="str">
        <f t="shared" si="95"/>
        <v>2-1</v>
      </c>
      <c r="G193" s="133" t="str">
        <f t="shared" si="96"/>
        <v>70바1879</v>
      </c>
      <c r="H193" s="134">
        <f t="shared" si="97"/>
        <v>4</v>
      </c>
      <c r="I193" s="135">
        <f t="shared" si="98"/>
        <v>4093.7759999999998</v>
      </c>
      <c r="J193" s="136">
        <f t="shared" si="99"/>
        <v>1.6072864742782564E-2</v>
      </c>
      <c r="K193" s="136">
        <f t="shared" si="100"/>
        <v>0.28619129884417743</v>
      </c>
      <c r="L193" s="136">
        <f t="shared" si="101"/>
        <v>0.14876241396695863</v>
      </c>
      <c r="M193" s="137">
        <f t="shared" si="102"/>
        <v>9.1219999999999999</v>
      </c>
      <c r="N193" s="138">
        <f t="shared" si="103"/>
        <v>0.14656395464724989</v>
      </c>
      <c r="O193" s="138">
        <f t="shared" si="104"/>
        <v>8.0121628540496594</v>
      </c>
      <c r="P193" s="233">
        <f t="shared" si="105"/>
        <v>2</v>
      </c>
      <c r="Q193" s="234">
        <f t="shared" si="106"/>
        <v>6</v>
      </c>
      <c r="R193" s="234">
        <f t="shared" si="107"/>
        <v>328</v>
      </c>
      <c r="T193">
        <v>507</v>
      </c>
      <c r="U193">
        <v>9897</v>
      </c>
      <c r="V193" t="s">
        <v>1713</v>
      </c>
      <c r="W193">
        <v>4093.7759999999998</v>
      </c>
      <c r="X193">
        <v>1551.9760000000001</v>
      </c>
      <c r="Y193">
        <v>2.6379999999999999</v>
      </c>
      <c r="Z193">
        <v>9.1219999999999999</v>
      </c>
      <c r="AA193">
        <v>239.423778</v>
      </c>
      <c r="AB193">
        <v>3.8482259999999999</v>
      </c>
      <c r="AC193">
        <v>68.521001999999996</v>
      </c>
      <c r="AD193" s="1">
        <v>609</v>
      </c>
      <c r="AE193">
        <v>6</v>
      </c>
      <c r="AF193">
        <v>328</v>
      </c>
      <c r="AG193">
        <v>64</v>
      </c>
      <c r="AH193">
        <v>17.098452000000002</v>
      </c>
      <c r="AI193">
        <v>10.8</v>
      </c>
      <c r="AJ193">
        <v>0</v>
      </c>
      <c r="AK193">
        <v>2</v>
      </c>
      <c r="AL193">
        <v>26</v>
      </c>
      <c r="AM193" t="s">
        <v>1714</v>
      </c>
      <c r="AN193" t="s">
        <v>1715</v>
      </c>
      <c r="AO193">
        <v>1507.326</v>
      </c>
      <c r="AR193" t="s">
        <v>142</v>
      </c>
      <c r="AS193" t="s">
        <v>202</v>
      </c>
      <c r="AT193" t="s">
        <v>1042</v>
      </c>
      <c r="AU193" t="s">
        <v>1713</v>
      </c>
      <c r="AV193" t="s">
        <v>49</v>
      </c>
      <c r="AW193">
        <v>4</v>
      </c>
      <c r="BB193">
        <v>0.98345255677245769</v>
      </c>
      <c r="BC193" t="s">
        <v>69</v>
      </c>
      <c r="BF193" t="s">
        <v>142</v>
      </c>
      <c r="BG193" t="s">
        <v>202</v>
      </c>
      <c r="BH193" t="s">
        <v>1713</v>
      </c>
      <c r="BI193">
        <v>9897</v>
      </c>
      <c r="BJ193">
        <v>4</v>
      </c>
      <c r="BK193" t="s">
        <v>1042</v>
      </c>
      <c r="BL193" t="s">
        <v>1048</v>
      </c>
      <c r="BM193">
        <v>0.98345255677245769</v>
      </c>
      <c r="BN193" t="s">
        <v>69</v>
      </c>
      <c r="BO193" t="s">
        <v>699</v>
      </c>
      <c r="BP193">
        <v>4093.7759999999998</v>
      </c>
    </row>
    <row r="194" spans="1:68" ht="16.5">
      <c r="A194" s="127" t="str">
        <f t="shared" si="90"/>
        <v>동화운수</v>
      </c>
      <c r="B194" s="128" t="str">
        <f t="shared" si="91"/>
        <v>정금용</v>
      </c>
      <c r="C194" s="129" t="str">
        <f t="shared" si="92"/>
        <v>S</v>
      </c>
      <c r="D194" s="130">
        <f t="shared" si="93"/>
        <v>1.0147297436444944</v>
      </c>
      <c r="E194" s="131">
        <f t="shared" si="94"/>
        <v>6955</v>
      </c>
      <c r="F194" s="132" t="str">
        <f t="shared" si="95"/>
        <v>2</v>
      </c>
      <c r="G194" s="133" t="str">
        <f t="shared" si="96"/>
        <v>70바1922</v>
      </c>
      <c r="H194" s="134">
        <f t="shared" si="97"/>
        <v>7</v>
      </c>
      <c r="I194" s="135">
        <f t="shared" si="98"/>
        <v>4098.2340000000004</v>
      </c>
      <c r="J194" s="136">
        <f t="shared" si="99"/>
        <v>9.6055047163481344E-3</v>
      </c>
      <c r="K194" s="136">
        <f t="shared" si="100"/>
        <v>0.3401964866481178</v>
      </c>
      <c r="L194" s="136">
        <f t="shared" si="101"/>
        <v>0.20179423624907702</v>
      </c>
      <c r="M194" s="137">
        <f t="shared" si="102"/>
        <v>9.0649999999999995</v>
      </c>
      <c r="N194" s="138">
        <f t="shared" si="103"/>
        <v>0.97603016323616454</v>
      </c>
      <c r="O194" s="138">
        <f t="shared" si="104"/>
        <v>5.8561809794169877</v>
      </c>
      <c r="P194" s="233">
        <f t="shared" si="105"/>
        <v>6</v>
      </c>
      <c r="Q194" s="234">
        <f t="shared" si="106"/>
        <v>40</v>
      </c>
      <c r="R194" s="234">
        <f t="shared" si="107"/>
        <v>240</v>
      </c>
      <c r="T194">
        <v>507</v>
      </c>
      <c r="U194">
        <v>6955</v>
      </c>
      <c r="V194" t="s">
        <v>1716</v>
      </c>
      <c r="W194">
        <v>4098.2340000000004</v>
      </c>
      <c r="X194">
        <v>1679.652</v>
      </c>
      <c r="Y194">
        <v>2.44</v>
      </c>
      <c r="Z194">
        <v>9.0649999999999995</v>
      </c>
      <c r="AA194">
        <v>270.84323799999999</v>
      </c>
      <c r="AB194">
        <v>2.6015860000000002</v>
      </c>
      <c r="AC194">
        <v>92.139917999999994</v>
      </c>
      <c r="AD194" s="1">
        <v>827</v>
      </c>
      <c r="AE194">
        <v>40</v>
      </c>
      <c r="AF194">
        <v>240</v>
      </c>
      <c r="AG194">
        <v>71</v>
      </c>
      <c r="AH194">
        <v>15.131387</v>
      </c>
      <c r="AI194">
        <v>13.2</v>
      </c>
      <c r="AJ194">
        <v>0</v>
      </c>
      <c r="AK194">
        <v>6</v>
      </c>
      <c r="AL194">
        <v>1324</v>
      </c>
      <c r="AM194" t="s">
        <v>1717</v>
      </c>
      <c r="AN194" t="s">
        <v>1718</v>
      </c>
      <c r="AO194">
        <v>980.06399999999996</v>
      </c>
      <c r="AR194" t="s">
        <v>142</v>
      </c>
      <c r="AS194" t="s">
        <v>201</v>
      </c>
      <c r="AT194" t="s">
        <v>1023</v>
      </c>
      <c r="AU194" t="s">
        <v>1716</v>
      </c>
      <c r="AV194" t="s">
        <v>49</v>
      </c>
      <c r="AW194">
        <v>7</v>
      </c>
      <c r="BB194">
        <v>1.0147297436444944</v>
      </c>
      <c r="BC194" t="s">
        <v>74</v>
      </c>
      <c r="BF194" t="s">
        <v>142</v>
      </c>
      <c r="BG194" t="s">
        <v>201</v>
      </c>
      <c r="BH194" t="s">
        <v>1716</v>
      </c>
      <c r="BI194">
        <v>6955</v>
      </c>
      <c r="BJ194">
        <v>7</v>
      </c>
      <c r="BK194" t="s">
        <v>1023</v>
      </c>
      <c r="BL194" t="s">
        <v>983</v>
      </c>
      <c r="BM194">
        <v>1.0147297436444944</v>
      </c>
      <c r="BN194" t="s">
        <v>74</v>
      </c>
      <c r="BO194" t="s">
        <v>697</v>
      </c>
      <c r="BP194">
        <v>4098.2340000000004</v>
      </c>
    </row>
    <row r="195" spans="1:68" ht="16.5">
      <c r="A195" s="127" t="str">
        <f t="shared" si="90"/>
        <v>동화운수</v>
      </c>
      <c r="B195" s="128" t="str">
        <f t="shared" si="91"/>
        <v>정기운</v>
      </c>
      <c r="C195" s="129" t="str">
        <f t="shared" si="92"/>
        <v>B</v>
      </c>
      <c r="D195" s="130">
        <f t="shared" si="93"/>
        <v>0.94592592592592584</v>
      </c>
      <c r="E195" s="131">
        <f t="shared" si="94"/>
        <v>2973</v>
      </c>
      <c r="F195" s="132" t="str">
        <f t="shared" si="95"/>
        <v>급행95</v>
      </c>
      <c r="G195" s="133" t="str">
        <f t="shared" si="96"/>
        <v>70바1909</v>
      </c>
      <c r="H195" s="134">
        <f t="shared" si="97"/>
        <v>1</v>
      </c>
      <c r="I195" s="135">
        <f t="shared" si="98"/>
        <v>2298.5039999999999</v>
      </c>
      <c r="J195" s="136">
        <f t="shared" si="99"/>
        <v>4.7578485365433474E-3</v>
      </c>
      <c r="K195" s="136">
        <f t="shared" si="100"/>
        <v>0.37318644402829576</v>
      </c>
      <c r="L195" s="136">
        <f t="shared" si="101"/>
        <v>0.16532492438560037</v>
      </c>
      <c r="M195" s="137">
        <f t="shared" si="102"/>
        <v>9.1720000000000006</v>
      </c>
      <c r="N195" s="138">
        <f t="shared" si="103"/>
        <v>4.3506559048842208E-2</v>
      </c>
      <c r="O195" s="138">
        <f t="shared" si="104"/>
        <v>1.044157417172213</v>
      </c>
      <c r="P195" s="233">
        <f t="shared" si="105"/>
        <v>0</v>
      </c>
      <c r="Q195" s="234">
        <f t="shared" si="106"/>
        <v>1</v>
      </c>
      <c r="R195" s="234">
        <f t="shared" si="107"/>
        <v>24</v>
      </c>
      <c r="T195">
        <v>507</v>
      </c>
      <c r="U195">
        <v>2973</v>
      </c>
      <c r="V195" t="s">
        <v>1719</v>
      </c>
      <c r="W195">
        <v>2298.5039999999999</v>
      </c>
      <c r="X195">
        <v>899.822</v>
      </c>
      <c r="Y195">
        <v>2.5539999999999998</v>
      </c>
      <c r="Z195">
        <v>9.1720000000000006</v>
      </c>
      <c r="AA195">
        <v>150.271072</v>
      </c>
      <c r="AB195">
        <v>0.71496700000000002</v>
      </c>
      <c r="AC195">
        <v>56.079127</v>
      </c>
      <c r="AD195" s="1">
        <v>380</v>
      </c>
      <c r="AE195">
        <v>1</v>
      </c>
      <c r="AF195">
        <v>24</v>
      </c>
      <c r="AG195">
        <v>65</v>
      </c>
      <c r="AH195">
        <v>15.295718000000001</v>
      </c>
      <c r="AI195">
        <v>0</v>
      </c>
      <c r="AJ195">
        <v>0</v>
      </c>
      <c r="AK195">
        <v>0</v>
      </c>
      <c r="AL195">
        <v>0</v>
      </c>
      <c r="AM195" t="s">
        <v>1720</v>
      </c>
      <c r="AN195" t="s">
        <v>1721</v>
      </c>
      <c r="AO195">
        <v>2298.5039999999999</v>
      </c>
      <c r="AR195" t="s">
        <v>142</v>
      </c>
      <c r="AS195" t="s">
        <v>204</v>
      </c>
      <c r="AT195" t="s">
        <v>1139</v>
      </c>
      <c r="AU195" t="s">
        <v>1719</v>
      </c>
      <c r="AV195" t="s">
        <v>49</v>
      </c>
      <c r="AW195">
        <v>1</v>
      </c>
      <c r="BB195">
        <v>0.94592592592592584</v>
      </c>
      <c r="BC195" t="s">
        <v>71</v>
      </c>
      <c r="BF195" t="s">
        <v>142</v>
      </c>
      <c r="BG195" t="s">
        <v>204</v>
      </c>
      <c r="BH195" t="s">
        <v>1719</v>
      </c>
      <c r="BI195">
        <v>2973</v>
      </c>
      <c r="BJ195">
        <v>1</v>
      </c>
      <c r="BK195" t="s">
        <v>1139</v>
      </c>
      <c r="BL195" t="s">
        <v>695</v>
      </c>
      <c r="BM195">
        <v>0.94592592592592584</v>
      </c>
      <c r="BN195" t="s">
        <v>71</v>
      </c>
      <c r="BO195" t="s">
        <v>696</v>
      </c>
      <c r="BP195">
        <v>2298.5039999999999</v>
      </c>
    </row>
    <row r="196" spans="1:68" ht="16.5">
      <c r="A196" s="127" t="str">
        <f t="shared" si="90"/>
        <v>동화운수</v>
      </c>
      <c r="B196" s="128" t="str">
        <f t="shared" si="91"/>
        <v>정대석</v>
      </c>
      <c r="C196" s="129" t="str">
        <f t="shared" si="92"/>
        <v>S</v>
      </c>
      <c r="D196" s="130">
        <f t="shared" si="93"/>
        <v>1.0309720681717027</v>
      </c>
      <c r="E196" s="131">
        <f t="shared" si="94"/>
        <v>8144</v>
      </c>
      <c r="F196" s="132" t="str">
        <f t="shared" si="95"/>
        <v>2</v>
      </c>
      <c r="G196" s="133" t="str">
        <f t="shared" si="96"/>
        <v>70바1922</v>
      </c>
      <c r="H196" s="134">
        <f t="shared" si="97"/>
        <v>2</v>
      </c>
      <c r="I196" s="135">
        <f t="shared" si="98"/>
        <v>4663.192</v>
      </c>
      <c r="J196" s="136">
        <f t="shared" si="99"/>
        <v>3.5676002340530796E-3</v>
      </c>
      <c r="K196" s="136">
        <f t="shared" si="100"/>
        <v>0.36424841985747347</v>
      </c>
      <c r="L196" s="136">
        <f t="shared" si="101"/>
        <v>0.19900531652996489</v>
      </c>
      <c r="M196" s="137">
        <f t="shared" si="102"/>
        <v>8.2710000000000008</v>
      </c>
      <c r="N196" s="138">
        <f t="shared" si="103"/>
        <v>0.12866723051506351</v>
      </c>
      <c r="O196" s="138">
        <f t="shared" si="104"/>
        <v>4.7606875290573498</v>
      </c>
      <c r="P196" s="233">
        <f t="shared" si="105"/>
        <v>6</v>
      </c>
      <c r="Q196" s="234">
        <f t="shared" si="106"/>
        <v>6</v>
      </c>
      <c r="R196" s="234">
        <f t="shared" si="107"/>
        <v>222</v>
      </c>
      <c r="T196">
        <v>507</v>
      </c>
      <c r="U196">
        <v>8144</v>
      </c>
      <c r="V196" t="s">
        <v>1722</v>
      </c>
      <c r="W196">
        <v>4663.192</v>
      </c>
      <c r="X196">
        <v>1823.538</v>
      </c>
      <c r="Y196">
        <v>2.5569999999999999</v>
      </c>
      <c r="Z196">
        <v>8.2710000000000008</v>
      </c>
      <c r="AA196">
        <v>317.33656400000001</v>
      </c>
      <c r="AB196">
        <v>1.1321300000000001</v>
      </c>
      <c r="AC196">
        <v>115.589342</v>
      </c>
      <c r="AD196" s="1">
        <v>928</v>
      </c>
      <c r="AE196">
        <v>6</v>
      </c>
      <c r="AF196">
        <v>222</v>
      </c>
      <c r="AG196">
        <v>64</v>
      </c>
      <c r="AH196">
        <v>14.694782999999999</v>
      </c>
      <c r="AI196">
        <v>8.1999999999999993</v>
      </c>
      <c r="AJ196">
        <v>0</v>
      </c>
      <c r="AK196">
        <v>6</v>
      </c>
      <c r="AL196">
        <v>952</v>
      </c>
      <c r="AM196" t="s">
        <v>1723</v>
      </c>
      <c r="AN196" t="s">
        <v>1724</v>
      </c>
      <c r="AO196">
        <v>4268.9939999999997</v>
      </c>
      <c r="AR196" t="s">
        <v>142</v>
      </c>
      <c r="AS196" t="s">
        <v>201</v>
      </c>
      <c r="AT196" t="s">
        <v>1023</v>
      </c>
      <c r="AU196" t="s">
        <v>1722</v>
      </c>
      <c r="AV196" t="s">
        <v>49</v>
      </c>
      <c r="AW196">
        <v>2</v>
      </c>
      <c r="BB196">
        <v>1.0309720681717027</v>
      </c>
      <c r="BC196" t="s">
        <v>74</v>
      </c>
      <c r="BF196" t="s">
        <v>142</v>
      </c>
      <c r="BG196" t="s">
        <v>201</v>
      </c>
      <c r="BH196" t="s">
        <v>1722</v>
      </c>
      <c r="BI196">
        <v>8144</v>
      </c>
      <c r="BJ196">
        <v>2</v>
      </c>
      <c r="BK196" t="s">
        <v>1023</v>
      </c>
      <c r="BL196" t="s">
        <v>1021</v>
      </c>
      <c r="BM196">
        <v>1.0309720681717027</v>
      </c>
      <c r="BN196" t="s">
        <v>74</v>
      </c>
      <c r="BO196" t="s">
        <v>697</v>
      </c>
      <c r="BP196">
        <v>4663.192</v>
      </c>
    </row>
    <row r="197" spans="1:68" ht="16.5">
      <c r="A197" s="127" t="str">
        <f t="shared" si="90"/>
        <v>동화운수</v>
      </c>
      <c r="B197" s="128" t="str">
        <f t="shared" si="91"/>
        <v>정대준</v>
      </c>
      <c r="C197" s="129" t="str">
        <f t="shared" si="92"/>
        <v>C</v>
      </c>
      <c r="D197" s="130">
        <f t="shared" si="93"/>
        <v>0.86416666666666664</v>
      </c>
      <c r="E197" s="131">
        <f t="shared" si="94"/>
        <v>9007</v>
      </c>
      <c r="F197" s="132" t="str">
        <f t="shared" si="95"/>
        <v>45</v>
      </c>
      <c r="G197" s="133" t="str">
        <f t="shared" si="96"/>
        <v>70바1855</v>
      </c>
      <c r="H197" s="134">
        <f t="shared" si="97"/>
        <v>1</v>
      </c>
      <c r="I197" s="135">
        <f t="shared" si="98"/>
        <v>2436.049</v>
      </c>
      <c r="J197" s="136">
        <f t="shared" si="99"/>
        <v>7.4402641423247182E-3</v>
      </c>
      <c r="K197" s="136">
        <f t="shared" si="100"/>
        <v>0.33920556558106374</v>
      </c>
      <c r="L197" s="136">
        <f t="shared" si="101"/>
        <v>0.29391855418343393</v>
      </c>
      <c r="M197" s="137">
        <f t="shared" si="102"/>
        <v>14.192</v>
      </c>
      <c r="N197" s="138">
        <f t="shared" si="103"/>
        <v>4.1050077399920941E-2</v>
      </c>
      <c r="O197" s="138">
        <f t="shared" si="104"/>
        <v>2.6682550309948612</v>
      </c>
      <c r="P197" s="233">
        <f t="shared" si="105"/>
        <v>0</v>
      </c>
      <c r="Q197" s="234">
        <f t="shared" si="106"/>
        <v>1</v>
      </c>
      <c r="R197" s="234">
        <f t="shared" si="107"/>
        <v>65</v>
      </c>
      <c r="T197">
        <v>507</v>
      </c>
      <c r="U197">
        <v>9007</v>
      </c>
      <c r="V197" t="s">
        <v>1725</v>
      </c>
      <c r="W197">
        <v>2436.049</v>
      </c>
      <c r="X197">
        <v>1174.5219999999999</v>
      </c>
      <c r="Y197">
        <v>2.0739999999999998</v>
      </c>
      <c r="Z197">
        <v>14.192</v>
      </c>
      <c r="AA197">
        <v>152.691622</v>
      </c>
      <c r="AB197">
        <v>1.136066</v>
      </c>
      <c r="AC197">
        <v>51.793847999999997</v>
      </c>
      <c r="AD197" s="1">
        <v>716</v>
      </c>
      <c r="AE197">
        <v>1</v>
      </c>
      <c r="AF197">
        <v>65</v>
      </c>
      <c r="AG197">
        <v>68</v>
      </c>
      <c r="AH197">
        <v>15.954044</v>
      </c>
      <c r="AI197">
        <v>63.3</v>
      </c>
      <c r="AJ197">
        <v>0</v>
      </c>
      <c r="AK197">
        <v>0</v>
      </c>
      <c r="AL197">
        <v>0</v>
      </c>
      <c r="AM197" t="s">
        <v>1726</v>
      </c>
      <c r="AN197" t="s">
        <v>1727</v>
      </c>
      <c r="AO197">
        <v>2436.049</v>
      </c>
      <c r="AR197" t="s">
        <v>142</v>
      </c>
      <c r="AS197" t="s">
        <v>203</v>
      </c>
      <c r="AT197" t="s">
        <v>1090</v>
      </c>
      <c r="AU197" t="s">
        <v>1725</v>
      </c>
      <c r="AV197" t="s">
        <v>49</v>
      </c>
      <c r="AW197">
        <v>1</v>
      </c>
      <c r="BB197">
        <v>0.86416666666666664</v>
      </c>
      <c r="BC197" t="s">
        <v>72</v>
      </c>
      <c r="BF197" t="s">
        <v>142</v>
      </c>
      <c r="BG197" t="s">
        <v>203</v>
      </c>
      <c r="BH197" t="s">
        <v>1725</v>
      </c>
      <c r="BI197">
        <v>9007</v>
      </c>
      <c r="BJ197">
        <v>1</v>
      </c>
      <c r="BK197" t="s">
        <v>1090</v>
      </c>
      <c r="BL197" t="s">
        <v>695</v>
      </c>
      <c r="BM197">
        <v>0.86416666666666664</v>
      </c>
      <c r="BN197" t="s">
        <v>72</v>
      </c>
      <c r="BO197" t="s">
        <v>698</v>
      </c>
      <c r="BP197">
        <v>2436.049</v>
      </c>
    </row>
    <row r="198" spans="1:68" ht="16.5">
      <c r="A198" s="127" t="str">
        <f t="shared" ref="A198:A255" si="108">BF198</f>
        <v>동화운수</v>
      </c>
      <c r="B198" s="128" t="str">
        <f t="shared" ref="B198:B255" si="109">BH198</f>
        <v>정배성</v>
      </c>
      <c r="C198" s="129" t="str">
        <f t="shared" ref="C198:C255" si="110">BN198</f>
        <v>B</v>
      </c>
      <c r="D198" s="130">
        <f t="shared" ref="D198:D255" si="111">BM198</f>
        <v>0.91384615384615375</v>
      </c>
      <c r="E198" s="131">
        <f t="shared" ref="E198:E255" si="112">U198</f>
        <v>8441</v>
      </c>
      <c r="F198" s="132" t="str">
        <f t="shared" ref="F198:F255" si="113">BG198</f>
        <v>45</v>
      </c>
      <c r="G198" s="133" t="str">
        <f t="shared" ref="G198:G255" si="114">BK198</f>
        <v>70바1886</v>
      </c>
      <c r="H198" s="134">
        <f t="shared" ref="H198:H255" si="115">BJ198</f>
        <v>1</v>
      </c>
      <c r="I198" s="135">
        <f t="shared" ref="I198:I255" si="116">BP198</f>
        <v>2208.0349999999999</v>
      </c>
      <c r="J198" s="136">
        <f t="shared" ref="J198:J255" si="117">AB198/AA198</f>
        <v>2.8432543783583459E-3</v>
      </c>
      <c r="K198" s="136">
        <f t="shared" ref="K198:K255" si="118">AC198/AA198</f>
        <v>0.34123059442494691</v>
      </c>
      <c r="L198" s="136">
        <f t="shared" ref="L198:L255" si="119">AD198/I198</f>
        <v>0.15579463187857079</v>
      </c>
      <c r="M198" s="137">
        <f t="shared" ref="M198:M255" si="120">Z198</f>
        <v>10.112</v>
      </c>
      <c r="N198" s="138">
        <f t="shared" ref="N198:N255" si="121">AE198*100/W198</f>
        <v>9.0578274348006263E-2</v>
      </c>
      <c r="O198" s="138">
        <f t="shared" ref="O198:O255" si="122">AF198*100/W198</f>
        <v>3.8042875226162631</v>
      </c>
      <c r="P198" s="233">
        <f t="shared" ref="P198:P255" si="123">AK198</f>
        <v>0</v>
      </c>
      <c r="Q198" s="234">
        <f t="shared" ref="Q198:Q255" si="124">AE198</f>
        <v>2</v>
      </c>
      <c r="R198" s="234">
        <f t="shared" ref="R198:R255" si="125">AF198</f>
        <v>84</v>
      </c>
      <c r="T198">
        <v>507</v>
      </c>
      <c r="U198">
        <v>8441</v>
      </c>
      <c r="V198" t="s">
        <v>1728</v>
      </c>
      <c r="W198">
        <v>2208.0349999999999</v>
      </c>
      <c r="X198">
        <v>929.38499999999999</v>
      </c>
      <c r="Y198">
        <v>2.3759999999999999</v>
      </c>
      <c r="Z198">
        <v>10.112</v>
      </c>
      <c r="AA198">
        <v>139.109959</v>
      </c>
      <c r="AB198">
        <v>0.39552500000000002</v>
      </c>
      <c r="AC198">
        <v>47.468573999999997</v>
      </c>
      <c r="AD198" s="1">
        <v>344</v>
      </c>
      <c r="AE198">
        <v>2</v>
      </c>
      <c r="AF198">
        <v>84</v>
      </c>
      <c r="AG198">
        <v>64</v>
      </c>
      <c r="AH198">
        <v>15.872586999999999</v>
      </c>
      <c r="AI198">
        <v>7.9</v>
      </c>
      <c r="AJ198">
        <v>0</v>
      </c>
      <c r="AK198">
        <v>0</v>
      </c>
      <c r="AL198">
        <v>0</v>
      </c>
      <c r="AM198" t="s">
        <v>1729</v>
      </c>
      <c r="AN198" t="s">
        <v>1730</v>
      </c>
      <c r="AO198">
        <v>2208.0349999999999</v>
      </c>
      <c r="AR198" t="s">
        <v>142</v>
      </c>
      <c r="AS198" t="s">
        <v>203</v>
      </c>
      <c r="AT198" t="s">
        <v>1098</v>
      </c>
      <c r="AU198" t="s">
        <v>1728</v>
      </c>
      <c r="AV198" t="s">
        <v>49</v>
      </c>
      <c r="AW198">
        <v>1</v>
      </c>
      <c r="BB198">
        <v>0.91384615384615375</v>
      </c>
      <c r="BC198" t="s">
        <v>71</v>
      </c>
      <c r="BF198" t="s">
        <v>142</v>
      </c>
      <c r="BG198" t="s">
        <v>203</v>
      </c>
      <c r="BH198" t="s">
        <v>1728</v>
      </c>
      <c r="BI198">
        <v>8441</v>
      </c>
      <c r="BJ198">
        <v>1</v>
      </c>
      <c r="BK198" t="s">
        <v>1098</v>
      </c>
      <c r="BL198" t="s">
        <v>695</v>
      </c>
      <c r="BM198">
        <v>0.91384615384615375</v>
      </c>
      <c r="BN198" t="s">
        <v>71</v>
      </c>
      <c r="BO198" t="s">
        <v>696</v>
      </c>
      <c r="BP198">
        <v>2208.0349999999999</v>
      </c>
    </row>
    <row r="199" spans="1:68" ht="16.5">
      <c r="A199" s="127" t="str">
        <f t="shared" si="108"/>
        <v>동화운수</v>
      </c>
      <c r="B199" s="128" t="str">
        <f t="shared" si="109"/>
        <v>정삼채</v>
      </c>
      <c r="C199" s="129" t="str">
        <f t="shared" si="110"/>
        <v>B</v>
      </c>
      <c r="D199" s="130">
        <f t="shared" si="111"/>
        <v>0.93867307495373598</v>
      </c>
      <c r="E199" s="131">
        <f t="shared" si="112"/>
        <v>8593</v>
      </c>
      <c r="F199" s="132" t="str">
        <f t="shared" si="113"/>
        <v>45</v>
      </c>
      <c r="G199" s="133" t="str">
        <f t="shared" si="114"/>
        <v>70바1852</v>
      </c>
      <c r="H199" s="134">
        <f t="shared" si="115"/>
        <v>2</v>
      </c>
      <c r="I199" s="135">
        <f t="shared" si="116"/>
        <v>2480.33</v>
      </c>
      <c r="J199" s="136">
        <f t="shared" si="117"/>
        <v>9.053682738780525E-3</v>
      </c>
      <c r="K199" s="136">
        <f t="shared" si="118"/>
        <v>0.31398163457799844</v>
      </c>
      <c r="L199" s="136">
        <f t="shared" si="119"/>
        <v>0.11329137655070091</v>
      </c>
      <c r="M199" s="137">
        <f t="shared" si="120"/>
        <v>9.4610000000000003</v>
      </c>
      <c r="N199" s="138">
        <f t="shared" si="121"/>
        <v>0</v>
      </c>
      <c r="O199" s="138">
        <f t="shared" si="122"/>
        <v>3.1850600524930153</v>
      </c>
      <c r="P199" s="233">
        <f t="shared" si="123"/>
        <v>0</v>
      </c>
      <c r="Q199" s="234">
        <f t="shared" si="124"/>
        <v>0</v>
      </c>
      <c r="R199" s="234">
        <f t="shared" si="125"/>
        <v>79</v>
      </c>
      <c r="T199">
        <v>507</v>
      </c>
      <c r="U199">
        <v>8593</v>
      </c>
      <c r="V199" t="s">
        <v>1731</v>
      </c>
      <c r="W199">
        <v>2480.33</v>
      </c>
      <c r="X199">
        <v>1057.088</v>
      </c>
      <c r="Y199">
        <v>2.3460000000000001</v>
      </c>
      <c r="Z199">
        <v>9.4610000000000003</v>
      </c>
      <c r="AA199">
        <v>159.41468699999999</v>
      </c>
      <c r="AB199">
        <v>1.44329</v>
      </c>
      <c r="AC199">
        <v>50.053283999999998</v>
      </c>
      <c r="AD199" s="1">
        <v>281</v>
      </c>
      <c r="AE199">
        <v>0</v>
      </c>
      <c r="AF199">
        <v>79</v>
      </c>
      <c r="AG199">
        <v>70</v>
      </c>
      <c r="AH199">
        <v>15.55898</v>
      </c>
      <c r="AI199">
        <v>37.1</v>
      </c>
      <c r="AJ199">
        <v>0</v>
      </c>
      <c r="AK199">
        <v>0</v>
      </c>
      <c r="AL199">
        <v>0</v>
      </c>
      <c r="AM199" t="s">
        <v>1732</v>
      </c>
      <c r="AN199" t="s">
        <v>1733</v>
      </c>
      <c r="AO199">
        <v>2257.33</v>
      </c>
      <c r="AR199" t="s">
        <v>142</v>
      </c>
      <c r="AS199" t="s">
        <v>203</v>
      </c>
      <c r="AT199" t="s">
        <v>1088</v>
      </c>
      <c r="AU199" t="s">
        <v>1731</v>
      </c>
      <c r="AV199" t="s">
        <v>49</v>
      </c>
      <c r="AW199">
        <v>2</v>
      </c>
      <c r="BB199">
        <v>0.93867307495373598</v>
      </c>
      <c r="BC199" t="s">
        <v>71</v>
      </c>
      <c r="BF199" t="s">
        <v>142</v>
      </c>
      <c r="BG199" t="s">
        <v>203</v>
      </c>
      <c r="BH199" t="s">
        <v>1731</v>
      </c>
      <c r="BI199">
        <v>8593</v>
      </c>
      <c r="BJ199">
        <v>2</v>
      </c>
      <c r="BK199" t="s">
        <v>1088</v>
      </c>
      <c r="BL199" t="s">
        <v>1055</v>
      </c>
      <c r="BM199">
        <v>0.93867307495373598</v>
      </c>
      <c r="BN199" t="s">
        <v>71</v>
      </c>
      <c r="BO199" t="s">
        <v>696</v>
      </c>
      <c r="BP199">
        <v>2480.33</v>
      </c>
    </row>
    <row r="200" spans="1:68" ht="16.5">
      <c r="A200" s="127" t="str">
        <f t="shared" si="108"/>
        <v>동화운수</v>
      </c>
      <c r="B200" s="128" t="str">
        <f t="shared" si="109"/>
        <v>정성훈</v>
      </c>
      <c r="C200" s="129" t="str">
        <f t="shared" si="110"/>
        <v>B</v>
      </c>
      <c r="D200" s="130">
        <f t="shared" si="111"/>
        <v>0.92430652025464977</v>
      </c>
      <c r="E200" s="131">
        <f t="shared" si="112"/>
        <v>5343</v>
      </c>
      <c r="F200" s="132" t="str">
        <f t="shared" si="113"/>
        <v>45</v>
      </c>
      <c r="G200" s="133" t="str">
        <f t="shared" si="114"/>
        <v>70바1827</v>
      </c>
      <c r="H200" s="134">
        <f t="shared" si="115"/>
        <v>10</v>
      </c>
      <c r="I200" s="135">
        <f t="shared" si="116"/>
        <v>2730.7430000000004</v>
      </c>
      <c r="J200" s="136">
        <f t="shared" si="117"/>
        <v>1.0245029057455675E-2</v>
      </c>
      <c r="K200" s="136">
        <f t="shared" si="118"/>
        <v>0.35180058979495943</v>
      </c>
      <c r="L200" s="136">
        <f t="shared" si="119"/>
        <v>0.2003117832765661</v>
      </c>
      <c r="M200" s="137">
        <f t="shared" si="120"/>
        <v>11.137</v>
      </c>
      <c r="N200" s="138">
        <f t="shared" si="121"/>
        <v>0.14648028027536827</v>
      </c>
      <c r="O200" s="138">
        <f t="shared" si="122"/>
        <v>9.2648777274170442</v>
      </c>
      <c r="P200" s="233">
        <f t="shared" si="123"/>
        <v>3</v>
      </c>
      <c r="Q200" s="234">
        <f t="shared" si="124"/>
        <v>4</v>
      </c>
      <c r="R200" s="234">
        <f t="shared" si="125"/>
        <v>253</v>
      </c>
      <c r="T200">
        <v>507</v>
      </c>
      <c r="U200">
        <v>5343</v>
      </c>
      <c r="V200" t="s">
        <v>1734</v>
      </c>
      <c r="W200">
        <v>2730.7429999999999</v>
      </c>
      <c r="X200">
        <v>1193.5630000000001</v>
      </c>
      <c r="Y200">
        <v>2.2879999999999998</v>
      </c>
      <c r="Z200">
        <v>11.137</v>
      </c>
      <c r="AA200">
        <v>174.28022799999999</v>
      </c>
      <c r="AB200">
        <v>1.785506</v>
      </c>
      <c r="AC200">
        <v>61.311886999999999</v>
      </c>
      <c r="AD200" s="1">
        <v>547</v>
      </c>
      <c r="AE200">
        <v>4</v>
      </c>
      <c r="AF200">
        <v>253</v>
      </c>
      <c r="AG200">
        <v>71</v>
      </c>
      <c r="AH200">
        <v>15.66869</v>
      </c>
      <c r="AI200">
        <v>83.6</v>
      </c>
      <c r="AJ200">
        <v>0</v>
      </c>
      <c r="AK200">
        <v>3</v>
      </c>
      <c r="AL200">
        <v>509</v>
      </c>
      <c r="AM200" t="s">
        <v>1735</v>
      </c>
      <c r="AN200" t="s">
        <v>1736</v>
      </c>
      <c r="AO200">
        <v>663.35400000000004</v>
      </c>
      <c r="AR200" t="s">
        <v>142</v>
      </c>
      <c r="AS200" t="s">
        <v>203</v>
      </c>
      <c r="AT200" t="s">
        <v>1065</v>
      </c>
      <c r="AU200" t="s">
        <v>1734</v>
      </c>
      <c r="AV200" t="s">
        <v>49</v>
      </c>
      <c r="AW200">
        <v>10</v>
      </c>
      <c r="BB200">
        <v>0.92430652025464977</v>
      </c>
      <c r="BC200" t="s">
        <v>71</v>
      </c>
      <c r="BF200" t="s">
        <v>142</v>
      </c>
      <c r="BG200" t="s">
        <v>203</v>
      </c>
      <c r="BH200" t="s">
        <v>1734</v>
      </c>
      <c r="BI200">
        <v>5343</v>
      </c>
      <c r="BJ200">
        <v>10</v>
      </c>
      <c r="BK200" t="s">
        <v>1065</v>
      </c>
      <c r="BL200" t="s">
        <v>1106</v>
      </c>
      <c r="BM200">
        <v>0.92430652025464977</v>
      </c>
      <c r="BN200" t="s">
        <v>71</v>
      </c>
      <c r="BO200" t="s">
        <v>696</v>
      </c>
      <c r="BP200">
        <v>2730.7430000000004</v>
      </c>
    </row>
    <row r="201" spans="1:68" ht="16.5">
      <c r="A201" s="127" t="str">
        <f t="shared" si="108"/>
        <v>동화운수</v>
      </c>
      <c r="B201" s="128" t="str">
        <f t="shared" si="109"/>
        <v>정용권</v>
      </c>
      <c r="C201" s="129" t="str">
        <f t="shared" si="110"/>
        <v>D</v>
      </c>
      <c r="D201" s="130">
        <f t="shared" si="111"/>
        <v>0.82416666666666671</v>
      </c>
      <c r="E201" s="131">
        <f t="shared" si="112"/>
        <v>2462</v>
      </c>
      <c r="F201" s="132" t="str">
        <f t="shared" si="113"/>
        <v>45</v>
      </c>
      <c r="G201" s="133" t="str">
        <f t="shared" si="114"/>
        <v>70바1855</v>
      </c>
      <c r="H201" s="134">
        <f t="shared" si="115"/>
        <v>1</v>
      </c>
      <c r="I201" s="135">
        <f t="shared" si="116"/>
        <v>2079.3560000000002</v>
      </c>
      <c r="J201" s="136">
        <f t="shared" si="117"/>
        <v>9.8442945544002305E-3</v>
      </c>
      <c r="K201" s="136">
        <f t="shared" si="118"/>
        <v>0.33524635790163132</v>
      </c>
      <c r="L201" s="136">
        <f t="shared" si="119"/>
        <v>0.26642864425331686</v>
      </c>
      <c r="M201" s="137">
        <f t="shared" si="120"/>
        <v>14.307</v>
      </c>
      <c r="N201" s="138">
        <f t="shared" si="121"/>
        <v>4.8091813042114955E-2</v>
      </c>
      <c r="O201" s="138">
        <f t="shared" si="122"/>
        <v>12.022953260528739</v>
      </c>
      <c r="P201" s="233">
        <f t="shared" si="123"/>
        <v>0</v>
      </c>
      <c r="Q201" s="234">
        <f t="shared" si="124"/>
        <v>1</v>
      </c>
      <c r="R201" s="234">
        <f t="shared" si="125"/>
        <v>250</v>
      </c>
      <c r="T201">
        <v>507</v>
      </c>
      <c r="U201">
        <v>2462</v>
      </c>
      <c r="V201" t="s">
        <v>1737</v>
      </c>
      <c r="W201">
        <v>2079.3560000000002</v>
      </c>
      <c r="X201">
        <v>1051.32</v>
      </c>
      <c r="Y201">
        <v>1.978</v>
      </c>
      <c r="Z201">
        <v>14.307</v>
      </c>
      <c r="AA201">
        <v>135.608295</v>
      </c>
      <c r="AB201">
        <v>1.3349679999999999</v>
      </c>
      <c r="AC201">
        <v>45.462187</v>
      </c>
      <c r="AD201" s="1">
        <v>554</v>
      </c>
      <c r="AE201">
        <v>1</v>
      </c>
      <c r="AF201">
        <v>250</v>
      </c>
      <c r="AG201">
        <v>66</v>
      </c>
      <c r="AH201">
        <v>15.333545000000001</v>
      </c>
      <c r="AI201">
        <v>45</v>
      </c>
      <c r="AJ201">
        <v>0</v>
      </c>
      <c r="AK201">
        <v>0</v>
      </c>
      <c r="AL201">
        <v>0</v>
      </c>
      <c r="AM201" t="s">
        <v>1738</v>
      </c>
      <c r="AN201" t="s">
        <v>1739</v>
      </c>
      <c r="AO201">
        <v>2079.3560000000002</v>
      </c>
      <c r="AR201" t="s">
        <v>142</v>
      </c>
      <c r="AS201" t="s">
        <v>203</v>
      </c>
      <c r="AT201" t="s">
        <v>1090</v>
      </c>
      <c r="AU201" t="s">
        <v>1737</v>
      </c>
      <c r="AV201" t="s">
        <v>49</v>
      </c>
      <c r="AW201">
        <v>1</v>
      </c>
      <c r="BB201">
        <v>0.82416666666666671</v>
      </c>
      <c r="BC201" t="s">
        <v>70</v>
      </c>
      <c r="BF201" t="s">
        <v>142</v>
      </c>
      <c r="BG201" t="s">
        <v>203</v>
      </c>
      <c r="BH201" t="s">
        <v>1737</v>
      </c>
      <c r="BI201">
        <v>2462</v>
      </c>
      <c r="BJ201">
        <v>1</v>
      </c>
      <c r="BK201" t="s">
        <v>1090</v>
      </c>
      <c r="BL201" t="s">
        <v>695</v>
      </c>
      <c r="BM201">
        <v>0.82416666666666671</v>
      </c>
      <c r="BN201" t="s">
        <v>70</v>
      </c>
      <c r="BO201" t="s">
        <v>700</v>
      </c>
      <c r="BP201">
        <v>2079.3560000000002</v>
      </c>
    </row>
    <row r="202" spans="1:68" ht="16.5">
      <c r="A202" s="127" t="str">
        <f t="shared" si="108"/>
        <v>동화운수</v>
      </c>
      <c r="B202" s="128" t="str">
        <f t="shared" si="109"/>
        <v>정의운</v>
      </c>
      <c r="C202" s="129" t="str">
        <f t="shared" si="110"/>
        <v>B</v>
      </c>
      <c r="D202" s="130">
        <f t="shared" si="111"/>
        <v>0.92769230769230759</v>
      </c>
      <c r="E202" s="131">
        <f t="shared" si="112"/>
        <v>9488</v>
      </c>
      <c r="F202" s="132" t="str">
        <f t="shared" si="113"/>
        <v>10</v>
      </c>
      <c r="G202" s="133" t="str">
        <f t="shared" si="114"/>
        <v>70바1856</v>
      </c>
      <c r="H202" s="134">
        <f t="shared" si="115"/>
        <v>1</v>
      </c>
      <c r="I202" s="135">
        <f t="shared" si="116"/>
        <v>2352.0529999999999</v>
      </c>
      <c r="J202" s="136">
        <f t="shared" si="117"/>
        <v>5.1291363177191612E-3</v>
      </c>
      <c r="K202" s="136">
        <f t="shared" si="118"/>
        <v>0.3402618219597946</v>
      </c>
      <c r="L202" s="136">
        <f t="shared" si="119"/>
        <v>0.11606881307521558</v>
      </c>
      <c r="M202" s="137">
        <f t="shared" si="120"/>
        <v>9.1180000000000003</v>
      </c>
      <c r="N202" s="138">
        <f t="shared" si="121"/>
        <v>8.5032097491000422E-2</v>
      </c>
      <c r="O202" s="138">
        <f t="shared" si="122"/>
        <v>3.8264443870950187</v>
      </c>
      <c r="P202" s="233">
        <f t="shared" si="123"/>
        <v>0</v>
      </c>
      <c r="Q202" s="234">
        <f t="shared" si="124"/>
        <v>2</v>
      </c>
      <c r="R202" s="234">
        <f t="shared" si="125"/>
        <v>90</v>
      </c>
      <c r="T202">
        <v>507</v>
      </c>
      <c r="U202">
        <v>9488</v>
      </c>
      <c r="V202" t="s">
        <v>1740</v>
      </c>
      <c r="W202">
        <v>2352.0529999999999</v>
      </c>
      <c r="X202">
        <v>975.149</v>
      </c>
      <c r="Y202">
        <v>2.4119999999999999</v>
      </c>
      <c r="Z202">
        <v>9.1180000000000003</v>
      </c>
      <c r="AA202">
        <v>155.25771800000001</v>
      </c>
      <c r="AB202">
        <v>0.79633799999999999</v>
      </c>
      <c r="AC202">
        <v>52.828274</v>
      </c>
      <c r="AD202" s="1">
        <v>273</v>
      </c>
      <c r="AE202">
        <v>2</v>
      </c>
      <c r="AF202">
        <v>90</v>
      </c>
      <c r="AG202">
        <v>68</v>
      </c>
      <c r="AH202">
        <v>15.149346</v>
      </c>
      <c r="AI202">
        <v>38.5</v>
      </c>
      <c r="AJ202">
        <v>0</v>
      </c>
      <c r="AK202">
        <v>0</v>
      </c>
      <c r="AL202">
        <v>0</v>
      </c>
      <c r="AM202" t="s">
        <v>1741</v>
      </c>
      <c r="AN202" t="s">
        <v>1742</v>
      </c>
      <c r="AO202">
        <v>2352.0529999999999</v>
      </c>
      <c r="AR202" t="s">
        <v>142</v>
      </c>
      <c r="AS202" t="s">
        <v>200</v>
      </c>
      <c r="AT202" t="s">
        <v>950</v>
      </c>
      <c r="AU202" t="s">
        <v>1740</v>
      </c>
      <c r="AV202" t="s">
        <v>49</v>
      </c>
      <c r="AW202">
        <v>1</v>
      </c>
      <c r="BB202">
        <v>0.92769230769230759</v>
      </c>
      <c r="BC202" t="s">
        <v>71</v>
      </c>
      <c r="BF202" t="s">
        <v>142</v>
      </c>
      <c r="BG202" t="s">
        <v>200</v>
      </c>
      <c r="BH202" t="s">
        <v>1740</v>
      </c>
      <c r="BI202">
        <v>9488</v>
      </c>
      <c r="BJ202">
        <v>1</v>
      </c>
      <c r="BK202" t="s">
        <v>950</v>
      </c>
      <c r="BL202" t="s">
        <v>695</v>
      </c>
      <c r="BM202">
        <v>0.92769230769230759</v>
      </c>
      <c r="BN202" t="s">
        <v>71</v>
      </c>
      <c r="BO202" t="s">
        <v>696</v>
      </c>
      <c r="BP202">
        <v>2352.0529999999999</v>
      </c>
    </row>
    <row r="203" spans="1:68" ht="16.5">
      <c r="A203" s="127" t="str">
        <f t="shared" si="108"/>
        <v>동화운수</v>
      </c>
      <c r="B203" s="128" t="str">
        <f t="shared" si="109"/>
        <v>정인철</v>
      </c>
      <c r="C203" s="129" t="str">
        <f t="shared" si="110"/>
        <v>C</v>
      </c>
      <c r="D203" s="130">
        <f t="shared" si="111"/>
        <v>0.88439999999999996</v>
      </c>
      <c r="E203" s="131">
        <f t="shared" si="112"/>
        <v>4805</v>
      </c>
      <c r="F203" s="132" t="str">
        <f t="shared" si="113"/>
        <v>2</v>
      </c>
      <c r="G203" s="133" t="str">
        <f t="shared" si="114"/>
        <v>70바1847</v>
      </c>
      <c r="H203" s="134">
        <f t="shared" si="115"/>
        <v>1</v>
      </c>
      <c r="I203" s="135">
        <f t="shared" si="116"/>
        <v>3998.5859999999998</v>
      </c>
      <c r="J203" s="136">
        <f t="shared" si="117"/>
        <v>6.1194968699638868E-3</v>
      </c>
      <c r="K203" s="136">
        <f t="shared" si="118"/>
        <v>0.37246600754933112</v>
      </c>
      <c r="L203" s="136">
        <f t="shared" si="119"/>
        <v>0.20957408443884915</v>
      </c>
      <c r="M203" s="137">
        <f t="shared" si="120"/>
        <v>9.6029999999999998</v>
      </c>
      <c r="N203" s="138">
        <f t="shared" si="121"/>
        <v>0</v>
      </c>
      <c r="O203" s="138">
        <f t="shared" si="122"/>
        <v>6.0521394312889614</v>
      </c>
      <c r="P203" s="233">
        <f t="shared" si="123"/>
        <v>10</v>
      </c>
      <c r="Q203" s="234">
        <f t="shared" si="124"/>
        <v>0</v>
      </c>
      <c r="R203" s="234">
        <f t="shared" si="125"/>
        <v>242</v>
      </c>
      <c r="T203">
        <v>507</v>
      </c>
      <c r="U203">
        <v>4805</v>
      </c>
      <c r="V203" t="s">
        <v>1743</v>
      </c>
      <c r="W203">
        <v>3998.5859999999998</v>
      </c>
      <c r="X203">
        <v>1808.4</v>
      </c>
      <c r="Y203">
        <v>2.2109999999999999</v>
      </c>
      <c r="Z203">
        <v>9.6029999999999998</v>
      </c>
      <c r="AA203">
        <v>283.96158000000003</v>
      </c>
      <c r="AB203">
        <v>1.7377020000000001</v>
      </c>
      <c r="AC203">
        <v>105.766036</v>
      </c>
      <c r="AD203" s="1">
        <v>838</v>
      </c>
      <c r="AE203">
        <v>0</v>
      </c>
      <c r="AF203">
        <v>242</v>
      </c>
      <c r="AG203">
        <v>69</v>
      </c>
      <c r="AH203">
        <v>14.081433000000001</v>
      </c>
      <c r="AI203">
        <v>55</v>
      </c>
      <c r="AJ203">
        <v>0</v>
      </c>
      <c r="AK203">
        <v>10</v>
      </c>
      <c r="AL203">
        <v>5488</v>
      </c>
      <c r="AM203" t="s">
        <v>1744</v>
      </c>
      <c r="AN203" t="s">
        <v>1745</v>
      </c>
      <c r="AO203">
        <v>3998.5859999999998</v>
      </c>
      <c r="AR203" t="s">
        <v>142</v>
      </c>
      <c r="AS203" t="s">
        <v>201</v>
      </c>
      <c r="AT203" t="s">
        <v>985</v>
      </c>
      <c r="AU203" t="s">
        <v>1743</v>
      </c>
      <c r="AV203" t="s">
        <v>49</v>
      </c>
      <c r="AW203">
        <v>1</v>
      </c>
      <c r="BB203">
        <v>0.88439999999999996</v>
      </c>
      <c r="BC203" t="s">
        <v>72</v>
      </c>
      <c r="BF203" t="s">
        <v>142</v>
      </c>
      <c r="BG203" t="s">
        <v>201</v>
      </c>
      <c r="BH203" t="s">
        <v>1743</v>
      </c>
      <c r="BI203">
        <v>4805</v>
      </c>
      <c r="BJ203">
        <v>1</v>
      </c>
      <c r="BK203" t="s">
        <v>985</v>
      </c>
      <c r="BL203" t="s">
        <v>695</v>
      </c>
      <c r="BM203">
        <v>0.88439999999999996</v>
      </c>
      <c r="BN203" t="s">
        <v>72</v>
      </c>
      <c r="BO203" t="s">
        <v>698</v>
      </c>
      <c r="BP203">
        <v>3998.5859999999998</v>
      </c>
    </row>
    <row r="204" spans="1:68" ht="16.5">
      <c r="A204" s="127" t="str">
        <f t="shared" si="108"/>
        <v>동화운수</v>
      </c>
      <c r="B204" s="128" t="str">
        <f t="shared" si="109"/>
        <v>정장희</v>
      </c>
      <c r="C204" s="129" t="str">
        <f t="shared" si="110"/>
        <v>A</v>
      </c>
      <c r="D204" s="130">
        <f t="shared" si="111"/>
        <v>0.96390747505903618</v>
      </c>
      <c r="E204" s="131">
        <f t="shared" si="112"/>
        <v>9065</v>
      </c>
      <c r="F204" s="132" t="str">
        <f t="shared" si="113"/>
        <v>10</v>
      </c>
      <c r="G204" s="133" t="str">
        <f t="shared" si="114"/>
        <v>70바1920</v>
      </c>
      <c r="H204" s="134">
        <f t="shared" si="115"/>
        <v>6</v>
      </c>
      <c r="I204" s="135">
        <f t="shared" si="116"/>
        <v>1930.3989999999999</v>
      </c>
      <c r="J204" s="136">
        <f t="shared" si="117"/>
        <v>1.0649672430528757E-2</v>
      </c>
      <c r="K204" s="136">
        <f t="shared" si="118"/>
        <v>0.33354203882585259</v>
      </c>
      <c r="L204" s="136">
        <f t="shared" si="119"/>
        <v>6.3717397284188404E-2</v>
      </c>
      <c r="M204" s="137">
        <f t="shared" si="120"/>
        <v>9.4710000000000001</v>
      </c>
      <c r="N204" s="138">
        <f t="shared" si="121"/>
        <v>0</v>
      </c>
      <c r="O204" s="138">
        <f t="shared" si="122"/>
        <v>13.261507077034334</v>
      </c>
      <c r="P204" s="233">
        <f t="shared" si="123"/>
        <v>1</v>
      </c>
      <c r="Q204" s="234">
        <f t="shared" si="124"/>
        <v>0</v>
      </c>
      <c r="R204" s="234">
        <f t="shared" si="125"/>
        <v>256</v>
      </c>
      <c r="T204">
        <v>507</v>
      </c>
      <c r="U204">
        <v>9065</v>
      </c>
      <c r="V204" t="s">
        <v>1746</v>
      </c>
      <c r="W204">
        <v>1930.3989999999999</v>
      </c>
      <c r="X204">
        <v>817.30499999999995</v>
      </c>
      <c r="Y204">
        <v>2.3620000000000001</v>
      </c>
      <c r="Z204">
        <v>9.4710000000000001</v>
      </c>
      <c r="AA204">
        <v>132.10800699999999</v>
      </c>
      <c r="AB204">
        <v>1.4069069999999999</v>
      </c>
      <c r="AC204">
        <v>44.063574000000003</v>
      </c>
      <c r="AD204" s="1">
        <v>123</v>
      </c>
      <c r="AE204">
        <v>0</v>
      </c>
      <c r="AF204">
        <v>256</v>
      </c>
      <c r="AG204">
        <v>81</v>
      </c>
      <c r="AH204">
        <v>14.612278</v>
      </c>
      <c r="AI204">
        <v>130.1</v>
      </c>
      <c r="AJ204">
        <v>0</v>
      </c>
      <c r="AK204">
        <v>1</v>
      </c>
      <c r="AL204">
        <v>28</v>
      </c>
      <c r="AM204" t="s">
        <v>1747</v>
      </c>
      <c r="AN204" t="s">
        <v>1748</v>
      </c>
      <c r="AO204">
        <v>682.91</v>
      </c>
      <c r="AR204" t="s">
        <v>142</v>
      </c>
      <c r="AS204" t="s">
        <v>200</v>
      </c>
      <c r="AT204" t="s">
        <v>958</v>
      </c>
      <c r="AU204" t="s">
        <v>1746</v>
      </c>
      <c r="AV204" t="s">
        <v>49</v>
      </c>
      <c r="AW204">
        <v>6</v>
      </c>
      <c r="BB204">
        <v>0.96390747505903618</v>
      </c>
      <c r="BC204" t="s">
        <v>69</v>
      </c>
      <c r="BF204" t="s">
        <v>142</v>
      </c>
      <c r="BG204" t="s">
        <v>200</v>
      </c>
      <c r="BH204" t="s">
        <v>1746</v>
      </c>
      <c r="BI204">
        <v>9065</v>
      </c>
      <c r="BJ204">
        <v>6</v>
      </c>
      <c r="BK204" t="s">
        <v>958</v>
      </c>
      <c r="BL204" t="s">
        <v>966</v>
      </c>
      <c r="BM204">
        <v>0.96390747505903618</v>
      </c>
      <c r="BN204" t="s">
        <v>69</v>
      </c>
      <c r="BO204" t="s">
        <v>699</v>
      </c>
      <c r="BP204">
        <v>1930.3989999999999</v>
      </c>
    </row>
    <row r="205" spans="1:68" ht="16.5">
      <c r="A205" s="127" t="str">
        <f t="shared" si="108"/>
        <v>동화운수</v>
      </c>
      <c r="B205" s="128" t="str">
        <f t="shared" si="109"/>
        <v>정재화</v>
      </c>
      <c r="C205" s="129" t="str">
        <f t="shared" si="110"/>
        <v>C</v>
      </c>
      <c r="D205" s="130">
        <f t="shared" si="111"/>
        <v>0.8761195212856</v>
      </c>
      <c r="E205" s="131">
        <f t="shared" si="112"/>
        <v>7133</v>
      </c>
      <c r="F205" s="132" t="str">
        <f t="shared" si="113"/>
        <v>2</v>
      </c>
      <c r="G205" s="133" t="str">
        <f t="shared" si="114"/>
        <v>70바1923</v>
      </c>
      <c r="H205" s="134">
        <f t="shared" si="115"/>
        <v>4</v>
      </c>
      <c r="I205" s="135">
        <f t="shared" si="116"/>
        <v>4282.7919999999995</v>
      </c>
      <c r="J205" s="136">
        <f t="shared" si="117"/>
        <v>1.8381450859102085E-2</v>
      </c>
      <c r="K205" s="136">
        <f t="shared" si="118"/>
        <v>0.35394025104020954</v>
      </c>
      <c r="L205" s="136">
        <f t="shared" si="119"/>
        <v>0.26804944064526137</v>
      </c>
      <c r="M205" s="137">
        <f t="shared" si="120"/>
        <v>12.771000000000001</v>
      </c>
      <c r="N205" s="138">
        <f t="shared" si="121"/>
        <v>0</v>
      </c>
      <c r="O205" s="138">
        <f t="shared" si="122"/>
        <v>13.542567558732713</v>
      </c>
      <c r="P205" s="233">
        <f t="shared" si="123"/>
        <v>8</v>
      </c>
      <c r="Q205" s="234">
        <f t="shared" si="124"/>
        <v>0</v>
      </c>
      <c r="R205" s="234">
        <f t="shared" si="125"/>
        <v>580</v>
      </c>
      <c r="T205">
        <v>507</v>
      </c>
      <c r="U205">
        <v>7133</v>
      </c>
      <c r="V205" t="s">
        <v>1749</v>
      </c>
      <c r="W205">
        <v>4282.7920000000004</v>
      </c>
      <c r="X205">
        <v>1969.3579999999999</v>
      </c>
      <c r="Y205">
        <v>2.1749999999999998</v>
      </c>
      <c r="Z205">
        <v>12.771000000000001</v>
      </c>
      <c r="AA205">
        <v>302.233814</v>
      </c>
      <c r="AB205">
        <v>5.5554959999999998</v>
      </c>
      <c r="AC205">
        <v>106.972712</v>
      </c>
      <c r="AD205" s="1">
        <v>1148</v>
      </c>
      <c r="AE205">
        <v>0</v>
      </c>
      <c r="AF205">
        <v>580</v>
      </c>
      <c r="AG205">
        <v>70</v>
      </c>
      <c r="AH205">
        <v>14.170458999999999</v>
      </c>
      <c r="AI205">
        <v>160</v>
      </c>
      <c r="AJ205">
        <v>0</v>
      </c>
      <c r="AK205">
        <v>8</v>
      </c>
      <c r="AL205">
        <v>1996</v>
      </c>
      <c r="AM205" t="s">
        <v>1750</v>
      </c>
      <c r="AN205" t="s">
        <v>1751</v>
      </c>
      <c r="AO205">
        <v>3572.9879999999998</v>
      </c>
      <c r="AR205" t="s">
        <v>142</v>
      </c>
      <c r="AS205" t="s">
        <v>201</v>
      </c>
      <c r="AT205" t="s">
        <v>1025</v>
      </c>
      <c r="AU205" t="s">
        <v>1749</v>
      </c>
      <c r="AV205" t="s">
        <v>49</v>
      </c>
      <c r="AW205">
        <v>4</v>
      </c>
      <c r="BB205">
        <v>0.8761195212856</v>
      </c>
      <c r="BC205" t="s">
        <v>72</v>
      </c>
      <c r="BF205" t="s">
        <v>142</v>
      </c>
      <c r="BG205" t="s">
        <v>201</v>
      </c>
      <c r="BH205" t="s">
        <v>1749</v>
      </c>
      <c r="BI205">
        <v>7133</v>
      </c>
      <c r="BJ205">
        <v>4</v>
      </c>
      <c r="BK205" t="s">
        <v>1025</v>
      </c>
      <c r="BL205" t="s">
        <v>979</v>
      </c>
      <c r="BM205">
        <v>0.8761195212856</v>
      </c>
      <c r="BN205" t="s">
        <v>72</v>
      </c>
      <c r="BO205" t="s">
        <v>698</v>
      </c>
      <c r="BP205">
        <v>4282.7919999999995</v>
      </c>
    </row>
    <row r="206" spans="1:68" ht="16.5">
      <c r="A206" s="127" t="str">
        <f t="shared" si="108"/>
        <v>동화운수</v>
      </c>
      <c r="B206" s="128" t="str">
        <f t="shared" si="109"/>
        <v>정정화</v>
      </c>
      <c r="C206" s="129" t="str">
        <f t="shared" si="110"/>
        <v>C</v>
      </c>
      <c r="D206" s="130">
        <f t="shared" si="111"/>
        <v>0.86125000000000007</v>
      </c>
      <c r="E206" s="131">
        <f t="shared" si="112"/>
        <v>1845</v>
      </c>
      <c r="F206" s="132" t="str">
        <f t="shared" si="113"/>
        <v>2</v>
      </c>
      <c r="G206" s="133" t="str">
        <f t="shared" si="114"/>
        <v>70바1877</v>
      </c>
      <c r="H206" s="134">
        <f t="shared" si="115"/>
        <v>1</v>
      </c>
      <c r="I206" s="135">
        <f t="shared" si="116"/>
        <v>3804.404</v>
      </c>
      <c r="J206" s="136">
        <f t="shared" si="117"/>
        <v>3.7584094505317472E-3</v>
      </c>
      <c r="K206" s="136">
        <f t="shared" si="118"/>
        <v>0.35621109664438105</v>
      </c>
      <c r="L206" s="136">
        <f t="shared" si="119"/>
        <v>0.10855839705772573</v>
      </c>
      <c r="M206" s="137">
        <f t="shared" si="120"/>
        <v>11.321999999999999</v>
      </c>
      <c r="N206" s="138">
        <f t="shared" si="121"/>
        <v>0.10514130465639296</v>
      </c>
      <c r="O206" s="138">
        <f t="shared" si="122"/>
        <v>12.354103297126173</v>
      </c>
      <c r="P206" s="233">
        <f t="shared" si="123"/>
        <v>2</v>
      </c>
      <c r="Q206" s="234">
        <f t="shared" si="124"/>
        <v>4</v>
      </c>
      <c r="R206" s="234">
        <f t="shared" si="125"/>
        <v>470</v>
      </c>
      <c r="T206">
        <v>507</v>
      </c>
      <c r="U206">
        <v>1845</v>
      </c>
      <c r="V206" t="s">
        <v>1752</v>
      </c>
      <c r="W206">
        <v>3804.404</v>
      </c>
      <c r="X206">
        <v>1840.5440000000001</v>
      </c>
      <c r="Y206">
        <v>2.0670000000000002</v>
      </c>
      <c r="Z206">
        <v>11.321999999999999</v>
      </c>
      <c r="AA206">
        <v>263.68547999999998</v>
      </c>
      <c r="AB206">
        <v>0.99103799999999997</v>
      </c>
      <c r="AC206">
        <v>93.927694000000002</v>
      </c>
      <c r="AD206" s="1">
        <v>413</v>
      </c>
      <c r="AE206">
        <v>4</v>
      </c>
      <c r="AF206">
        <v>470</v>
      </c>
      <c r="AG206">
        <v>72</v>
      </c>
      <c r="AH206">
        <v>14.427809</v>
      </c>
      <c r="AI206">
        <v>177</v>
      </c>
      <c r="AJ206">
        <v>0</v>
      </c>
      <c r="AK206">
        <v>2</v>
      </c>
      <c r="AL206">
        <v>120</v>
      </c>
      <c r="AM206" t="s">
        <v>1753</v>
      </c>
      <c r="AN206" t="s">
        <v>1754</v>
      </c>
      <c r="AO206">
        <v>3804.404</v>
      </c>
      <c r="AR206" t="s">
        <v>142</v>
      </c>
      <c r="AS206" t="s">
        <v>201</v>
      </c>
      <c r="AT206" t="s">
        <v>999</v>
      </c>
      <c r="AU206" t="s">
        <v>1752</v>
      </c>
      <c r="AV206" t="s">
        <v>49</v>
      </c>
      <c r="AW206">
        <v>1</v>
      </c>
      <c r="BB206">
        <v>0.86125000000000007</v>
      </c>
      <c r="BC206" t="s">
        <v>72</v>
      </c>
      <c r="BF206" t="s">
        <v>142</v>
      </c>
      <c r="BG206" t="s">
        <v>201</v>
      </c>
      <c r="BH206" t="s">
        <v>1752</v>
      </c>
      <c r="BI206">
        <v>1845</v>
      </c>
      <c r="BJ206">
        <v>1</v>
      </c>
      <c r="BK206" t="s">
        <v>999</v>
      </c>
      <c r="BL206" t="s">
        <v>695</v>
      </c>
      <c r="BM206">
        <v>0.86125000000000007</v>
      </c>
      <c r="BN206" t="s">
        <v>72</v>
      </c>
      <c r="BO206" t="s">
        <v>698</v>
      </c>
      <c r="BP206">
        <v>3804.404</v>
      </c>
    </row>
    <row r="207" spans="1:68" ht="16.5">
      <c r="A207" s="127" t="str">
        <f t="shared" si="108"/>
        <v>동화운수</v>
      </c>
      <c r="B207" s="128" t="str">
        <f t="shared" si="109"/>
        <v>정종하</v>
      </c>
      <c r="C207" s="129" t="str">
        <f t="shared" si="110"/>
        <v>C</v>
      </c>
      <c r="D207" s="130">
        <f t="shared" si="111"/>
        <v>0.89632724630414207</v>
      </c>
      <c r="E207" s="131">
        <f t="shared" si="112"/>
        <v>8754</v>
      </c>
      <c r="F207" s="132" t="str">
        <f t="shared" si="113"/>
        <v>45</v>
      </c>
      <c r="G207" s="133" t="str">
        <f t="shared" si="114"/>
        <v>70바1933</v>
      </c>
      <c r="H207" s="134">
        <f t="shared" si="115"/>
        <v>2</v>
      </c>
      <c r="I207" s="135">
        <f t="shared" si="116"/>
        <v>2317.4140000000002</v>
      </c>
      <c r="J207" s="136">
        <f t="shared" si="117"/>
        <v>1.8065334182277959E-2</v>
      </c>
      <c r="K207" s="136">
        <f t="shared" si="118"/>
        <v>0.34141052561360713</v>
      </c>
      <c r="L207" s="136">
        <f t="shared" si="119"/>
        <v>0.28738930549310565</v>
      </c>
      <c r="M207" s="137">
        <f t="shared" si="120"/>
        <v>12.875</v>
      </c>
      <c r="N207" s="138">
        <f t="shared" si="121"/>
        <v>4.3151547371337182E-2</v>
      </c>
      <c r="O207" s="138">
        <f t="shared" si="122"/>
        <v>10.399522916492261</v>
      </c>
      <c r="P207" s="233">
        <f t="shared" si="123"/>
        <v>4</v>
      </c>
      <c r="Q207" s="234">
        <f t="shared" si="124"/>
        <v>1</v>
      </c>
      <c r="R207" s="234">
        <f t="shared" si="125"/>
        <v>241</v>
      </c>
      <c r="T207">
        <v>507</v>
      </c>
      <c r="U207">
        <v>8754</v>
      </c>
      <c r="V207" t="s">
        <v>1755</v>
      </c>
      <c r="W207">
        <v>2317.4140000000002</v>
      </c>
      <c r="X207">
        <v>1077.5039999999999</v>
      </c>
      <c r="Y207">
        <v>2.1509999999999998</v>
      </c>
      <c r="Z207">
        <v>12.875</v>
      </c>
      <c r="AA207">
        <v>147.21023</v>
      </c>
      <c r="AB207">
        <v>2.659402</v>
      </c>
      <c r="AC207">
        <v>50.259121999999998</v>
      </c>
      <c r="AD207" s="1">
        <v>666</v>
      </c>
      <c r="AE207">
        <v>1</v>
      </c>
      <c r="AF207">
        <v>241</v>
      </c>
      <c r="AG207">
        <v>68</v>
      </c>
      <c r="AH207">
        <v>15.742207000000001</v>
      </c>
      <c r="AI207">
        <v>126.7</v>
      </c>
      <c r="AJ207">
        <v>0</v>
      </c>
      <c r="AK207">
        <v>4</v>
      </c>
      <c r="AL207">
        <v>66</v>
      </c>
      <c r="AM207" t="s">
        <v>1756</v>
      </c>
      <c r="AN207" t="s">
        <v>1757</v>
      </c>
      <c r="AO207">
        <v>2294.1080000000002</v>
      </c>
      <c r="AR207" t="s">
        <v>142</v>
      </c>
      <c r="AS207" t="s">
        <v>203</v>
      </c>
      <c r="AT207" t="s">
        <v>1112</v>
      </c>
      <c r="AU207" t="s">
        <v>1755</v>
      </c>
      <c r="AV207" t="s">
        <v>49</v>
      </c>
      <c r="AW207">
        <v>2</v>
      </c>
      <c r="BB207">
        <v>0.89632724630414207</v>
      </c>
      <c r="BC207" t="s">
        <v>72</v>
      </c>
      <c r="BF207" t="s">
        <v>142</v>
      </c>
      <c r="BG207" t="s">
        <v>203</v>
      </c>
      <c r="BH207" t="s">
        <v>1755</v>
      </c>
      <c r="BI207">
        <v>8754</v>
      </c>
      <c r="BJ207">
        <v>2</v>
      </c>
      <c r="BK207" t="s">
        <v>1112</v>
      </c>
      <c r="BL207" t="s">
        <v>979</v>
      </c>
      <c r="BM207">
        <v>0.89632724630414207</v>
      </c>
      <c r="BN207" t="s">
        <v>72</v>
      </c>
      <c r="BO207" t="s">
        <v>698</v>
      </c>
      <c r="BP207">
        <v>2317.4140000000002</v>
      </c>
    </row>
    <row r="208" spans="1:68" ht="16.5">
      <c r="A208" s="127" t="str">
        <f t="shared" si="108"/>
        <v>동화운수</v>
      </c>
      <c r="B208" s="128" t="str">
        <f t="shared" si="109"/>
        <v>정진천</v>
      </c>
      <c r="C208" s="129" t="str">
        <f t="shared" si="110"/>
        <v>B</v>
      </c>
      <c r="D208" s="130">
        <f t="shared" si="111"/>
        <v>0.94961538461538453</v>
      </c>
      <c r="E208" s="131">
        <f t="shared" si="112"/>
        <v>2078</v>
      </c>
      <c r="F208" s="132" t="str">
        <f t="shared" si="113"/>
        <v>45</v>
      </c>
      <c r="G208" s="133" t="str">
        <f t="shared" si="114"/>
        <v>70바1886</v>
      </c>
      <c r="H208" s="134">
        <f t="shared" si="115"/>
        <v>1</v>
      </c>
      <c r="I208" s="135">
        <f t="shared" si="116"/>
        <v>2370.328</v>
      </c>
      <c r="J208" s="136">
        <f t="shared" si="117"/>
        <v>1.075037506589031E-2</v>
      </c>
      <c r="K208" s="136">
        <f t="shared" si="118"/>
        <v>0.35401362927276525</v>
      </c>
      <c r="L208" s="136">
        <f t="shared" si="119"/>
        <v>8.9860981265040107E-2</v>
      </c>
      <c r="M208" s="137">
        <f t="shared" si="120"/>
        <v>9.7690000000000001</v>
      </c>
      <c r="N208" s="138">
        <f t="shared" si="121"/>
        <v>0</v>
      </c>
      <c r="O208" s="138">
        <f t="shared" si="122"/>
        <v>8.817345110043842</v>
      </c>
      <c r="P208" s="233">
        <f t="shared" si="123"/>
        <v>4</v>
      </c>
      <c r="Q208" s="234">
        <f t="shared" si="124"/>
        <v>0</v>
      </c>
      <c r="R208" s="234">
        <f t="shared" si="125"/>
        <v>209</v>
      </c>
      <c r="T208">
        <v>507</v>
      </c>
      <c r="U208">
        <v>2078</v>
      </c>
      <c r="V208" t="s">
        <v>1758</v>
      </c>
      <c r="W208">
        <v>2370.328</v>
      </c>
      <c r="X208">
        <v>959.88800000000003</v>
      </c>
      <c r="Y208">
        <v>2.4689999999999999</v>
      </c>
      <c r="Z208">
        <v>9.7690000000000001</v>
      </c>
      <c r="AA208">
        <v>151.386067</v>
      </c>
      <c r="AB208">
        <v>1.6274569999999999</v>
      </c>
      <c r="AC208">
        <v>53.592731000000001</v>
      </c>
      <c r="AD208" s="1">
        <v>213</v>
      </c>
      <c r="AE208">
        <v>0</v>
      </c>
      <c r="AF208">
        <v>209</v>
      </c>
      <c r="AG208">
        <v>65</v>
      </c>
      <c r="AH208">
        <v>15.657503999999999</v>
      </c>
      <c r="AI208">
        <v>3.4</v>
      </c>
      <c r="AJ208">
        <v>0</v>
      </c>
      <c r="AK208">
        <v>4</v>
      </c>
      <c r="AL208">
        <v>688</v>
      </c>
      <c r="AM208" t="s">
        <v>1759</v>
      </c>
      <c r="AN208" t="s">
        <v>1760</v>
      </c>
      <c r="AO208">
        <v>2370.328</v>
      </c>
      <c r="AR208" t="s">
        <v>142</v>
      </c>
      <c r="AS208" t="s">
        <v>203</v>
      </c>
      <c r="AT208" t="s">
        <v>1098</v>
      </c>
      <c r="AU208" t="s">
        <v>1758</v>
      </c>
      <c r="AV208" t="s">
        <v>49</v>
      </c>
      <c r="AW208">
        <v>1</v>
      </c>
      <c r="BB208">
        <v>0.94961538461538453</v>
      </c>
      <c r="BC208" t="s">
        <v>71</v>
      </c>
      <c r="BF208" t="s">
        <v>142</v>
      </c>
      <c r="BG208" t="s">
        <v>203</v>
      </c>
      <c r="BH208" t="s">
        <v>1758</v>
      </c>
      <c r="BI208">
        <v>2078</v>
      </c>
      <c r="BJ208">
        <v>1</v>
      </c>
      <c r="BK208" t="s">
        <v>1098</v>
      </c>
      <c r="BL208" t="s">
        <v>695</v>
      </c>
      <c r="BM208">
        <v>0.94961538461538453</v>
      </c>
      <c r="BN208" t="s">
        <v>71</v>
      </c>
      <c r="BO208" t="s">
        <v>696</v>
      </c>
      <c r="BP208">
        <v>2370.328</v>
      </c>
    </row>
    <row r="209" spans="1:68" ht="16.5">
      <c r="A209" s="127" t="str">
        <f t="shared" si="108"/>
        <v>동화운수</v>
      </c>
      <c r="B209" s="128" t="str">
        <f t="shared" si="109"/>
        <v>정태호</v>
      </c>
      <c r="C209" s="129" t="str">
        <f t="shared" si="110"/>
        <v>S</v>
      </c>
      <c r="D209" s="130">
        <f t="shared" si="111"/>
        <v>1.0508</v>
      </c>
      <c r="E209" s="131">
        <f t="shared" si="112"/>
        <v>4987</v>
      </c>
      <c r="F209" s="132" t="str">
        <f t="shared" si="113"/>
        <v>45</v>
      </c>
      <c r="G209" s="133" t="str">
        <f t="shared" si="114"/>
        <v>70바1852</v>
      </c>
      <c r="H209" s="134">
        <f t="shared" si="115"/>
        <v>1</v>
      </c>
      <c r="I209" s="135">
        <f t="shared" si="116"/>
        <v>2118.2910000000002</v>
      </c>
      <c r="J209" s="136">
        <f t="shared" si="117"/>
        <v>5.0577358207722772E-3</v>
      </c>
      <c r="K209" s="136">
        <f t="shared" si="118"/>
        <v>0.27716411496001769</v>
      </c>
      <c r="L209" s="136">
        <f t="shared" si="119"/>
        <v>0.14351191597377319</v>
      </c>
      <c r="M209" s="137">
        <f t="shared" si="120"/>
        <v>6.8319999999999999</v>
      </c>
      <c r="N209" s="138">
        <f t="shared" si="121"/>
        <v>4.7207867096635915E-2</v>
      </c>
      <c r="O209" s="138">
        <f t="shared" si="122"/>
        <v>3.3989664309577861</v>
      </c>
      <c r="P209" s="233">
        <f t="shared" si="123"/>
        <v>0</v>
      </c>
      <c r="Q209" s="234">
        <f t="shared" si="124"/>
        <v>1</v>
      </c>
      <c r="R209" s="234">
        <f t="shared" si="125"/>
        <v>72</v>
      </c>
      <c r="T209">
        <v>507</v>
      </c>
      <c r="U209">
        <v>4987</v>
      </c>
      <c r="V209" t="s">
        <v>1761</v>
      </c>
      <c r="W209">
        <v>2118.2910000000002</v>
      </c>
      <c r="X209">
        <v>806.50599999999997</v>
      </c>
      <c r="Y209">
        <v>2.6269999999999998</v>
      </c>
      <c r="Z209">
        <v>6.8319999999999999</v>
      </c>
      <c r="AA209">
        <v>136.47134299999999</v>
      </c>
      <c r="AB209">
        <v>0.69023599999999996</v>
      </c>
      <c r="AC209">
        <v>37.824959</v>
      </c>
      <c r="AD209" s="1">
        <v>304</v>
      </c>
      <c r="AE209">
        <v>1</v>
      </c>
      <c r="AF209">
        <v>72</v>
      </c>
      <c r="AG209">
        <v>69</v>
      </c>
      <c r="AH209">
        <v>15.521874</v>
      </c>
      <c r="AI209">
        <v>31.1</v>
      </c>
      <c r="AJ209">
        <v>0</v>
      </c>
      <c r="AK209">
        <v>0</v>
      </c>
      <c r="AL209">
        <v>0</v>
      </c>
      <c r="AM209" t="s">
        <v>1762</v>
      </c>
      <c r="AN209" t="s">
        <v>1763</v>
      </c>
      <c r="AO209">
        <v>2118.2910000000002</v>
      </c>
      <c r="AR209" t="s">
        <v>142</v>
      </c>
      <c r="AS209" t="s">
        <v>203</v>
      </c>
      <c r="AT209" t="s">
        <v>1088</v>
      </c>
      <c r="AU209" t="s">
        <v>1761</v>
      </c>
      <c r="AV209" t="s">
        <v>49</v>
      </c>
      <c r="AW209">
        <v>1</v>
      </c>
      <c r="BB209">
        <v>1.0508</v>
      </c>
      <c r="BC209" t="s">
        <v>74</v>
      </c>
      <c r="BF209" t="s">
        <v>142</v>
      </c>
      <c r="BG209" t="s">
        <v>203</v>
      </c>
      <c r="BH209" t="s">
        <v>1761</v>
      </c>
      <c r="BI209">
        <v>4987</v>
      </c>
      <c r="BJ209">
        <v>1</v>
      </c>
      <c r="BK209" t="s">
        <v>1088</v>
      </c>
      <c r="BL209" t="s">
        <v>695</v>
      </c>
      <c r="BM209">
        <v>1.0508</v>
      </c>
      <c r="BN209" t="s">
        <v>74</v>
      </c>
      <c r="BO209" t="s">
        <v>697</v>
      </c>
      <c r="BP209">
        <v>2118.2910000000002</v>
      </c>
    </row>
    <row r="210" spans="1:68" ht="16.5">
      <c r="A210" s="127" t="str">
        <f t="shared" si="108"/>
        <v>동화운수</v>
      </c>
      <c r="B210" s="128" t="str">
        <f t="shared" si="109"/>
        <v>정한철</v>
      </c>
      <c r="C210" s="129" t="str">
        <f t="shared" si="110"/>
        <v>A</v>
      </c>
      <c r="D210" s="130">
        <f t="shared" si="111"/>
        <v>0.96329919756540039</v>
      </c>
      <c r="E210" s="131">
        <f t="shared" si="112"/>
        <v>2536</v>
      </c>
      <c r="F210" s="132" t="str">
        <f t="shared" si="113"/>
        <v>45</v>
      </c>
      <c r="G210" s="133" t="str">
        <f t="shared" si="114"/>
        <v>70바1947</v>
      </c>
      <c r="H210" s="134">
        <f t="shared" si="115"/>
        <v>12</v>
      </c>
      <c r="I210" s="135">
        <f t="shared" si="116"/>
        <v>2480.7069999999999</v>
      </c>
      <c r="J210" s="136">
        <f t="shared" si="117"/>
        <v>1.2174511973361802E-2</v>
      </c>
      <c r="K210" s="136">
        <f t="shared" si="118"/>
        <v>0.34604690707894425</v>
      </c>
      <c r="L210" s="136">
        <f t="shared" si="119"/>
        <v>0.18462478640161858</v>
      </c>
      <c r="M210" s="137">
        <f t="shared" si="120"/>
        <v>10.018000000000001</v>
      </c>
      <c r="N210" s="138">
        <f t="shared" si="121"/>
        <v>4.0311088733977853E-2</v>
      </c>
      <c r="O210" s="138">
        <f t="shared" si="122"/>
        <v>8.9490616989430833</v>
      </c>
      <c r="P210" s="233">
        <f t="shared" si="123"/>
        <v>0</v>
      </c>
      <c r="Q210" s="234">
        <f t="shared" si="124"/>
        <v>1</v>
      </c>
      <c r="R210" s="234">
        <f t="shared" si="125"/>
        <v>222</v>
      </c>
      <c r="T210">
        <v>507</v>
      </c>
      <c r="U210">
        <v>2536</v>
      </c>
      <c r="V210" t="s">
        <v>1764</v>
      </c>
      <c r="W210">
        <v>2480.7069999999999</v>
      </c>
      <c r="X210">
        <v>1037.8320000000001</v>
      </c>
      <c r="Y210">
        <v>2.39</v>
      </c>
      <c r="Z210">
        <v>10.018000000000001</v>
      </c>
      <c r="AA210">
        <v>163.703564</v>
      </c>
      <c r="AB210">
        <v>1.9930110000000001</v>
      </c>
      <c r="AC210">
        <v>56.649112000000002</v>
      </c>
      <c r="AD210" s="1">
        <v>458</v>
      </c>
      <c r="AE210">
        <v>1</v>
      </c>
      <c r="AF210">
        <v>222</v>
      </c>
      <c r="AG210">
        <v>73</v>
      </c>
      <c r="AH210">
        <v>15.153651999999999</v>
      </c>
      <c r="AI210">
        <v>9.5</v>
      </c>
      <c r="AJ210">
        <v>0</v>
      </c>
      <c r="AK210">
        <v>0</v>
      </c>
      <c r="AL210">
        <v>0</v>
      </c>
      <c r="AM210" t="s">
        <v>1765</v>
      </c>
      <c r="AN210" t="s">
        <v>1766</v>
      </c>
      <c r="AO210">
        <v>430.517</v>
      </c>
      <c r="AR210" t="s">
        <v>142</v>
      </c>
      <c r="AS210" t="s">
        <v>203</v>
      </c>
      <c r="AT210" t="s">
        <v>1122</v>
      </c>
      <c r="AU210" t="s">
        <v>1764</v>
      </c>
      <c r="AV210" t="s">
        <v>49</v>
      </c>
      <c r="AW210">
        <v>12</v>
      </c>
      <c r="BB210">
        <v>0.96329919756540039</v>
      </c>
      <c r="BC210" t="s">
        <v>69</v>
      </c>
      <c r="BF210" t="s">
        <v>142</v>
      </c>
      <c r="BG210" t="s">
        <v>203</v>
      </c>
      <c r="BH210" t="s">
        <v>1764</v>
      </c>
      <c r="BI210">
        <v>2536</v>
      </c>
      <c r="BJ210">
        <v>12</v>
      </c>
      <c r="BK210" t="s">
        <v>1122</v>
      </c>
      <c r="BL210" t="s">
        <v>1076</v>
      </c>
      <c r="BM210">
        <v>0.96329919756540039</v>
      </c>
      <c r="BN210" t="s">
        <v>69</v>
      </c>
      <c r="BO210" t="s">
        <v>699</v>
      </c>
      <c r="BP210">
        <v>2480.7069999999999</v>
      </c>
    </row>
    <row r="211" spans="1:68" ht="16.5">
      <c r="A211" s="127" t="str">
        <f t="shared" si="108"/>
        <v>동화운수</v>
      </c>
      <c r="B211" s="128" t="str">
        <f t="shared" si="109"/>
        <v>정흥균</v>
      </c>
      <c r="C211" s="129" t="str">
        <f t="shared" si="110"/>
        <v>A</v>
      </c>
      <c r="D211" s="130">
        <f t="shared" si="111"/>
        <v>0.96479999999999999</v>
      </c>
      <c r="E211" s="131">
        <f t="shared" si="112"/>
        <v>7541</v>
      </c>
      <c r="F211" s="132" t="str">
        <f t="shared" si="113"/>
        <v>2</v>
      </c>
      <c r="G211" s="133" t="str">
        <f t="shared" si="114"/>
        <v>70바1847</v>
      </c>
      <c r="H211" s="134">
        <f t="shared" si="115"/>
        <v>1</v>
      </c>
      <c r="I211" s="135">
        <f t="shared" si="116"/>
        <v>4390.2039999999997</v>
      </c>
      <c r="J211" s="136">
        <f t="shared" si="117"/>
        <v>3.4930252335389415E-3</v>
      </c>
      <c r="K211" s="136">
        <f t="shared" si="118"/>
        <v>0.34906607866082645</v>
      </c>
      <c r="L211" s="136">
        <f t="shared" si="119"/>
        <v>0.18495723661132832</v>
      </c>
      <c r="M211" s="137">
        <f t="shared" si="120"/>
        <v>8.56</v>
      </c>
      <c r="N211" s="138">
        <f t="shared" si="121"/>
        <v>0</v>
      </c>
      <c r="O211" s="138">
        <f t="shared" si="122"/>
        <v>2.9611380245656012</v>
      </c>
      <c r="P211" s="233">
        <f t="shared" si="123"/>
        <v>2</v>
      </c>
      <c r="Q211" s="234">
        <f t="shared" si="124"/>
        <v>0</v>
      </c>
      <c r="R211" s="234">
        <f t="shared" si="125"/>
        <v>130</v>
      </c>
      <c r="T211">
        <v>507</v>
      </c>
      <c r="U211">
        <v>7541</v>
      </c>
      <c r="V211" t="s">
        <v>1767</v>
      </c>
      <c r="W211">
        <v>4390.2039999999997</v>
      </c>
      <c r="X211">
        <v>1819.856</v>
      </c>
      <c r="Y211">
        <v>2.4119999999999999</v>
      </c>
      <c r="Z211">
        <v>8.56</v>
      </c>
      <c r="AA211">
        <v>292.62657200000001</v>
      </c>
      <c r="AB211">
        <v>1.0221519999999999</v>
      </c>
      <c r="AC211">
        <v>102.14601</v>
      </c>
      <c r="AD211" s="1">
        <v>812</v>
      </c>
      <c r="AE211">
        <v>0</v>
      </c>
      <c r="AF211">
        <v>130</v>
      </c>
      <c r="AG211">
        <v>70</v>
      </c>
      <c r="AH211">
        <v>15.002751999999999</v>
      </c>
      <c r="AI211">
        <v>133.4</v>
      </c>
      <c r="AJ211">
        <v>0</v>
      </c>
      <c r="AK211">
        <v>2</v>
      </c>
      <c r="AL211">
        <v>1522</v>
      </c>
      <c r="AM211" t="s">
        <v>1768</v>
      </c>
      <c r="AN211" t="s">
        <v>1769</v>
      </c>
      <c r="AO211">
        <v>4390.2039999999997</v>
      </c>
      <c r="AR211" t="s">
        <v>142</v>
      </c>
      <c r="AS211" t="s">
        <v>201</v>
      </c>
      <c r="AT211" t="s">
        <v>985</v>
      </c>
      <c r="AU211" t="s">
        <v>1767</v>
      </c>
      <c r="AV211" t="s">
        <v>49</v>
      </c>
      <c r="AW211">
        <v>1</v>
      </c>
      <c r="BB211">
        <v>0.96479999999999999</v>
      </c>
      <c r="BC211" t="s">
        <v>69</v>
      </c>
      <c r="BF211" t="s">
        <v>142</v>
      </c>
      <c r="BG211" t="s">
        <v>201</v>
      </c>
      <c r="BH211" t="s">
        <v>1767</v>
      </c>
      <c r="BI211">
        <v>7541</v>
      </c>
      <c r="BJ211">
        <v>1</v>
      </c>
      <c r="BK211" t="s">
        <v>985</v>
      </c>
      <c r="BL211" t="s">
        <v>695</v>
      </c>
      <c r="BM211">
        <v>0.96479999999999999</v>
      </c>
      <c r="BN211" t="s">
        <v>69</v>
      </c>
      <c r="BO211" t="s">
        <v>699</v>
      </c>
      <c r="BP211">
        <v>4390.2039999999997</v>
      </c>
    </row>
    <row r="212" spans="1:68" ht="16.5">
      <c r="A212" s="127" t="str">
        <f t="shared" si="108"/>
        <v>동화운수</v>
      </c>
      <c r="B212" s="128" t="str">
        <f t="shared" si="109"/>
        <v>조성재</v>
      </c>
      <c r="C212" s="129" t="str">
        <f t="shared" si="110"/>
        <v>B</v>
      </c>
      <c r="D212" s="130">
        <f t="shared" si="111"/>
        <v>0.92632369317287966</v>
      </c>
      <c r="E212" s="131">
        <f t="shared" si="112"/>
        <v>8852</v>
      </c>
      <c r="F212" s="132" t="str">
        <f t="shared" si="113"/>
        <v>2</v>
      </c>
      <c r="G212" s="133" t="str">
        <f t="shared" si="114"/>
        <v>70바1897</v>
      </c>
      <c r="H212" s="134">
        <f t="shared" si="115"/>
        <v>2</v>
      </c>
      <c r="I212" s="135">
        <f t="shared" si="116"/>
        <v>4233.4979999999996</v>
      </c>
      <c r="J212" s="136">
        <f t="shared" si="117"/>
        <v>1.353055620027035E-2</v>
      </c>
      <c r="K212" s="136">
        <f t="shared" si="118"/>
        <v>0.35378433802251663</v>
      </c>
      <c r="L212" s="136">
        <f t="shared" si="119"/>
        <v>0.13062484026211896</v>
      </c>
      <c r="M212" s="137">
        <f t="shared" si="120"/>
        <v>9.218</v>
      </c>
      <c r="N212" s="138">
        <f t="shared" si="121"/>
        <v>9.4484513751984772E-2</v>
      </c>
      <c r="O212" s="138">
        <f t="shared" si="122"/>
        <v>9.1649978339425235</v>
      </c>
      <c r="P212" s="233">
        <f t="shared" si="123"/>
        <v>2</v>
      </c>
      <c r="Q212" s="234">
        <f t="shared" si="124"/>
        <v>4</v>
      </c>
      <c r="R212" s="234">
        <f t="shared" si="125"/>
        <v>388</v>
      </c>
      <c r="T212">
        <v>507</v>
      </c>
      <c r="U212">
        <v>8852</v>
      </c>
      <c r="V212" t="s">
        <v>1770</v>
      </c>
      <c r="W212">
        <v>4233.4979999999996</v>
      </c>
      <c r="X212">
        <v>1828.2239999999999</v>
      </c>
      <c r="Y212">
        <v>2.3159999999999998</v>
      </c>
      <c r="Z212">
        <v>9.218</v>
      </c>
      <c r="AA212">
        <v>291.67936200000003</v>
      </c>
      <c r="AB212">
        <v>3.9465840000000001</v>
      </c>
      <c r="AC212">
        <v>103.19159000000001</v>
      </c>
      <c r="AD212" s="1">
        <v>553</v>
      </c>
      <c r="AE212">
        <v>4</v>
      </c>
      <c r="AF212">
        <v>388</v>
      </c>
      <c r="AG212">
        <v>68</v>
      </c>
      <c r="AH212">
        <v>14.514218</v>
      </c>
      <c r="AI212">
        <v>68.400000000000006</v>
      </c>
      <c r="AJ212">
        <v>0</v>
      </c>
      <c r="AK212">
        <v>2</v>
      </c>
      <c r="AL212">
        <v>778</v>
      </c>
      <c r="AM212" t="s">
        <v>1771</v>
      </c>
      <c r="AN212" t="s">
        <v>1772</v>
      </c>
      <c r="AO212">
        <v>3964.2939999999999</v>
      </c>
      <c r="AR212" t="s">
        <v>142</v>
      </c>
      <c r="AS212" t="s">
        <v>201</v>
      </c>
      <c r="AT212" t="s">
        <v>1005</v>
      </c>
      <c r="AU212" t="s">
        <v>1770</v>
      </c>
      <c r="AV212" t="s">
        <v>49</v>
      </c>
      <c r="AW212">
        <v>2</v>
      </c>
      <c r="BB212">
        <v>0.92632369317287966</v>
      </c>
      <c r="BC212" t="s">
        <v>71</v>
      </c>
      <c r="BF212" t="s">
        <v>142</v>
      </c>
      <c r="BG212" t="s">
        <v>201</v>
      </c>
      <c r="BH212" t="s">
        <v>1770</v>
      </c>
      <c r="BI212">
        <v>8852</v>
      </c>
      <c r="BJ212">
        <v>2</v>
      </c>
      <c r="BK212" t="s">
        <v>1005</v>
      </c>
      <c r="BL212" t="s">
        <v>987</v>
      </c>
      <c r="BM212">
        <v>0.92632369317287966</v>
      </c>
      <c r="BN212" t="s">
        <v>71</v>
      </c>
      <c r="BO212" t="s">
        <v>696</v>
      </c>
      <c r="BP212">
        <v>4233.4979999999996</v>
      </c>
    </row>
    <row r="213" spans="1:68" ht="16.5">
      <c r="A213" s="127" t="str">
        <f t="shared" si="108"/>
        <v>동화운수</v>
      </c>
      <c r="B213" s="128" t="str">
        <f t="shared" si="109"/>
        <v>조영준</v>
      </c>
      <c r="C213" s="129" t="str">
        <f t="shared" si="110"/>
        <v>A</v>
      </c>
      <c r="D213" s="130">
        <f t="shared" si="111"/>
        <v>0.95807692307692305</v>
      </c>
      <c r="E213" s="131">
        <f t="shared" si="112"/>
        <v>3806</v>
      </c>
      <c r="F213" s="132" t="str">
        <f t="shared" si="113"/>
        <v>10</v>
      </c>
      <c r="G213" s="133" t="str">
        <f t="shared" si="114"/>
        <v>70바1927</v>
      </c>
      <c r="H213" s="134">
        <f t="shared" si="115"/>
        <v>1</v>
      </c>
      <c r="I213" s="135">
        <f t="shared" si="116"/>
        <v>4029.17</v>
      </c>
      <c r="J213" s="136">
        <f t="shared" si="117"/>
        <v>2.1171187328494233E-2</v>
      </c>
      <c r="K213" s="136">
        <f t="shared" si="118"/>
        <v>0.33892792624166623</v>
      </c>
      <c r="L213" s="136">
        <f t="shared" si="119"/>
        <v>0.1553669862527518</v>
      </c>
      <c r="M213" s="137">
        <f t="shared" si="120"/>
        <v>8.9830000000000005</v>
      </c>
      <c r="N213" s="138">
        <f t="shared" si="121"/>
        <v>9.9276029554473996E-2</v>
      </c>
      <c r="O213" s="138">
        <f t="shared" si="122"/>
        <v>5.5594576550505437</v>
      </c>
      <c r="P213" s="233">
        <f t="shared" si="123"/>
        <v>2</v>
      </c>
      <c r="Q213" s="234">
        <f t="shared" si="124"/>
        <v>4</v>
      </c>
      <c r="R213" s="234">
        <f t="shared" si="125"/>
        <v>224</v>
      </c>
      <c r="T213">
        <v>507</v>
      </c>
      <c r="U213">
        <v>3806</v>
      </c>
      <c r="V213" t="s">
        <v>1773</v>
      </c>
      <c r="W213">
        <v>4029.17</v>
      </c>
      <c r="X213">
        <v>1617.546</v>
      </c>
      <c r="Y213">
        <v>2.4910000000000001</v>
      </c>
      <c r="Z213">
        <v>8.9830000000000005</v>
      </c>
      <c r="AA213">
        <v>265.68713000000002</v>
      </c>
      <c r="AB213">
        <v>5.6249120000000001</v>
      </c>
      <c r="AC213">
        <v>90.048788000000002</v>
      </c>
      <c r="AD213" s="1">
        <v>626</v>
      </c>
      <c r="AE213">
        <v>4</v>
      </c>
      <c r="AF213">
        <v>224</v>
      </c>
      <c r="AG213">
        <v>71</v>
      </c>
      <c r="AH213">
        <v>15.165092</v>
      </c>
      <c r="AI213">
        <v>34.200000000000003</v>
      </c>
      <c r="AJ213">
        <v>0</v>
      </c>
      <c r="AK213">
        <v>2</v>
      </c>
      <c r="AL213">
        <v>910</v>
      </c>
      <c r="AM213" t="s">
        <v>1774</v>
      </c>
      <c r="AN213" t="s">
        <v>1775</v>
      </c>
      <c r="AO213">
        <v>4029.17</v>
      </c>
      <c r="AR213" t="s">
        <v>142</v>
      </c>
      <c r="AS213" t="s">
        <v>200</v>
      </c>
      <c r="AT213" t="s">
        <v>962</v>
      </c>
      <c r="AU213" t="s">
        <v>1773</v>
      </c>
      <c r="AV213" t="s">
        <v>49</v>
      </c>
      <c r="AW213">
        <v>1</v>
      </c>
      <c r="BB213">
        <v>0.95807692307692305</v>
      </c>
      <c r="BC213" t="s">
        <v>69</v>
      </c>
      <c r="BF213" t="s">
        <v>142</v>
      </c>
      <c r="BG213" t="s">
        <v>200</v>
      </c>
      <c r="BH213" t="s">
        <v>1773</v>
      </c>
      <c r="BI213">
        <v>3806</v>
      </c>
      <c r="BJ213">
        <v>1</v>
      </c>
      <c r="BK213" t="s">
        <v>962</v>
      </c>
      <c r="BL213" t="s">
        <v>695</v>
      </c>
      <c r="BM213">
        <v>0.95807692307692305</v>
      </c>
      <c r="BN213" t="s">
        <v>69</v>
      </c>
      <c r="BO213" t="s">
        <v>699</v>
      </c>
      <c r="BP213">
        <v>4029.17</v>
      </c>
    </row>
    <row r="214" spans="1:68" ht="16.5">
      <c r="A214" s="127" t="str">
        <f t="shared" si="108"/>
        <v>동화운수</v>
      </c>
      <c r="B214" s="128" t="str">
        <f t="shared" si="109"/>
        <v>조용남</v>
      </c>
      <c r="C214" s="129" t="str">
        <f t="shared" si="110"/>
        <v>D</v>
      </c>
      <c r="D214" s="130">
        <f t="shared" si="111"/>
        <v>0.83508849584538813</v>
      </c>
      <c r="E214" s="131">
        <f t="shared" si="112"/>
        <v>8538</v>
      </c>
      <c r="F214" s="132" t="str">
        <f t="shared" si="113"/>
        <v>급행95</v>
      </c>
      <c r="G214" s="133" t="str">
        <f t="shared" si="114"/>
        <v>70바1936</v>
      </c>
      <c r="H214" s="134">
        <f t="shared" si="115"/>
        <v>2</v>
      </c>
      <c r="I214" s="135">
        <f t="shared" si="116"/>
        <v>1721.4829999999999</v>
      </c>
      <c r="J214" s="136">
        <f t="shared" si="117"/>
        <v>1.2007631656067629E-2</v>
      </c>
      <c r="K214" s="136">
        <f t="shared" si="118"/>
        <v>0.41683547154781919</v>
      </c>
      <c r="L214" s="136">
        <f t="shared" si="119"/>
        <v>0.15219435800411624</v>
      </c>
      <c r="M214" s="137">
        <f t="shared" si="120"/>
        <v>14.23</v>
      </c>
      <c r="N214" s="138">
        <f t="shared" si="121"/>
        <v>5.8089449619891688E-2</v>
      </c>
      <c r="O214" s="138">
        <f t="shared" si="122"/>
        <v>23.932853243395375</v>
      </c>
      <c r="P214" s="233">
        <f t="shared" si="123"/>
        <v>24</v>
      </c>
      <c r="Q214" s="234">
        <f t="shared" si="124"/>
        <v>1</v>
      </c>
      <c r="R214" s="234">
        <f t="shared" si="125"/>
        <v>412</v>
      </c>
      <c r="T214">
        <v>507</v>
      </c>
      <c r="U214">
        <v>8538</v>
      </c>
      <c r="V214" t="s">
        <v>1776</v>
      </c>
      <c r="W214">
        <v>1721.4829999999999</v>
      </c>
      <c r="X214">
        <v>789.70500000000004</v>
      </c>
      <c r="Y214">
        <v>2.1800000000000002</v>
      </c>
      <c r="Z214">
        <v>14.23</v>
      </c>
      <c r="AA214">
        <v>114.99469999999999</v>
      </c>
      <c r="AB214">
        <v>1.380814</v>
      </c>
      <c r="AC214">
        <v>47.933869999999999</v>
      </c>
      <c r="AD214" s="1">
        <v>262</v>
      </c>
      <c r="AE214">
        <v>1</v>
      </c>
      <c r="AF214">
        <v>412</v>
      </c>
      <c r="AG214">
        <v>67</v>
      </c>
      <c r="AH214">
        <v>14.970107</v>
      </c>
      <c r="AI214">
        <v>7.6</v>
      </c>
      <c r="AJ214">
        <v>0</v>
      </c>
      <c r="AK214">
        <v>24</v>
      </c>
      <c r="AL214">
        <v>13410</v>
      </c>
      <c r="AM214" t="s">
        <v>1777</v>
      </c>
      <c r="AN214" t="s">
        <v>1778</v>
      </c>
      <c r="AO214">
        <v>1622.6</v>
      </c>
      <c r="AR214" t="s">
        <v>142</v>
      </c>
      <c r="AS214" t="s">
        <v>204</v>
      </c>
      <c r="AT214" t="s">
        <v>1145</v>
      </c>
      <c r="AU214" t="s">
        <v>1776</v>
      </c>
      <c r="AV214" t="s">
        <v>49</v>
      </c>
      <c r="AW214">
        <v>2</v>
      </c>
      <c r="BB214">
        <v>0.83508849584538813</v>
      </c>
      <c r="BC214" t="s">
        <v>70</v>
      </c>
      <c r="BF214" t="s">
        <v>142</v>
      </c>
      <c r="BG214" t="s">
        <v>204</v>
      </c>
      <c r="BH214" t="s">
        <v>1776</v>
      </c>
      <c r="BI214">
        <v>8538</v>
      </c>
      <c r="BJ214">
        <v>2</v>
      </c>
      <c r="BK214" t="s">
        <v>1145</v>
      </c>
      <c r="BL214" t="s">
        <v>1129</v>
      </c>
      <c r="BM214">
        <v>0.83508849584538813</v>
      </c>
      <c r="BN214" t="s">
        <v>70</v>
      </c>
      <c r="BO214" t="s">
        <v>700</v>
      </c>
      <c r="BP214">
        <v>1721.4829999999999</v>
      </c>
    </row>
    <row r="215" spans="1:68" ht="16.5">
      <c r="A215" s="127" t="str">
        <f t="shared" si="108"/>
        <v>동화운수</v>
      </c>
      <c r="B215" s="128" t="str">
        <f t="shared" si="109"/>
        <v>조윤행</v>
      </c>
      <c r="C215" s="129" t="str">
        <f t="shared" si="110"/>
        <v>A</v>
      </c>
      <c r="D215" s="130">
        <f t="shared" si="111"/>
        <v>0.98320000000000007</v>
      </c>
      <c r="E215" s="131">
        <f t="shared" si="112"/>
        <v>2695</v>
      </c>
      <c r="F215" s="132" t="str">
        <f t="shared" si="113"/>
        <v>2</v>
      </c>
      <c r="G215" s="133" t="str">
        <f t="shared" si="114"/>
        <v>70바1853</v>
      </c>
      <c r="H215" s="134">
        <f t="shared" si="115"/>
        <v>1</v>
      </c>
      <c r="I215" s="135">
        <f t="shared" si="116"/>
        <v>4007.22</v>
      </c>
      <c r="J215" s="136">
        <f t="shared" si="117"/>
        <v>7.4515429761075822E-3</v>
      </c>
      <c r="K215" s="136">
        <f t="shared" si="118"/>
        <v>0.38712475108833955</v>
      </c>
      <c r="L215" s="136">
        <f t="shared" si="119"/>
        <v>0.12577297977151242</v>
      </c>
      <c r="M215" s="137">
        <f t="shared" si="120"/>
        <v>11.933</v>
      </c>
      <c r="N215" s="138">
        <f t="shared" si="121"/>
        <v>0</v>
      </c>
      <c r="O215" s="138">
        <f t="shared" si="122"/>
        <v>21.26162277089853</v>
      </c>
      <c r="P215" s="233">
        <f t="shared" si="123"/>
        <v>10</v>
      </c>
      <c r="Q215" s="234">
        <f t="shared" si="124"/>
        <v>0</v>
      </c>
      <c r="R215" s="234">
        <f t="shared" si="125"/>
        <v>852</v>
      </c>
      <c r="T215">
        <v>507</v>
      </c>
      <c r="U215">
        <v>2695</v>
      </c>
      <c r="V215" t="s">
        <v>1779</v>
      </c>
      <c r="W215">
        <v>4007.22</v>
      </c>
      <c r="X215">
        <v>1630.3040000000001</v>
      </c>
      <c r="Y215">
        <v>2.4580000000000002</v>
      </c>
      <c r="Z215">
        <v>11.933</v>
      </c>
      <c r="AA215">
        <v>268.83935400000001</v>
      </c>
      <c r="AB215">
        <v>2.0032679999999998</v>
      </c>
      <c r="AC215">
        <v>104.07436800000001</v>
      </c>
      <c r="AD215" s="1">
        <v>504</v>
      </c>
      <c r="AE215">
        <v>0</v>
      </c>
      <c r="AF215">
        <v>852</v>
      </c>
      <c r="AG215">
        <v>68</v>
      </c>
      <c r="AH215">
        <v>14.90563</v>
      </c>
      <c r="AI215">
        <v>40.4</v>
      </c>
      <c r="AJ215">
        <v>0</v>
      </c>
      <c r="AK215">
        <v>10</v>
      </c>
      <c r="AL215">
        <v>1448</v>
      </c>
      <c r="AM215" t="s">
        <v>1780</v>
      </c>
      <c r="AN215" t="s">
        <v>1781</v>
      </c>
      <c r="AO215">
        <v>4007.22</v>
      </c>
      <c r="AR215" t="s">
        <v>142</v>
      </c>
      <c r="AS215" t="s">
        <v>201</v>
      </c>
      <c r="AT215" t="s">
        <v>987</v>
      </c>
      <c r="AU215" t="s">
        <v>1779</v>
      </c>
      <c r="AV215" t="s">
        <v>49</v>
      </c>
      <c r="AW215">
        <v>1</v>
      </c>
      <c r="BB215">
        <v>0.98320000000000007</v>
      </c>
      <c r="BC215" t="s">
        <v>69</v>
      </c>
      <c r="BF215" t="s">
        <v>142</v>
      </c>
      <c r="BG215" t="s">
        <v>201</v>
      </c>
      <c r="BH215" t="s">
        <v>1779</v>
      </c>
      <c r="BI215">
        <v>2695</v>
      </c>
      <c r="BJ215">
        <v>1</v>
      </c>
      <c r="BK215" t="s">
        <v>987</v>
      </c>
      <c r="BL215" t="s">
        <v>695</v>
      </c>
      <c r="BM215">
        <v>0.98320000000000007</v>
      </c>
      <c r="BN215" t="s">
        <v>69</v>
      </c>
      <c r="BO215" t="s">
        <v>699</v>
      </c>
      <c r="BP215">
        <v>4007.22</v>
      </c>
    </row>
    <row r="216" spans="1:68" ht="16.5">
      <c r="A216" s="127" t="str">
        <f t="shared" si="108"/>
        <v>동화운수</v>
      </c>
      <c r="B216" s="128" t="str">
        <f t="shared" si="109"/>
        <v>조재희</v>
      </c>
      <c r="C216" s="129" t="str">
        <f t="shared" si="110"/>
        <v>S</v>
      </c>
      <c r="D216" s="130">
        <f t="shared" si="111"/>
        <v>1.0247548532828687</v>
      </c>
      <c r="E216" s="131">
        <f t="shared" si="112"/>
        <v>5810</v>
      </c>
      <c r="F216" s="132" t="str">
        <f t="shared" si="113"/>
        <v>2</v>
      </c>
      <c r="G216" s="133" t="str">
        <f t="shared" si="114"/>
        <v>70바1911</v>
      </c>
      <c r="H216" s="134">
        <f t="shared" si="115"/>
        <v>4</v>
      </c>
      <c r="I216" s="135">
        <f t="shared" si="116"/>
        <v>3665.1479999999997</v>
      </c>
      <c r="J216" s="136">
        <f t="shared" si="117"/>
        <v>1.2610738553093219E-2</v>
      </c>
      <c r="K216" s="136">
        <f t="shared" si="118"/>
        <v>0.34702258197188218</v>
      </c>
      <c r="L216" s="136">
        <f t="shared" si="119"/>
        <v>1.555189585795717E-2</v>
      </c>
      <c r="M216" s="137">
        <f t="shared" si="120"/>
        <v>7.2539999999999996</v>
      </c>
      <c r="N216" s="138">
        <f t="shared" si="121"/>
        <v>0</v>
      </c>
      <c r="O216" s="138">
        <f t="shared" si="122"/>
        <v>3.1649472272333887</v>
      </c>
      <c r="P216" s="233">
        <f t="shared" si="123"/>
        <v>6</v>
      </c>
      <c r="Q216" s="234">
        <f t="shared" si="124"/>
        <v>0</v>
      </c>
      <c r="R216" s="234">
        <f t="shared" si="125"/>
        <v>116</v>
      </c>
      <c r="T216">
        <v>507</v>
      </c>
      <c r="U216">
        <v>5810</v>
      </c>
      <c r="V216" t="s">
        <v>1782</v>
      </c>
      <c r="W216">
        <v>3665.1480000000001</v>
      </c>
      <c r="X216">
        <v>1434.7339999999999</v>
      </c>
      <c r="Y216">
        <v>2.5550000000000002</v>
      </c>
      <c r="Z216">
        <v>7.2539999999999996</v>
      </c>
      <c r="AA216">
        <v>258.94549999999998</v>
      </c>
      <c r="AB216">
        <v>3.2654939999999999</v>
      </c>
      <c r="AC216">
        <v>89.859936000000005</v>
      </c>
      <c r="AD216" s="1">
        <v>57</v>
      </c>
      <c r="AE216">
        <v>0</v>
      </c>
      <c r="AF216">
        <v>116</v>
      </c>
      <c r="AG216">
        <v>64</v>
      </c>
      <c r="AH216">
        <v>14.154128</v>
      </c>
      <c r="AI216">
        <v>0</v>
      </c>
      <c r="AJ216">
        <v>0</v>
      </c>
      <c r="AK216">
        <v>6</v>
      </c>
      <c r="AL216">
        <v>560</v>
      </c>
      <c r="AM216" t="s">
        <v>1783</v>
      </c>
      <c r="AN216" t="s">
        <v>1784</v>
      </c>
      <c r="AO216">
        <v>2954.0659999999998</v>
      </c>
      <c r="AR216" t="s">
        <v>142</v>
      </c>
      <c r="AS216" t="s">
        <v>201</v>
      </c>
      <c r="AT216" t="s">
        <v>1011</v>
      </c>
      <c r="AU216" t="s">
        <v>1782</v>
      </c>
      <c r="AV216" t="s">
        <v>49</v>
      </c>
      <c r="AW216">
        <v>4</v>
      </c>
      <c r="BB216">
        <v>1.0247548532828687</v>
      </c>
      <c r="BC216" t="s">
        <v>74</v>
      </c>
      <c r="BF216" t="s">
        <v>142</v>
      </c>
      <c r="BG216" t="s">
        <v>201</v>
      </c>
      <c r="BH216" t="s">
        <v>1782</v>
      </c>
      <c r="BI216">
        <v>5810</v>
      </c>
      <c r="BJ216">
        <v>4</v>
      </c>
      <c r="BK216" t="s">
        <v>1011</v>
      </c>
      <c r="BL216" t="s">
        <v>1025</v>
      </c>
      <c r="BM216">
        <v>1.0247548532828687</v>
      </c>
      <c r="BN216" t="s">
        <v>74</v>
      </c>
      <c r="BO216" t="s">
        <v>697</v>
      </c>
      <c r="BP216">
        <v>3665.1479999999997</v>
      </c>
    </row>
    <row r="217" spans="1:68" ht="16.5">
      <c r="A217" s="127" t="str">
        <f t="shared" si="108"/>
        <v>동화운수</v>
      </c>
      <c r="B217" s="128" t="str">
        <f t="shared" si="109"/>
        <v>조철현</v>
      </c>
      <c r="C217" s="129" t="str">
        <f t="shared" si="110"/>
        <v>F</v>
      </c>
      <c r="D217" s="130">
        <f t="shared" si="111"/>
        <v>0.77846153846153843</v>
      </c>
      <c r="E217" s="131">
        <f t="shared" si="112"/>
        <v>1194</v>
      </c>
      <c r="F217" s="132" t="str">
        <f t="shared" si="113"/>
        <v>2-1</v>
      </c>
      <c r="G217" s="133" t="str">
        <f t="shared" si="114"/>
        <v>70바1941</v>
      </c>
      <c r="H217" s="134">
        <f t="shared" si="115"/>
        <v>1</v>
      </c>
      <c r="I217" s="135">
        <f t="shared" si="116"/>
        <v>3714.152</v>
      </c>
      <c r="J217" s="136">
        <f t="shared" si="117"/>
        <v>1.1982727288005432E-2</v>
      </c>
      <c r="K217" s="136">
        <f t="shared" si="118"/>
        <v>0.33260758014594771</v>
      </c>
      <c r="L217" s="136">
        <f t="shared" si="119"/>
        <v>0.13112010493916243</v>
      </c>
      <c r="M217" s="137">
        <f t="shared" si="120"/>
        <v>17.530999999999999</v>
      </c>
      <c r="N217" s="138">
        <f t="shared" si="121"/>
        <v>0.75387329328471209</v>
      </c>
      <c r="O217" s="138">
        <f t="shared" si="122"/>
        <v>3.8770626511785191</v>
      </c>
      <c r="P217" s="233">
        <f t="shared" si="123"/>
        <v>6</v>
      </c>
      <c r="Q217" s="234">
        <f t="shared" si="124"/>
        <v>28</v>
      </c>
      <c r="R217" s="234">
        <f t="shared" si="125"/>
        <v>144</v>
      </c>
      <c r="T217">
        <v>507</v>
      </c>
      <c r="U217">
        <v>1194</v>
      </c>
      <c r="V217" t="s">
        <v>1785</v>
      </c>
      <c r="W217">
        <v>3714.152</v>
      </c>
      <c r="X217">
        <v>1835.066</v>
      </c>
      <c r="Y217">
        <v>2.024</v>
      </c>
      <c r="Z217">
        <v>17.530999999999999</v>
      </c>
      <c r="AA217">
        <v>208.85428999999999</v>
      </c>
      <c r="AB217">
        <v>2.5026440000000001</v>
      </c>
      <c r="AC217">
        <v>69.466520000000003</v>
      </c>
      <c r="AD217" s="1">
        <v>487</v>
      </c>
      <c r="AE217">
        <v>28</v>
      </c>
      <c r="AF217">
        <v>144</v>
      </c>
      <c r="AG217">
        <v>60</v>
      </c>
      <c r="AH217">
        <v>17.783460000000002</v>
      </c>
      <c r="AI217">
        <v>0</v>
      </c>
      <c r="AJ217">
        <v>0</v>
      </c>
      <c r="AK217">
        <v>6</v>
      </c>
      <c r="AL217">
        <v>506</v>
      </c>
      <c r="AM217" t="s">
        <v>1786</v>
      </c>
      <c r="AN217" t="s">
        <v>1787</v>
      </c>
      <c r="AO217">
        <v>3714.152</v>
      </c>
      <c r="AR217" t="s">
        <v>142</v>
      </c>
      <c r="AS217" t="s">
        <v>202</v>
      </c>
      <c r="AT217" t="s">
        <v>1048</v>
      </c>
      <c r="AU217" t="s">
        <v>1785</v>
      </c>
      <c r="AV217" t="s">
        <v>49</v>
      </c>
      <c r="AW217">
        <v>1</v>
      </c>
      <c r="BB217">
        <v>0.77846153846153843</v>
      </c>
      <c r="BC217" t="s">
        <v>73</v>
      </c>
      <c r="BF217" t="s">
        <v>142</v>
      </c>
      <c r="BG217" t="s">
        <v>202</v>
      </c>
      <c r="BH217" t="s">
        <v>1785</v>
      </c>
      <c r="BI217">
        <v>1194</v>
      </c>
      <c r="BJ217">
        <v>1</v>
      </c>
      <c r="BK217" t="s">
        <v>1048</v>
      </c>
      <c r="BL217" t="s">
        <v>695</v>
      </c>
      <c r="BM217">
        <v>0.77846153846153843</v>
      </c>
      <c r="BN217" t="s">
        <v>73</v>
      </c>
      <c r="BO217" t="s">
        <v>711</v>
      </c>
      <c r="BP217">
        <v>3714.152</v>
      </c>
    </row>
    <row r="218" spans="1:68" ht="16.5">
      <c r="A218" s="127" t="str">
        <f t="shared" si="108"/>
        <v>동화운수</v>
      </c>
      <c r="B218" s="128" t="str">
        <f t="shared" si="109"/>
        <v>조희석</v>
      </c>
      <c r="C218" s="129" t="str">
        <f t="shared" si="110"/>
        <v>A</v>
      </c>
      <c r="D218" s="130">
        <f t="shared" si="111"/>
        <v>0.95897695415359419</v>
      </c>
      <c r="E218" s="131">
        <f t="shared" si="112"/>
        <v>1472</v>
      </c>
      <c r="F218" s="132" t="str">
        <f t="shared" si="113"/>
        <v>45</v>
      </c>
      <c r="G218" s="133" t="str">
        <f t="shared" si="114"/>
        <v>70바1871</v>
      </c>
      <c r="H218" s="134">
        <f t="shared" si="115"/>
        <v>2</v>
      </c>
      <c r="I218" s="135">
        <f t="shared" si="116"/>
        <v>2247.7080000000001</v>
      </c>
      <c r="J218" s="136">
        <f t="shared" si="117"/>
        <v>7.9516692425360639E-3</v>
      </c>
      <c r="K218" s="136">
        <f t="shared" si="118"/>
        <v>0.34434811093625889</v>
      </c>
      <c r="L218" s="136">
        <f t="shared" si="119"/>
        <v>0.14681622345963088</v>
      </c>
      <c r="M218" s="137">
        <f t="shared" si="120"/>
        <v>13.286</v>
      </c>
      <c r="N218" s="138">
        <f t="shared" si="121"/>
        <v>4.448976468473663E-2</v>
      </c>
      <c r="O218" s="138">
        <f t="shared" si="122"/>
        <v>9.2093812897404828</v>
      </c>
      <c r="P218" s="233">
        <f t="shared" si="123"/>
        <v>0</v>
      </c>
      <c r="Q218" s="234">
        <f t="shared" si="124"/>
        <v>1</v>
      </c>
      <c r="R218" s="234">
        <f t="shared" si="125"/>
        <v>207</v>
      </c>
      <c r="T218">
        <v>507</v>
      </c>
      <c r="U218">
        <v>1472</v>
      </c>
      <c r="V218" t="s">
        <v>1788</v>
      </c>
      <c r="W218">
        <v>2247.7080000000001</v>
      </c>
      <c r="X218">
        <v>976.77099999999996</v>
      </c>
      <c r="Y218">
        <v>2.3010000000000002</v>
      </c>
      <c r="Z218">
        <v>13.286</v>
      </c>
      <c r="AA218">
        <v>142.10412500000001</v>
      </c>
      <c r="AB218">
        <v>1.1299650000000001</v>
      </c>
      <c r="AC218">
        <v>48.933287</v>
      </c>
      <c r="AD218" s="1">
        <v>330</v>
      </c>
      <c r="AE218">
        <v>1</v>
      </c>
      <c r="AF218">
        <v>207</v>
      </c>
      <c r="AG218">
        <v>68</v>
      </c>
      <c r="AH218">
        <v>15.817330999999999</v>
      </c>
      <c r="AI218">
        <v>10</v>
      </c>
      <c r="AJ218">
        <v>0</v>
      </c>
      <c r="AK218">
        <v>0</v>
      </c>
      <c r="AL218">
        <v>0</v>
      </c>
      <c r="AM218" t="s">
        <v>1789</v>
      </c>
      <c r="AN218" t="s">
        <v>1790</v>
      </c>
      <c r="AO218">
        <v>2094.67</v>
      </c>
      <c r="AR218" t="s">
        <v>142</v>
      </c>
      <c r="AS218" t="s">
        <v>203</v>
      </c>
      <c r="AT218" t="s">
        <v>1096</v>
      </c>
      <c r="AU218" t="s">
        <v>1788</v>
      </c>
      <c r="AV218" t="s">
        <v>49</v>
      </c>
      <c r="AW218">
        <v>2</v>
      </c>
      <c r="BB218">
        <v>0.95897695415359419</v>
      </c>
      <c r="BC218" t="s">
        <v>69</v>
      </c>
      <c r="BF218" t="s">
        <v>142</v>
      </c>
      <c r="BG218" t="s">
        <v>203</v>
      </c>
      <c r="BH218" t="s">
        <v>1788</v>
      </c>
      <c r="BI218">
        <v>1472</v>
      </c>
      <c r="BJ218">
        <v>2</v>
      </c>
      <c r="BK218" t="s">
        <v>1096</v>
      </c>
      <c r="BL218" t="s">
        <v>1086</v>
      </c>
      <c r="BM218">
        <v>0.95897695415359419</v>
      </c>
      <c r="BN218" t="s">
        <v>69</v>
      </c>
      <c r="BO218" t="s">
        <v>699</v>
      </c>
      <c r="BP218">
        <v>2247.7080000000001</v>
      </c>
    </row>
    <row r="219" spans="1:68" ht="16.5">
      <c r="A219" s="127" t="str">
        <f t="shared" si="108"/>
        <v>동화운수</v>
      </c>
      <c r="B219" s="128" t="str">
        <f t="shared" si="109"/>
        <v>지광선</v>
      </c>
      <c r="C219" s="129" t="str">
        <f t="shared" si="110"/>
        <v>A</v>
      </c>
      <c r="D219" s="130">
        <f t="shared" si="111"/>
        <v>0.98807692307692307</v>
      </c>
      <c r="E219" s="131">
        <f t="shared" si="112"/>
        <v>2483</v>
      </c>
      <c r="F219" s="132" t="str">
        <f t="shared" si="113"/>
        <v>45</v>
      </c>
      <c r="G219" s="133" t="str">
        <f t="shared" si="114"/>
        <v>70바1899</v>
      </c>
      <c r="H219" s="134">
        <f t="shared" si="115"/>
        <v>1</v>
      </c>
      <c r="I219" s="135">
        <f t="shared" si="116"/>
        <v>1861.1969999999999</v>
      </c>
      <c r="J219" s="136">
        <f t="shared" si="117"/>
        <v>1.4328061559049404E-2</v>
      </c>
      <c r="K219" s="136">
        <f t="shared" si="118"/>
        <v>0.31607926170193806</v>
      </c>
      <c r="L219" s="136">
        <f t="shared" si="119"/>
        <v>0.11766621158319082</v>
      </c>
      <c r="M219" s="137">
        <f t="shared" si="120"/>
        <v>7.5590000000000002</v>
      </c>
      <c r="N219" s="138">
        <f t="shared" si="121"/>
        <v>0</v>
      </c>
      <c r="O219" s="138">
        <f t="shared" si="122"/>
        <v>3.1162740967237754</v>
      </c>
      <c r="P219" s="233">
        <f t="shared" si="123"/>
        <v>1</v>
      </c>
      <c r="Q219" s="234">
        <f t="shared" si="124"/>
        <v>0</v>
      </c>
      <c r="R219" s="234">
        <f t="shared" si="125"/>
        <v>58</v>
      </c>
      <c r="T219">
        <v>507</v>
      </c>
      <c r="U219">
        <v>2483</v>
      </c>
      <c r="V219" t="s">
        <v>1791</v>
      </c>
      <c r="W219">
        <v>1861.1969999999999</v>
      </c>
      <c r="X219">
        <v>724.58699999999999</v>
      </c>
      <c r="Y219">
        <v>2.569</v>
      </c>
      <c r="Z219">
        <v>7.5590000000000002</v>
      </c>
      <c r="AA219">
        <v>120.42941</v>
      </c>
      <c r="AB219">
        <v>1.7255199999999999</v>
      </c>
      <c r="AC219">
        <v>38.065238999999998</v>
      </c>
      <c r="AD219" s="1">
        <v>219</v>
      </c>
      <c r="AE219">
        <v>0</v>
      </c>
      <c r="AF219">
        <v>58</v>
      </c>
      <c r="AG219">
        <v>62</v>
      </c>
      <c r="AH219">
        <v>15.454670999999999</v>
      </c>
      <c r="AI219">
        <v>0</v>
      </c>
      <c r="AJ219">
        <v>0</v>
      </c>
      <c r="AK219">
        <v>1</v>
      </c>
      <c r="AL219">
        <v>204</v>
      </c>
      <c r="AM219" t="s">
        <v>1792</v>
      </c>
      <c r="AN219" t="s">
        <v>1793</v>
      </c>
      <c r="AO219">
        <v>1861.1969999999999</v>
      </c>
      <c r="AR219" t="s">
        <v>142</v>
      </c>
      <c r="AS219" t="s">
        <v>203</v>
      </c>
      <c r="AT219" t="s">
        <v>1104</v>
      </c>
      <c r="AU219" t="s">
        <v>1791</v>
      </c>
      <c r="AV219" t="s">
        <v>49</v>
      </c>
      <c r="AW219">
        <v>1</v>
      </c>
      <c r="BB219">
        <v>0.98807692307692307</v>
      </c>
      <c r="BC219" t="s">
        <v>69</v>
      </c>
      <c r="BF219" t="s">
        <v>142</v>
      </c>
      <c r="BG219" t="s">
        <v>203</v>
      </c>
      <c r="BH219" t="s">
        <v>1791</v>
      </c>
      <c r="BI219">
        <v>2483</v>
      </c>
      <c r="BJ219">
        <v>1</v>
      </c>
      <c r="BK219" t="s">
        <v>1104</v>
      </c>
      <c r="BL219" t="s">
        <v>695</v>
      </c>
      <c r="BM219">
        <v>0.98807692307692307</v>
      </c>
      <c r="BN219" t="s">
        <v>69</v>
      </c>
      <c r="BO219" t="s">
        <v>699</v>
      </c>
      <c r="BP219">
        <v>1861.1969999999999</v>
      </c>
    </row>
    <row r="220" spans="1:68" ht="16.5">
      <c r="A220" s="127" t="str">
        <f t="shared" si="108"/>
        <v>동화운수</v>
      </c>
      <c r="B220" s="128" t="str">
        <f t="shared" si="109"/>
        <v>지동복</v>
      </c>
      <c r="C220" s="129" t="str">
        <f t="shared" si="110"/>
        <v>S</v>
      </c>
      <c r="D220" s="130">
        <f t="shared" si="111"/>
        <v>1.0046428571428572</v>
      </c>
      <c r="E220" s="131">
        <f t="shared" si="112"/>
        <v>6263</v>
      </c>
      <c r="F220" s="132" t="str">
        <f t="shared" si="113"/>
        <v>급행95</v>
      </c>
      <c r="G220" s="133" t="str">
        <f t="shared" si="114"/>
        <v>70바1872</v>
      </c>
      <c r="H220" s="134">
        <f t="shared" si="115"/>
        <v>1</v>
      </c>
      <c r="I220" s="135">
        <f t="shared" si="116"/>
        <v>1500.377</v>
      </c>
      <c r="J220" s="136">
        <f t="shared" si="117"/>
        <v>3.7742292763996632E-3</v>
      </c>
      <c r="K220" s="136">
        <f t="shared" si="118"/>
        <v>0.36749642058434334</v>
      </c>
      <c r="L220" s="136">
        <f t="shared" si="119"/>
        <v>3.9989949192769554E-2</v>
      </c>
      <c r="M220" s="137">
        <f t="shared" si="120"/>
        <v>7.8529999999999998</v>
      </c>
      <c r="N220" s="138">
        <f t="shared" si="121"/>
        <v>0</v>
      </c>
      <c r="O220" s="138">
        <f t="shared" si="122"/>
        <v>0.99974872981923879</v>
      </c>
      <c r="P220" s="233">
        <f t="shared" si="123"/>
        <v>0</v>
      </c>
      <c r="Q220" s="234">
        <f t="shared" si="124"/>
        <v>0</v>
      </c>
      <c r="R220" s="234">
        <f t="shared" si="125"/>
        <v>15</v>
      </c>
      <c r="T220">
        <v>507</v>
      </c>
      <c r="U220">
        <v>6263</v>
      </c>
      <c r="V220" t="s">
        <v>1794</v>
      </c>
      <c r="W220">
        <v>1500.377</v>
      </c>
      <c r="X220">
        <v>533.38499999999999</v>
      </c>
      <c r="Y220">
        <v>2.8130000000000002</v>
      </c>
      <c r="Z220">
        <v>7.8529999999999998</v>
      </c>
      <c r="AA220">
        <v>95.966082999999998</v>
      </c>
      <c r="AB220">
        <v>0.36219800000000002</v>
      </c>
      <c r="AC220">
        <v>35.267192000000001</v>
      </c>
      <c r="AD220" s="1">
        <v>60</v>
      </c>
      <c r="AE220">
        <v>0</v>
      </c>
      <c r="AF220">
        <v>15</v>
      </c>
      <c r="AG220">
        <v>71</v>
      </c>
      <c r="AH220">
        <v>15.634449999999999</v>
      </c>
      <c r="AI220">
        <v>353.4</v>
      </c>
      <c r="AJ220">
        <v>0</v>
      </c>
      <c r="AK220">
        <v>0</v>
      </c>
      <c r="AL220">
        <v>0</v>
      </c>
      <c r="AM220" t="s">
        <v>1795</v>
      </c>
      <c r="AN220" t="s">
        <v>1796</v>
      </c>
      <c r="AO220">
        <v>1500.377</v>
      </c>
      <c r="AR220" t="s">
        <v>142</v>
      </c>
      <c r="AS220" t="s">
        <v>204</v>
      </c>
      <c r="AT220" t="s">
        <v>1135</v>
      </c>
      <c r="AU220" t="s">
        <v>1794</v>
      </c>
      <c r="AV220" t="s">
        <v>49</v>
      </c>
      <c r="AW220">
        <v>1</v>
      </c>
      <c r="BB220">
        <v>1.0046428571428572</v>
      </c>
      <c r="BC220" t="s">
        <v>74</v>
      </c>
      <c r="BF220" t="s">
        <v>142</v>
      </c>
      <c r="BG220" t="s">
        <v>204</v>
      </c>
      <c r="BH220" t="s">
        <v>1794</v>
      </c>
      <c r="BI220">
        <v>6263</v>
      </c>
      <c r="BJ220">
        <v>1</v>
      </c>
      <c r="BK220" t="s">
        <v>1135</v>
      </c>
      <c r="BL220" t="s">
        <v>695</v>
      </c>
      <c r="BM220">
        <v>1.0046428571428572</v>
      </c>
      <c r="BN220" t="s">
        <v>74</v>
      </c>
      <c r="BO220" t="s">
        <v>697</v>
      </c>
      <c r="BP220">
        <v>1500.377</v>
      </c>
    </row>
    <row r="221" spans="1:68" ht="16.5">
      <c r="A221" s="127" t="str">
        <f t="shared" si="108"/>
        <v>동화운수</v>
      </c>
      <c r="B221" s="128" t="str">
        <f t="shared" si="109"/>
        <v>지정호</v>
      </c>
      <c r="C221" s="129" t="str">
        <f t="shared" si="110"/>
        <v>S</v>
      </c>
      <c r="D221" s="130">
        <f t="shared" si="111"/>
        <v>1.1009460440627912</v>
      </c>
      <c r="E221" s="131">
        <f t="shared" si="112"/>
        <v>3116</v>
      </c>
      <c r="F221" s="132" t="str">
        <f t="shared" si="113"/>
        <v>45</v>
      </c>
      <c r="G221" s="133" t="str">
        <f t="shared" si="114"/>
        <v>70바1944</v>
      </c>
      <c r="H221" s="134">
        <f t="shared" si="115"/>
        <v>3</v>
      </c>
      <c r="I221" s="135">
        <f t="shared" si="116"/>
        <v>2664.1979999999999</v>
      </c>
      <c r="J221" s="136">
        <f t="shared" si="117"/>
        <v>1.9417481072077108E-2</v>
      </c>
      <c r="K221" s="136">
        <f t="shared" si="118"/>
        <v>0.31590145198029801</v>
      </c>
      <c r="L221" s="136">
        <f t="shared" si="119"/>
        <v>0.1287441849291982</v>
      </c>
      <c r="M221" s="137">
        <f t="shared" si="120"/>
        <v>8.3309999999999995</v>
      </c>
      <c r="N221" s="138">
        <f t="shared" si="121"/>
        <v>0</v>
      </c>
      <c r="O221" s="138">
        <f t="shared" si="122"/>
        <v>7.6195538019321392</v>
      </c>
      <c r="P221" s="233">
        <f t="shared" si="123"/>
        <v>2</v>
      </c>
      <c r="Q221" s="234">
        <f t="shared" si="124"/>
        <v>0</v>
      </c>
      <c r="R221" s="234">
        <f t="shared" si="125"/>
        <v>203</v>
      </c>
      <c r="T221">
        <v>507</v>
      </c>
      <c r="U221">
        <v>3116</v>
      </c>
      <c r="V221" t="s">
        <v>1797</v>
      </c>
      <c r="W221">
        <v>2664.1979999999999</v>
      </c>
      <c r="X221">
        <v>1005.957</v>
      </c>
      <c r="Y221">
        <v>2.6480000000000001</v>
      </c>
      <c r="Z221">
        <v>8.3309999999999995</v>
      </c>
      <c r="AA221">
        <v>170.777455</v>
      </c>
      <c r="AB221">
        <v>3.316068</v>
      </c>
      <c r="AC221">
        <v>53.948846000000003</v>
      </c>
      <c r="AD221" s="1">
        <v>343</v>
      </c>
      <c r="AE221">
        <v>0</v>
      </c>
      <c r="AF221">
        <v>203</v>
      </c>
      <c r="AG221">
        <v>69</v>
      </c>
      <c r="AH221">
        <v>15.600408</v>
      </c>
      <c r="AI221">
        <v>53.5</v>
      </c>
      <c r="AJ221">
        <v>0</v>
      </c>
      <c r="AK221">
        <v>2</v>
      </c>
      <c r="AL221">
        <v>188</v>
      </c>
      <c r="AM221" t="s">
        <v>1798</v>
      </c>
      <c r="AN221" t="s">
        <v>1799</v>
      </c>
      <c r="AO221">
        <v>2210.73</v>
      </c>
      <c r="AR221" t="s">
        <v>142</v>
      </c>
      <c r="AS221" t="s">
        <v>203</v>
      </c>
      <c r="AT221" t="s">
        <v>1118</v>
      </c>
      <c r="AU221" t="s">
        <v>1797</v>
      </c>
      <c r="AV221" t="s">
        <v>49</v>
      </c>
      <c r="AW221">
        <v>3</v>
      </c>
      <c r="BB221">
        <v>1.1009460440627912</v>
      </c>
      <c r="BC221" t="s">
        <v>74</v>
      </c>
      <c r="BF221" t="s">
        <v>142</v>
      </c>
      <c r="BG221" t="s">
        <v>203</v>
      </c>
      <c r="BH221" t="s">
        <v>1797</v>
      </c>
      <c r="BI221">
        <v>3116</v>
      </c>
      <c r="BJ221">
        <v>3</v>
      </c>
      <c r="BK221" t="s">
        <v>1118</v>
      </c>
      <c r="BL221" t="s">
        <v>979</v>
      </c>
      <c r="BM221">
        <v>1.1009460440627912</v>
      </c>
      <c r="BN221" t="s">
        <v>74</v>
      </c>
      <c r="BO221" t="s">
        <v>697</v>
      </c>
      <c r="BP221">
        <v>2664.1979999999999</v>
      </c>
    </row>
    <row r="222" spans="1:68" ht="16.5">
      <c r="A222" s="127" t="str">
        <f t="shared" si="108"/>
        <v>동화운수</v>
      </c>
      <c r="B222" s="128" t="str">
        <f t="shared" si="109"/>
        <v>지태규</v>
      </c>
      <c r="C222" s="129" t="str">
        <f t="shared" si="110"/>
        <v>A</v>
      </c>
      <c r="D222" s="130">
        <f t="shared" si="111"/>
        <v>0.98950260693782943</v>
      </c>
      <c r="E222" s="131">
        <f t="shared" si="112"/>
        <v>6586</v>
      </c>
      <c r="F222" s="132" t="str">
        <f t="shared" si="113"/>
        <v>45</v>
      </c>
      <c r="G222" s="133" t="str">
        <f t="shared" si="114"/>
        <v>70바1946</v>
      </c>
      <c r="H222" s="134">
        <f t="shared" si="115"/>
        <v>2</v>
      </c>
      <c r="I222" s="135">
        <f t="shared" si="116"/>
        <v>2613.4110000000001</v>
      </c>
      <c r="J222" s="136">
        <f t="shared" si="117"/>
        <v>6.1319335636050932E-3</v>
      </c>
      <c r="K222" s="136">
        <f t="shared" si="118"/>
        <v>0.27440962266291929</v>
      </c>
      <c r="L222" s="136">
        <f t="shared" si="119"/>
        <v>0.10522646457063202</v>
      </c>
      <c r="M222" s="137">
        <f t="shared" si="120"/>
        <v>8.7469999999999999</v>
      </c>
      <c r="N222" s="138">
        <f t="shared" si="121"/>
        <v>0</v>
      </c>
      <c r="O222" s="138">
        <f t="shared" si="122"/>
        <v>4.1707944138905058</v>
      </c>
      <c r="P222" s="233">
        <f t="shared" si="123"/>
        <v>0</v>
      </c>
      <c r="Q222" s="234">
        <f t="shared" si="124"/>
        <v>0</v>
      </c>
      <c r="R222" s="234">
        <f t="shared" si="125"/>
        <v>109</v>
      </c>
      <c r="T222">
        <v>507</v>
      </c>
      <c r="U222">
        <v>6586</v>
      </c>
      <c r="V222" t="s">
        <v>1800</v>
      </c>
      <c r="W222">
        <v>2613.4110000000001</v>
      </c>
      <c r="X222">
        <v>1100.42</v>
      </c>
      <c r="Y222">
        <v>2.375</v>
      </c>
      <c r="Z222">
        <v>8.7469999999999999</v>
      </c>
      <c r="AA222">
        <v>169.416056</v>
      </c>
      <c r="AB222">
        <v>1.038848</v>
      </c>
      <c r="AC222">
        <v>46.489395999999999</v>
      </c>
      <c r="AD222" s="1">
        <v>275</v>
      </c>
      <c r="AE222">
        <v>0</v>
      </c>
      <c r="AF222">
        <v>109</v>
      </c>
      <c r="AG222">
        <v>66</v>
      </c>
      <c r="AH222">
        <v>15.425993</v>
      </c>
      <c r="AI222">
        <v>20.7</v>
      </c>
      <c r="AJ222">
        <v>0</v>
      </c>
      <c r="AK222">
        <v>0</v>
      </c>
      <c r="AL222">
        <v>0</v>
      </c>
      <c r="AM222" t="s">
        <v>1801</v>
      </c>
      <c r="AN222" t="s">
        <v>1802</v>
      </c>
      <c r="AO222">
        <v>2555.6379999999999</v>
      </c>
      <c r="AR222" t="s">
        <v>142</v>
      </c>
      <c r="AS222" t="s">
        <v>203</v>
      </c>
      <c r="AT222" t="s">
        <v>1120</v>
      </c>
      <c r="AU222" t="s">
        <v>1800</v>
      </c>
      <c r="AV222" t="s">
        <v>49</v>
      </c>
      <c r="AW222">
        <v>2</v>
      </c>
      <c r="BB222">
        <v>0.98950260693782943</v>
      </c>
      <c r="BC222" t="s">
        <v>69</v>
      </c>
      <c r="BF222" t="s">
        <v>142</v>
      </c>
      <c r="BG222" t="s">
        <v>203</v>
      </c>
      <c r="BH222" t="s">
        <v>1800</v>
      </c>
      <c r="BI222">
        <v>6586</v>
      </c>
      <c r="BJ222">
        <v>2</v>
      </c>
      <c r="BK222" t="s">
        <v>1120</v>
      </c>
      <c r="BL222" t="s">
        <v>1096</v>
      </c>
      <c r="BM222">
        <v>0.98950260693782943</v>
      </c>
      <c r="BN222" t="s">
        <v>69</v>
      </c>
      <c r="BO222" t="s">
        <v>699</v>
      </c>
      <c r="BP222">
        <v>2613.4110000000001</v>
      </c>
    </row>
    <row r="223" spans="1:68" ht="16.5">
      <c r="A223" s="127" t="str">
        <f t="shared" si="108"/>
        <v>동화운수</v>
      </c>
      <c r="B223" s="128" t="str">
        <f t="shared" si="109"/>
        <v>지현근</v>
      </c>
      <c r="C223" s="129" t="str">
        <f t="shared" si="110"/>
        <v>S</v>
      </c>
      <c r="D223" s="130">
        <f t="shared" si="111"/>
        <v>1.0057459695640218</v>
      </c>
      <c r="E223" s="131">
        <f t="shared" si="112"/>
        <v>2009</v>
      </c>
      <c r="F223" s="132" t="str">
        <f t="shared" si="113"/>
        <v>2</v>
      </c>
      <c r="G223" s="133" t="str">
        <f t="shared" si="114"/>
        <v>70바1853</v>
      </c>
      <c r="H223" s="134">
        <f t="shared" si="115"/>
        <v>11</v>
      </c>
      <c r="I223" s="135">
        <f t="shared" si="116"/>
        <v>4128.47</v>
      </c>
      <c r="J223" s="136">
        <f t="shared" si="117"/>
        <v>7.7426451501646353E-3</v>
      </c>
      <c r="K223" s="136">
        <f t="shared" si="118"/>
        <v>0.3538746742542434</v>
      </c>
      <c r="L223" s="136">
        <f t="shared" si="119"/>
        <v>0.17803205545880191</v>
      </c>
      <c r="M223" s="137">
        <f t="shared" si="120"/>
        <v>9.0350000000000001</v>
      </c>
      <c r="N223" s="138">
        <f t="shared" si="121"/>
        <v>2.4222048361741758E-2</v>
      </c>
      <c r="O223" s="138">
        <f t="shared" si="122"/>
        <v>3.2457544804733955</v>
      </c>
      <c r="P223" s="233">
        <f t="shared" si="123"/>
        <v>0</v>
      </c>
      <c r="Q223" s="234">
        <f t="shared" si="124"/>
        <v>1</v>
      </c>
      <c r="R223" s="234">
        <f t="shared" si="125"/>
        <v>134</v>
      </c>
      <c r="T223">
        <v>507</v>
      </c>
      <c r="U223">
        <v>2009</v>
      </c>
      <c r="V223" t="s">
        <v>1803</v>
      </c>
      <c r="W223">
        <v>4128.47</v>
      </c>
      <c r="X223">
        <v>1683.222</v>
      </c>
      <c r="Y223">
        <v>2.4529999999999998</v>
      </c>
      <c r="Z223">
        <v>9.0350000000000001</v>
      </c>
      <c r="AA223">
        <v>281.64987000000002</v>
      </c>
      <c r="AB223">
        <v>2.1807150000000002</v>
      </c>
      <c r="AC223">
        <v>99.668756000000002</v>
      </c>
      <c r="AD223" s="1">
        <v>735</v>
      </c>
      <c r="AE223">
        <v>1</v>
      </c>
      <c r="AF223">
        <v>134</v>
      </c>
      <c r="AG223">
        <v>68</v>
      </c>
      <c r="AH223">
        <v>14.658163999999999</v>
      </c>
      <c r="AI223">
        <v>56.6</v>
      </c>
      <c r="AJ223">
        <v>0</v>
      </c>
      <c r="AK223">
        <v>0</v>
      </c>
      <c r="AL223">
        <v>0</v>
      </c>
      <c r="AM223" t="s">
        <v>1804</v>
      </c>
      <c r="AN223" t="s">
        <v>1805</v>
      </c>
      <c r="AO223">
        <v>1007.526</v>
      </c>
      <c r="AR223" t="s">
        <v>142</v>
      </c>
      <c r="AS223" t="s">
        <v>201</v>
      </c>
      <c r="AT223" t="s">
        <v>987</v>
      </c>
      <c r="AU223" t="s">
        <v>1803</v>
      </c>
      <c r="AV223" t="s">
        <v>49</v>
      </c>
      <c r="AW223">
        <v>11</v>
      </c>
      <c r="BB223">
        <v>1.0057459695640218</v>
      </c>
      <c r="BC223" t="s">
        <v>74</v>
      </c>
      <c r="BF223" t="s">
        <v>142</v>
      </c>
      <c r="BG223" t="s">
        <v>201</v>
      </c>
      <c r="BH223" t="s">
        <v>1803</v>
      </c>
      <c r="BI223">
        <v>2009</v>
      </c>
      <c r="BJ223">
        <v>11</v>
      </c>
      <c r="BK223" t="s">
        <v>987</v>
      </c>
      <c r="BL223" t="s">
        <v>985</v>
      </c>
      <c r="BM223">
        <v>1.0057459695640218</v>
      </c>
      <c r="BN223" t="s">
        <v>74</v>
      </c>
      <c r="BO223" t="s">
        <v>697</v>
      </c>
      <c r="BP223">
        <v>4128.47</v>
      </c>
    </row>
    <row r="224" spans="1:68" ht="16.5">
      <c r="A224" s="127" t="str">
        <f t="shared" si="108"/>
        <v>동화운수</v>
      </c>
      <c r="B224" s="128" t="str">
        <f t="shared" si="109"/>
        <v>지현열</v>
      </c>
      <c r="C224" s="129" t="str">
        <f t="shared" si="110"/>
        <v>C</v>
      </c>
      <c r="D224" s="130">
        <f t="shared" si="111"/>
        <v>0.89342950140619859</v>
      </c>
      <c r="E224" s="131">
        <f t="shared" si="112"/>
        <v>2583</v>
      </c>
      <c r="F224" s="132" t="str">
        <f t="shared" si="113"/>
        <v>45</v>
      </c>
      <c r="G224" s="133" t="str">
        <f t="shared" si="114"/>
        <v>70바1947</v>
      </c>
      <c r="H224" s="134">
        <f t="shared" si="115"/>
        <v>12</v>
      </c>
      <c r="I224" s="135">
        <f t="shared" si="116"/>
        <v>2441.933</v>
      </c>
      <c r="J224" s="136">
        <f t="shared" si="117"/>
        <v>9.4362051852674329E-3</v>
      </c>
      <c r="K224" s="136">
        <f t="shared" si="118"/>
        <v>0.37585859970091545</v>
      </c>
      <c r="L224" s="136">
        <f t="shared" si="119"/>
        <v>0.21212703215034975</v>
      </c>
      <c r="M224" s="137">
        <f t="shared" si="120"/>
        <v>11.744</v>
      </c>
      <c r="N224" s="138">
        <f t="shared" si="121"/>
        <v>0</v>
      </c>
      <c r="O224" s="138">
        <f t="shared" si="122"/>
        <v>10.933960923579804</v>
      </c>
      <c r="P224" s="233">
        <f t="shared" si="123"/>
        <v>3</v>
      </c>
      <c r="Q224" s="234">
        <f t="shared" si="124"/>
        <v>0</v>
      </c>
      <c r="R224" s="234">
        <f t="shared" si="125"/>
        <v>267</v>
      </c>
      <c r="T224">
        <v>507</v>
      </c>
      <c r="U224">
        <v>2583</v>
      </c>
      <c r="V224" t="s">
        <v>1806</v>
      </c>
      <c r="W224">
        <v>2441.933</v>
      </c>
      <c r="X224">
        <v>1111.327</v>
      </c>
      <c r="Y224">
        <v>2.1970000000000001</v>
      </c>
      <c r="Z224">
        <v>11.744</v>
      </c>
      <c r="AA224">
        <v>162.902456</v>
      </c>
      <c r="AB224">
        <v>1.5371809999999999</v>
      </c>
      <c r="AC224">
        <v>61.228288999999997</v>
      </c>
      <c r="AD224" s="1">
        <v>518</v>
      </c>
      <c r="AE224">
        <v>0</v>
      </c>
      <c r="AF224">
        <v>267</v>
      </c>
      <c r="AG224">
        <v>65</v>
      </c>
      <c r="AH224">
        <v>14.990154</v>
      </c>
      <c r="AI224">
        <v>3.9</v>
      </c>
      <c r="AJ224">
        <v>0</v>
      </c>
      <c r="AK224">
        <v>3</v>
      </c>
      <c r="AL224">
        <v>303</v>
      </c>
      <c r="AM224" t="s">
        <v>1807</v>
      </c>
      <c r="AN224" t="s">
        <v>1808</v>
      </c>
      <c r="AO224">
        <v>765.30600000000004</v>
      </c>
      <c r="AR224" t="s">
        <v>142</v>
      </c>
      <c r="AS224" t="s">
        <v>203</v>
      </c>
      <c r="AT224" t="s">
        <v>1122</v>
      </c>
      <c r="AU224" t="s">
        <v>1806</v>
      </c>
      <c r="AV224" t="s">
        <v>49</v>
      </c>
      <c r="AW224">
        <v>12</v>
      </c>
      <c r="BB224">
        <v>0.89342950140619859</v>
      </c>
      <c r="BC224" t="s">
        <v>72</v>
      </c>
      <c r="BF224" t="s">
        <v>142</v>
      </c>
      <c r="BG224" t="s">
        <v>203</v>
      </c>
      <c r="BH224" t="s">
        <v>1806</v>
      </c>
      <c r="BI224">
        <v>2583</v>
      </c>
      <c r="BJ224">
        <v>12</v>
      </c>
      <c r="BK224" t="s">
        <v>1122</v>
      </c>
      <c r="BL224" t="s">
        <v>1071</v>
      </c>
      <c r="BM224">
        <v>0.89342950140619859</v>
      </c>
      <c r="BN224" t="s">
        <v>72</v>
      </c>
      <c r="BO224" t="s">
        <v>698</v>
      </c>
      <c r="BP224">
        <v>2441.933</v>
      </c>
    </row>
    <row r="225" spans="1:68" ht="16.5">
      <c r="A225" s="127" t="str">
        <f t="shared" si="108"/>
        <v>동화운수</v>
      </c>
      <c r="B225" s="128" t="str">
        <f t="shared" si="109"/>
        <v>차경남</v>
      </c>
      <c r="C225" s="129" t="str">
        <f t="shared" si="110"/>
        <v>C</v>
      </c>
      <c r="D225" s="130">
        <f t="shared" si="111"/>
        <v>0.85695652173913051</v>
      </c>
      <c r="E225" s="131">
        <f t="shared" si="112"/>
        <v>1308</v>
      </c>
      <c r="F225" s="132" t="str">
        <f t="shared" si="113"/>
        <v>2</v>
      </c>
      <c r="G225" s="133" t="str">
        <f t="shared" si="114"/>
        <v>70바1817</v>
      </c>
      <c r="H225" s="134">
        <f t="shared" si="115"/>
        <v>1</v>
      </c>
      <c r="I225" s="135">
        <f t="shared" si="116"/>
        <v>3726.74</v>
      </c>
      <c r="J225" s="136">
        <f t="shared" si="117"/>
        <v>2.3144770609301313E-2</v>
      </c>
      <c r="K225" s="136">
        <f t="shared" si="118"/>
        <v>0.35371490704564051</v>
      </c>
      <c r="L225" s="136">
        <f t="shared" si="119"/>
        <v>0.22808137943618284</v>
      </c>
      <c r="M225" s="137">
        <f t="shared" si="120"/>
        <v>13.057</v>
      </c>
      <c r="N225" s="138">
        <f t="shared" si="121"/>
        <v>0.10733241385232134</v>
      </c>
      <c r="O225" s="138">
        <f t="shared" si="122"/>
        <v>26.296441393818728</v>
      </c>
      <c r="P225" s="233">
        <f t="shared" si="123"/>
        <v>4</v>
      </c>
      <c r="Q225" s="234">
        <f t="shared" si="124"/>
        <v>4</v>
      </c>
      <c r="R225" s="234">
        <f t="shared" si="125"/>
        <v>980</v>
      </c>
      <c r="T225">
        <v>507</v>
      </c>
      <c r="U225">
        <v>1308</v>
      </c>
      <c r="V225" t="s">
        <v>1809</v>
      </c>
      <c r="W225">
        <v>3726.74</v>
      </c>
      <c r="X225">
        <v>1890.6220000000001</v>
      </c>
      <c r="Y225">
        <v>1.9710000000000001</v>
      </c>
      <c r="Z225">
        <v>13.057</v>
      </c>
      <c r="AA225">
        <v>254.12159399999999</v>
      </c>
      <c r="AB225">
        <v>5.8815860000000004</v>
      </c>
      <c r="AC225">
        <v>89.886595999999997</v>
      </c>
      <c r="AD225" s="1">
        <v>850</v>
      </c>
      <c r="AE225">
        <v>4</v>
      </c>
      <c r="AF225">
        <v>980</v>
      </c>
      <c r="AG225">
        <v>71</v>
      </c>
      <c r="AH225">
        <v>14.665184</v>
      </c>
      <c r="AI225">
        <v>223</v>
      </c>
      <c r="AJ225">
        <v>0</v>
      </c>
      <c r="AK225">
        <v>4</v>
      </c>
      <c r="AL225">
        <v>826</v>
      </c>
      <c r="AM225" t="s">
        <v>1810</v>
      </c>
      <c r="AN225" t="s">
        <v>1811</v>
      </c>
      <c r="AO225">
        <v>3726.74</v>
      </c>
      <c r="AR225" t="s">
        <v>142</v>
      </c>
      <c r="AS225" t="s">
        <v>201</v>
      </c>
      <c r="AT225" t="s">
        <v>981</v>
      </c>
      <c r="AU225" t="s">
        <v>1809</v>
      </c>
      <c r="AV225" t="s">
        <v>49</v>
      </c>
      <c r="AW225">
        <v>1</v>
      </c>
      <c r="BB225">
        <v>0.85695652173913051</v>
      </c>
      <c r="BC225" t="s">
        <v>72</v>
      </c>
      <c r="BF225" t="s">
        <v>142</v>
      </c>
      <c r="BG225" t="s">
        <v>201</v>
      </c>
      <c r="BH225" t="s">
        <v>1809</v>
      </c>
      <c r="BI225">
        <v>1308</v>
      </c>
      <c r="BJ225">
        <v>1</v>
      </c>
      <c r="BK225" t="s">
        <v>981</v>
      </c>
      <c r="BL225" t="s">
        <v>695</v>
      </c>
      <c r="BM225">
        <v>0.85695652173913051</v>
      </c>
      <c r="BN225" t="s">
        <v>72</v>
      </c>
      <c r="BO225" t="s">
        <v>698</v>
      </c>
      <c r="BP225">
        <v>3726.74</v>
      </c>
    </row>
    <row r="226" spans="1:68" ht="16.5">
      <c r="A226" s="127" t="str">
        <f t="shared" si="108"/>
        <v>동화운수</v>
      </c>
      <c r="B226" s="128" t="str">
        <f t="shared" si="109"/>
        <v>차주선</v>
      </c>
      <c r="C226" s="129" t="str">
        <f t="shared" si="110"/>
        <v>B</v>
      </c>
      <c r="D226" s="130">
        <f t="shared" si="111"/>
        <v>0.94884615384615389</v>
      </c>
      <c r="E226" s="131">
        <f t="shared" si="112"/>
        <v>6956</v>
      </c>
      <c r="F226" s="132" t="str">
        <f t="shared" si="113"/>
        <v>45</v>
      </c>
      <c r="G226" s="133" t="str">
        <f t="shared" si="114"/>
        <v>70바1830</v>
      </c>
      <c r="H226" s="134">
        <f t="shared" si="115"/>
        <v>1</v>
      </c>
      <c r="I226" s="135">
        <f t="shared" si="116"/>
        <v>2002.9649999999999</v>
      </c>
      <c r="J226" s="136">
        <f t="shared" si="117"/>
        <v>1.3222046657762035E-2</v>
      </c>
      <c r="K226" s="136">
        <f t="shared" si="118"/>
        <v>0.34849107733187157</v>
      </c>
      <c r="L226" s="136">
        <f t="shared" si="119"/>
        <v>0.18722244272865476</v>
      </c>
      <c r="M226" s="137">
        <f t="shared" si="120"/>
        <v>9.4250000000000007</v>
      </c>
      <c r="N226" s="138">
        <f t="shared" si="121"/>
        <v>0</v>
      </c>
      <c r="O226" s="138">
        <f t="shared" si="122"/>
        <v>8.1878614953331681</v>
      </c>
      <c r="P226" s="233">
        <f t="shared" si="123"/>
        <v>2</v>
      </c>
      <c r="Q226" s="234">
        <f t="shared" si="124"/>
        <v>0</v>
      </c>
      <c r="R226" s="234">
        <f t="shared" si="125"/>
        <v>164</v>
      </c>
      <c r="T226">
        <v>507</v>
      </c>
      <c r="U226">
        <v>6956</v>
      </c>
      <c r="V226" t="s">
        <v>1812</v>
      </c>
      <c r="W226">
        <v>2002.9649999999999</v>
      </c>
      <c r="X226">
        <v>811.96900000000005</v>
      </c>
      <c r="Y226">
        <v>2.4670000000000001</v>
      </c>
      <c r="Z226">
        <v>9.4250000000000007</v>
      </c>
      <c r="AA226">
        <v>127.814403</v>
      </c>
      <c r="AB226">
        <v>1.6899679999999999</v>
      </c>
      <c r="AC226">
        <v>44.542178999999997</v>
      </c>
      <c r="AD226" s="1">
        <v>375</v>
      </c>
      <c r="AE226">
        <v>0</v>
      </c>
      <c r="AF226">
        <v>164</v>
      </c>
      <c r="AG226">
        <v>73</v>
      </c>
      <c r="AH226">
        <v>15.670885999999999</v>
      </c>
      <c r="AI226">
        <v>22.7</v>
      </c>
      <c r="AJ226">
        <v>0</v>
      </c>
      <c r="AK226">
        <v>2</v>
      </c>
      <c r="AL226">
        <v>142</v>
      </c>
      <c r="AM226" t="s">
        <v>1813</v>
      </c>
      <c r="AN226" t="s">
        <v>1814</v>
      </c>
      <c r="AO226">
        <v>2002.9649999999999</v>
      </c>
      <c r="AR226" t="s">
        <v>142</v>
      </c>
      <c r="AS226" t="s">
        <v>203</v>
      </c>
      <c r="AT226" t="s">
        <v>1067</v>
      </c>
      <c r="AU226" t="s">
        <v>1812</v>
      </c>
      <c r="AV226" t="s">
        <v>49</v>
      </c>
      <c r="AW226">
        <v>1</v>
      </c>
      <c r="BB226">
        <v>0.94884615384615389</v>
      </c>
      <c r="BC226" t="s">
        <v>71</v>
      </c>
      <c r="BF226" t="s">
        <v>142</v>
      </c>
      <c r="BG226" t="s">
        <v>203</v>
      </c>
      <c r="BH226" t="s">
        <v>1812</v>
      </c>
      <c r="BI226">
        <v>6956</v>
      </c>
      <c r="BJ226">
        <v>1</v>
      </c>
      <c r="BK226" t="s">
        <v>1067</v>
      </c>
      <c r="BL226" t="s">
        <v>695</v>
      </c>
      <c r="BM226">
        <v>0.94884615384615389</v>
      </c>
      <c r="BN226" t="s">
        <v>71</v>
      </c>
      <c r="BO226" t="s">
        <v>696</v>
      </c>
      <c r="BP226">
        <v>2002.9649999999999</v>
      </c>
    </row>
    <row r="227" spans="1:68" ht="16.5">
      <c r="A227" s="127" t="str">
        <f t="shared" si="108"/>
        <v>동화운수</v>
      </c>
      <c r="B227" s="128" t="str">
        <f t="shared" si="109"/>
        <v>채상환</v>
      </c>
      <c r="C227" s="129" t="str">
        <f t="shared" si="110"/>
        <v>S</v>
      </c>
      <c r="D227" s="130">
        <f t="shared" si="111"/>
        <v>1.0494222880076909</v>
      </c>
      <c r="E227" s="131">
        <f t="shared" si="112"/>
        <v>3291</v>
      </c>
      <c r="F227" s="132" t="str">
        <f t="shared" si="113"/>
        <v>45</v>
      </c>
      <c r="G227" s="133" t="str">
        <f t="shared" si="114"/>
        <v>70바1841</v>
      </c>
      <c r="H227" s="134">
        <f t="shared" si="115"/>
        <v>2</v>
      </c>
      <c r="I227" s="135">
        <f t="shared" si="116"/>
        <v>2422.183</v>
      </c>
      <c r="J227" s="136">
        <f t="shared" si="117"/>
        <v>5.5351099672221434E-3</v>
      </c>
      <c r="K227" s="136">
        <f t="shared" si="118"/>
        <v>0.33666365982536789</v>
      </c>
      <c r="L227" s="136">
        <f t="shared" si="119"/>
        <v>0.10857973984624614</v>
      </c>
      <c r="M227" s="137">
        <f t="shared" si="120"/>
        <v>9.1110000000000007</v>
      </c>
      <c r="N227" s="138">
        <f t="shared" si="121"/>
        <v>4.1285072184884461E-2</v>
      </c>
      <c r="O227" s="138">
        <f t="shared" si="122"/>
        <v>5.1606340231105579</v>
      </c>
      <c r="P227" s="233">
        <f t="shared" si="123"/>
        <v>3</v>
      </c>
      <c r="Q227" s="234">
        <f t="shared" si="124"/>
        <v>1</v>
      </c>
      <c r="R227" s="234">
        <f t="shared" si="125"/>
        <v>125</v>
      </c>
      <c r="T227">
        <v>507</v>
      </c>
      <c r="U227">
        <v>3291</v>
      </c>
      <c r="V227" t="s">
        <v>1815</v>
      </c>
      <c r="W227">
        <v>2422.183</v>
      </c>
      <c r="X227">
        <v>961.27700000000004</v>
      </c>
      <c r="Y227">
        <v>2.52</v>
      </c>
      <c r="Z227">
        <v>9.1110000000000007</v>
      </c>
      <c r="AA227">
        <v>157.52189300000001</v>
      </c>
      <c r="AB227">
        <v>0.87190100000000004</v>
      </c>
      <c r="AC227">
        <v>53.031897000000001</v>
      </c>
      <c r="AD227" s="1">
        <v>263</v>
      </c>
      <c r="AE227">
        <v>1</v>
      </c>
      <c r="AF227">
        <v>125</v>
      </c>
      <c r="AG227">
        <v>70</v>
      </c>
      <c r="AH227">
        <v>15.376802</v>
      </c>
      <c r="AI227">
        <v>66.2</v>
      </c>
      <c r="AJ227">
        <v>0</v>
      </c>
      <c r="AK227">
        <v>3</v>
      </c>
      <c r="AL227">
        <v>3779</v>
      </c>
      <c r="AM227" t="s">
        <v>1816</v>
      </c>
      <c r="AN227" t="s">
        <v>1817</v>
      </c>
      <c r="AO227">
        <v>2368.4899999999998</v>
      </c>
      <c r="AR227" t="s">
        <v>142</v>
      </c>
      <c r="AS227" t="s">
        <v>203</v>
      </c>
      <c r="AT227" t="s">
        <v>1074</v>
      </c>
      <c r="AU227" t="s">
        <v>1815</v>
      </c>
      <c r="AV227" t="s">
        <v>49</v>
      </c>
      <c r="AW227">
        <v>2</v>
      </c>
      <c r="BB227">
        <v>1.0494222880076909</v>
      </c>
      <c r="BC227" t="s">
        <v>74</v>
      </c>
      <c r="BF227" t="s">
        <v>142</v>
      </c>
      <c r="BG227" t="s">
        <v>203</v>
      </c>
      <c r="BH227" t="s">
        <v>1815</v>
      </c>
      <c r="BI227">
        <v>3291</v>
      </c>
      <c r="BJ227">
        <v>2</v>
      </c>
      <c r="BK227" t="s">
        <v>1074</v>
      </c>
      <c r="BL227" t="s">
        <v>1092</v>
      </c>
      <c r="BM227">
        <v>1.0494222880076909</v>
      </c>
      <c r="BN227" t="s">
        <v>74</v>
      </c>
      <c r="BO227" t="s">
        <v>697</v>
      </c>
      <c r="BP227">
        <v>2422.183</v>
      </c>
    </row>
    <row r="228" spans="1:68" ht="16.5">
      <c r="A228" s="127" t="str">
        <f t="shared" si="108"/>
        <v>동화운수</v>
      </c>
      <c r="B228" s="128" t="str">
        <f t="shared" si="109"/>
        <v>천광일</v>
      </c>
      <c r="C228" s="129" t="str">
        <f t="shared" si="110"/>
        <v>A</v>
      </c>
      <c r="D228" s="130">
        <f t="shared" si="111"/>
        <v>0.96916653511108897</v>
      </c>
      <c r="E228" s="131">
        <f t="shared" si="112"/>
        <v>3792</v>
      </c>
      <c r="F228" s="132" t="str">
        <f t="shared" si="113"/>
        <v>45</v>
      </c>
      <c r="G228" s="133" t="str">
        <f t="shared" si="114"/>
        <v>70바1944</v>
      </c>
      <c r="H228" s="134">
        <f t="shared" si="115"/>
        <v>6</v>
      </c>
      <c r="I228" s="135">
        <f t="shared" si="116"/>
        <v>2348.1350000000002</v>
      </c>
      <c r="J228" s="136">
        <f t="shared" si="117"/>
        <v>3.8000941762082784E-3</v>
      </c>
      <c r="K228" s="136">
        <f t="shared" si="118"/>
        <v>0.36540984209782296</v>
      </c>
      <c r="L228" s="136">
        <f t="shared" si="119"/>
        <v>0.14692511290875523</v>
      </c>
      <c r="M228" s="137">
        <f t="shared" si="120"/>
        <v>10.754</v>
      </c>
      <c r="N228" s="138">
        <f t="shared" si="121"/>
        <v>4.2586989248914561E-2</v>
      </c>
      <c r="O228" s="138">
        <f t="shared" si="122"/>
        <v>6.132526451843697</v>
      </c>
      <c r="P228" s="233">
        <f t="shared" si="123"/>
        <v>3</v>
      </c>
      <c r="Q228" s="234">
        <f t="shared" si="124"/>
        <v>1</v>
      </c>
      <c r="R228" s="234">
        <f t="shared" si="125"/>
        <v>144</v>
      </c>
      <c r="T228">
        <v>507</v>
      </c>
      <c r="U228">
        <v>3792</v>
      </c>
      <c r="V228" t="s">
        <v>1818</v>
      </c>
      <c r="W228">
        <v>2348.1350000000002</v>
      </c>
      <c r="X228">
        <v>1007.313</v>
      </c>
      <c r="Y228">
        <v>2.331</v>
      </c>
      <c r="Z228">
        <v>10.754</v>
      </c>
      <c r="AA228">
        <v>157.296628</v>
      </c>
      <c r="AB228">
        <v>0.597742</v>
      </c>
      <c r="AC228">
        <v>57.477736</v>
      </c>
      <c r="AD228" s="1">
        <v>345</v>
      </c>
      <c r="AE228">
        <v>1</v>
      </c>
      <c r="AF228">
        <v>144</v>
      </c>
      <c r="AG228">
        <v>64</v>
      </c>
      <c r="AH228">
        <v>14.928069000000001</v>
      </c>
      <c r="AI228">
        <v>6.9</v>
      </c>
      <c r="AJ228">
        <v>0</v>
      </c>
      <c r="AK228">
        <v>3</v>
      </c>
      <c r="AL228">
        <v>383</v>
      </c>
      <c r="AM228" t="s">
        <v>1819</v>
      </c>
      <c r="AN228" t="s">
        <v>1820</v>
      </c>
      <c r="AO228">
        <v>703.26800000000003</v>
      </c>
      <c r="AR228" t="s">
        <v>142</v>
      </c>
      <c r="AS228" t="s">
        <v>203</v>
      </c>
      <c r="AT228" t="s">
        <v>1118</v>
      </c>
      <c r="AU228" t="s">
        <v>1818</v>
      </c>
      <c r="AV228" t="s">
        <v>49</v>
      </c>
      <c r="AW228">
        <v>6</v>
      </c>
      <c r="BB228">
        <v>0.96916653511108897</v>
      </c>
      <c r="BC228" t="s">
        <v>69</v>
      </c>
      <c r="BF228" t="s">
        <v>142</v>
      </c>
      <c r="BG228" t="s">
        <v>203</v>
      </c>
      <c r="BH228" t="s">
        <v>1818</v>
      </c>
      <c r="BI228">
        <v>3792</v>
      </c>
      <c r="BJ228">
        <v>6</v>
      </c>
      <c r="BK228" t="s">
        <v>1118</v>
      </c>
      <c r="BL228" t="s">
        <v>1086</v>
      </c>
      <c r="BM228">
        <v>0.96916653511108897</v>
      </c>
      <c r="BN228" t="s">
        <v>69</v>
      </c>
      <c r="BO228" t="s">
        <v>699</v>
      </c>
      <c r="BP228">
        <v>2348.1350000000002</v>
      </c>
    </row>
    <row r="229" spans="1:68" ht="16.5">
      <c r="A229" s="127" t="str">
        <f t="shared" si="108"/>
        <v>동화운수</v>
      </c>
      <c r="B229" s="128" t="str">
        <f t="shared" si="109"/>
        <v>천성영</v>
      </c>
      <c r="C229" s="129" t="str">
        <f t="shared" si="110"/>
        <v>S</v>
      </c>
      <c r="D229" s="130">
        <f t="shared" si="111"/>
        <v>1.0273079068617139</v>
      </c>
      <c r="E229" s="131">
        <f t="shared" si="112"/>
        <v>2732</v>
      </c>
      <c r="F229" s="132" t="str">
        <f t="shared" si="113"/>
        <v>급행95</v>
      </c>
      <c r="G229" s="133" t="str">
        <f t="shared" si="114"/>
        <v>70바1805</v>
      </c>
      <c r="H229" s="134">
        <f t="shared" si="115"/>
        <v>2</v>
      </c>
      <c r="I229" s="135">
        <f t="shared" si="116"/>
        <v>2251.739</v>
      </c>
      <c r="J229" s="136">
        <f t="shared" si="117"/>
        <v>2.2853106949758538E-3</v>
      </c>
      <c r="K229" s="136">
        <f t="shared" si="118"/>
        <v>0.36062043972613217</v>
      </c>
      <c r="L229" s="136">
        <f t="shared" si="119"/>
        <v>0.11146940209322662</v>
      </c>
      <c r="M229" s="137">
        <f t="shared" si="120"/>
        <v>7.6760000000000002</v>
      </c>
      <c r="N229" s="138">
        <f t="shared" si="121"/>
        <v>0</v>
      </c>
      <c r="O229" s="138">
        <f t="shared" si="122"/>
        <v>2.1316857770816244</v>
      </c>
      <c r="P229" s="233">
        <f t="shared" si="123"/>
        <v>0</v>
      </c>
      <c r="Q229" s="234">
        <f t="shared" si="124"/>
        <v>0</v>
      </c>
      <c r="R229" s="234">
        <f t="shared" si="125"/>
        <v>48</v>
      </c>
      <c r="T229">
        <v>507</v>
      </c>
      <c r="U229">
        <v>2732</v>
      </c>
      <c r="V229" t="s">
        <v>1821</v>
      </c>
      <c r="W229">
        <v>2251.739</v>
      </c>
      <c r="X229">
        <v>811.03200000000004</v>
      </c>
      <c r="Y229">
        <v>2.7759999999999998</v>
      </c>
      <c r="Z229">
        <v>7.6760000000000002</v>
      </c>
      <c r="AA229">
        <v>145.72329300000001</v>
      </c>
      <c r="AB229">
        <v>0.33302300000000001</v>
      </c>
      <c r="AC229">
        <v>52.550798</v>
      </c>
      <c r="AD229" s="1">
        <v>251</v>
      </c>
      <c r="AE229">
        <v>0</v>
      </c>
      <c r="AF229">
        <v>48</v>
      </c>
      <c r="AG229">
        <v>61</v>
      </c>
      <c r="AH229">
        <v>15.452154999999999</v>
      </c>
      <c r="AI229">
        <v>0</v>
      </c>
      <c r="AJ229">
        <v>0</v>
      </c>
      <c r="AK229">
        <v>0</v>
      </c>
      <c r="AL229">
        <v>0</v>
      </c>
      <c r="AM229" t="s">
        <v>1822</v>
      </c>
      <c r="AN229" t="s">
        <v>1823</v>
      </c>
      <c r="AO229">
        <v>2117.395</v>
      </c>
      <c r="AR229" t="s">
        <v>142</v>
      </c>
      <c r="AS229" t="s">
        <v>204</v>
      </c>
      <c r="AT229" t="s">
        <v>1127</v>
      </c>
      <c r="AU229" t="s">
        <v>1821</v>
      </c>
      <c r="AV229" t="s">
        <v>49</v>
      </c>
      <c r="AW229">
        <v>2</v>
      </c>
      <c r="BB229">
        <v>1.0273079068617139</v>
      </c>
      <c r="BC229" t="s">
        <v>74</v>
      </c>
      <c r="BF229" t="s">
        <v>142</v>
      </c>
      <c r="BG229" t="s">
        <v>204</v>
      </c>
      <c r="BH229" t="s">
        <v>1821</v>
      </c>
      <c r="BI229">
        <v>2732</v>
      </c>
      <c r="BJ229">
        <v>2</v>
      </c>
      <c r="BK229" t="s">
        <v>1127</v>
      </c>
      <c r="BL229" t="s">
        <v>1135</v>
      </c>
      <c r="BM229">
        <v>1.0273079068617139</v>
      </c>
      <c r="BN229" t="s">
        <v>74</v>
      </c>
      <c r="BO229" t="s">
        <v>697</v>
      </c>
      <c r="BP229">
        <v>2251.739</v>
      </c>
    </row>
    <row r="230" spans="1:68" ht="16.5">
      <c r="A230" s="127" t="str">
        <f t="shared" si="108"/>
        <v>동화운수</v>
      </c>
      <c r="B230" s="128" t="str">
        <f t="shared" si="109"/>
        <v>천차영</v>
      </c>
      <c r="C230" s="129" t="str">
        <f t="shared" si="110"/>
        <v>S</v>
      </c>
      <c r="D230" s="130">
        <f t="shared" si="111"/>
        <v>1.0962499999999999</v>
      </c>
      <c r="E230" s="131">
        <f t="shared" si="112"/>
        <v>2286</v>
      </c>
      <c r="F230" s="132" t="str">
        <f t="shared" si="113"/>
        <v>45</v>
      </c>
      <c r="G230" s="133" t="str">
        <f t="shared" si="114"/>
        <v>70바1851</v>
      </c>
      <c r="H230" s="134">
        <f t="shared" si="115"/>
        <v>1</v>
      </c>
      <c r="I230" s="135">
        <f t="shared" si="116"/>
        <v>1962.7049999999999</v>
      </c>
      <c r="J230" s="136">
        <f t="shared" si="117"/>
        <v>5.4035743632078271E-3</v>
      </c>
      <c r="K230" s="136">
        <f t="shared" si="118"/>
        <v>0.30330946252153512</v>
      </c>
      <c r="L230" s="136">
        <f t="shared" si="119"/>
        <v>0.12177071949172188</v>
      </c>
      <c r="M230" s="137">
        <f t="shared" si="120"/>
        <v>9.0269999999999992</v>
      </c>
      <c r="N230" s="138">
        <f t="shared" si="121"/>
        <v>5.095009183754054E-2</v>
      </c>
      <c r="O230" s="138">
        <f t="shared" si="122"/>
        <v>19.564835265615567</v>
      </c>
      <c r="P230" s="233">
        <f t="shared" si="123"/>
        <v>0</v>
      </c>
      <c r="Q230" s="234">
        <f t="shared" si="124"/>
        <v>1</v>
      </c>
      <c r="R230" s="234">
        <f t="shared" si="125"/>
        <v>384</v>
      </c>
      <c r="T230">
        <v>507</v>
      </c>
      <c r="U230">
        <v>2286</v>
      </c>
      <c r="V230" t="s">
        <v>1824</v>
      </c>
      <c r="W230">
        <v>1962.7049999999999</v>
      </c>
      <c r="X230">
        <v>746.11199999999997</v>
      </c>
      <c r="Y230">
        <v>2.6309999999999998</v>
      </c>
      <c r="Z230">
        <v>9.0269999999999992</v>
      </c>
      <c r="AA230">
        <v>121.209954</v>
      </c>
      <c r="AB230">
        <v>0.65496699999999997</v>
      </c>
      <c r="AC230">
        <v>36.764125999999997</v>
      </c>
      <c r="AD230" s="1">
        <v>239</v>
      </c>
      <c r="AE230">
        <v>1</v>
      </c>
      <c r="AF230">
        <v>384</v>
      </c>
      <c r="AG230">
        <v>66</v>
      </c>
      <c r="AH230">
        <v>16.192605</v>
      </c>
      <c r="AI230">
        <v>3.7</v>
      </c>
      <c r="AJ230">
        <v>0</v>
      </c>
      <c r="AK230">
        <v>0</v>
      </c>
      <c r="AL230">
        <v>0</v>
      </c>
      <c r="AM230" t="s">
        <v>1825</v>
      </c>
      <c r="AN230" t="s">
        <v>1826</v>
      </c>
      <c r="AO230">
        <v>1962.7049999999999</v>
      </c>
      <c r="AR230" t="s">
        <v>142</v>
      </c>
      <c r="AS230" t="s">
        <v>203</v>
      </c>
      <c r="AT230" t="s">
        <v>1086</v>
      </c>
      <c r="AU230" t="s">
        <v>1824</v>
      </c>
      <c r="AV230" t="s">
        <v>49</v>
      </c>
      <c r="AW230">
        <v>1</v>
      </c>
      <c r="BB230">
        <v>1.0962499999999999</v>
      </c>
      <c r="BC230" t="s">
        <v>74</v>
      </c>
      <c r="BF230" t="s">
        <v>142</v>
      </c>
      <c r="BG230" t="s">
        <v>203</v>
      </c>
      <c r="BH230" t="s">
        <v>1824</v>
      </c>
      <c r="BI230">
        <v>2286</v>
      </c>
      <c r="BJ230">
        <v>1</v>
      </c>
      <c r="BK230" t="s">
        <v>1086</v>
      </c>
      <c r="BL230" t="s">
        <v>695</v>
      </c>
      <c r="BM230">
        <v>1.0962499999999999</v>
      </c>
      <c r="BN230" t="s">
        <v>74</v>
      </c>
      <c r="BO230" t="s">
        <v>697</v>
      </c>
      <c r="BP230">
        <v>1962.7049999999999</v>
      </c>
    </row>
    <row r="231" spans="1:68" ht="16.5">
      <c r="A231" s="127" t="str">
        <f t="shared" si="108"/>
        <v>동화운수</v>
      </c>
      <c r="B231" s="128" t="str">
        <f t="shared" si="109"/>
        <v>최기병</v>
      </c>
      <c r="C231" s="129" t="str">
        <f t="shared" si="110"/>
        <v>A</v>
      </c>
      <c r="D231" s="130">
        <f t="shared" si="111"/>
        <v>0.97227272727272707</v>
      </c>
      <c r="E231" s="131">
        <f t="shared" si="112"/>
        <v>4139</v>
      </c>
      <c r="F231" s="132" t="str">
        <f t="shared" si="113"/>
        <v>2</v>
      </c>
      <c r="G231" s="133" t="str">
        <f t="shared" si="114"/>
        <v>70바1910</v>
      </c>
      <c r="H231" s="134">
        <f t="shared" si="115"/>
        <v>1</v>
      </c>
      <c r="I231" s="135">
        <f t="shared" si="116"/>
        <v>3905.6640000000002</v>
      </c>
      <c r="J231" s="136">
        <f t="shared" si="117"/>
        <v>1.493621014997545E-3</v>
      </c>
      <c r="K231" s="136">
        <f t="shared" si="118"/>
        <v>0.25806894946241815</v>
      </c>
      <c r="L231" s="136">
        <f t="shared" si="119"/>
        <v>0.37663250090125516</v>
      </c>
      <c r="M231" s="137">
        <f t="shared" si="120"/>
        <v>9.2609999999999992</v>
      </c>
      <c r="N231" s="138">
        <f t="shared" si="121"/>
        <v>0</v>
      </c>
      <c r="O231" s="138">
        <f t="shared" si="122"/>
        <v>0.87053059351751705</v>
      </c>
      <c r="P231" s="233">
        <f t="shared" si="123"/>
        <v>0</v>
      </c>
      <c r="Q231" s="234">
        <f t="shared" si="124"/>
        <v>0</v>
      </c>
      <c r="R231" s="234">
        <f t="shared" si="125"/>
        <v>34</v>
      </c>
      <c r="T231">
        <v>507</v>
      </c>
      <c r="U231">
        <v>4139</v>
      </c>
      <c r="V231" t="s">
        <v>1827</v>
      </c>
      <c r="W231">
        <v>3905.6640000000002</v>
      </c>
      <c r="X231">
        <v>1826.2840000000001</v>
      </c>
      <c r="Y231">
        <v>2.1389999999999998</v>
      </c>
      <c r="Z231">
        <v>9.2609999999999992</v>
      </c>
      <c r="AA231">
        <v>268.49381199999999</v>
      </c>
      <c r="AB231">
        <v>0.401028</v>
      </c>
      <c r="AC231">
        <v>69.289916000000005</v>
      </c>
      <c r="AD231" s="1">
        <v>1471</v>
      </c>
      <c r="AE231">
        <v>0</v>
      </c>
      <c r="AF231">
        <v>34</v>
      </c>
      <c r="AG231">
        <v>66</v>
      </c>
      <c r="AH231">
        <v>14.546569</v>
      </c>
      <c r="AI231">
        <v>16</v>
      </c>
      <c r="AJ231">
        <v>0</v>
      </c>
      <c r="AK231">
        <v>0</v>
      </c>
      <c r="AL231">
        <v>0</v>
      </c>
      <c r="AM231" t="s">
        <v>1828</v>
      </c>
      <c r="AN231" t="s">
        <v>1829</v>
      </c>
      <c r="AO231">
        <v>3905.6640000000002</v>
      </c>
      <c r="AR231" t="s">
        <v>142</v>
      </c>
      <c r="AS231" t="s">
        <v>201</v>
      </c>
      <c r="AT231" t="s">
        <v>1009</v>
      </c>
      <c r="AU231" t="s">
        <v>1827</v>
      </c>
      <c r="AV231" t="s">
        <v>49</v>
      </c>
      <c r="AW231">
        <v>1</v>
      </c>
      <c r="BB231">
        <v>0.97227272727272707</v>
      </c>
      <c r="BC231" t="s">
        <v>69</v>
      </c>
      <c r="BF231" t="s">
        <v>142</v>
      </c>
      <c r="BG231" t="s">
        <v>201</v>
      </c>
      <c r="BH231" t="s">
        <v>1827</v>
      </c>
      <c r="BI231">
        <v>4139</v>
      </c>
      <c r="BJ231">
        <v>1</v>
      </c>
      <c r="BK231" t="s">
        <v>1009</v>
      </c>
      <c r="BL231" t="s">
        <v>695</v>
      </c>
      <c r="BM231">
        <v>0.97227272727272707</v>
      </c>
      <c r="BN231" t="s">
        <v>69</v>
      </c>
      <c r="BO231" t="s">
        <v>699</v>
      </c>
      <c r="BP231">
        <v>3905.6640000000002</v>
      </c>
    </row>
    <row r="232" spans="1:68" ht="16.5">
      <c r="A232" s="127" t="str">
        <f t="shared" si="108"/>
        <v>동화운수</v>
      </c>
      <c r="B232" s="128" t="str">
        <f t="shared" si="109"/>
        <v>최기석</v>
      </c>
      <c r="C232" s="129" t="str">
        <f t="shared" si="110"/>
        <v>A</v>
      </c>
      <c r="D232" s="130">
        <f t="shared" si="111"/>
        <v>0.9518236970918863</v>
      </c>
      <c r="E232" s="131">
        <f t="shared" si="112"/>
        <v>3376</v>
      </c>
      <c r="F232" s="132" t="str">
        <f t="shared" si="113"/>
        <v>45</v>
      </c>
      <c r="G232" s="133" t="str">
        <f t="shared" si="114"/>
        <v>70바1943</v>
      </c>
      <c r="H232" s="134">
        <f t="shared" si="115"/>
        <v>3</v>
      </c>
      <c r="I232" s="135">
        <f t="shared" si="116"/>
        <v>2336.6259999999997</v>
      </c>
      <c r="J232" s="136">
        <f t="shared" si="117"/>
        <v>1.077212105877807E-2</v>
      </c>
      <c r="K232" s="136">
        <f t="shared" si="118"/>
        <v>0.33984300706078668</v>
      </c>
      <c r="L232" s="136">
        <f t="shared" si="119"/>
        <v>0.15364033439668995</v>
      </c>
      <c r="M232" s="137">
        <f t="shared" si="120"/>
        <v>9.5120000000000005</v>
      </c>
      <c r="N232" s="138">
        <f t="shared" si="121"/>
        <v>4.2796750528325884E-2</v>
      </c>
      <c r="O232" s="138">
        <f t="shared" si="122"/>
        <v>6.7618865834754889</v>
      </c>
      <c r="P232" s="233">
        <f t="shared" si="123"/>
        <v>2</v>
      </c>
      <c r="Q232" s="234">
        <f t="shared" si="124"/>
        <v>1</v>
      </c>
      <c r="R232" s="234">
        <f t="shared" si="125"/>
        <v>158</v>
      </c>
      <c r="T232">
        <v>507</v>
      </c>
      <c r="U232">
        <v>3376</v>
      </c>
      <c r="V232" t="s">
        <v>1830</v>
      </c>
      <c r="W232">
        <v>2336.6260000000002</v>
      </c>
      <c r="X232">
        <v>948.32399999999996</v>
      </c>
      <c r="Y232">
        <v>2.464</v>
      </c>
      <c r="Z232">
        <v>9.5120000000000005</v>
      </c>
      <c r="AA232">
        <v>148.73356799999999</v>
      </c>
      <c r="AB232">
        <v>1.602176</v>
      </c>
      <c r="AC232">
        <v>50.546062999999997</v>
      </c>
      <c r="AD232" s="1">
        <v>359</v>
      </c>
      <c r="AE232">
        <v>1</v>
      </c>
      <c r="AF232">
        <v>158</v>
      </c>
      <c r="AG232">
        <v>67</v>
      </c>
      <c r="AH232">
        <v>15.710145000000001</v>
      </c>
      <c r="AI232">
        <v>17.8</v>
      </c>
      <c r="AJ232">
        <v>0</v>
      </c>
      <c r="AK232">
        <v>2</v>
      </c>
      <c r="AL232">
        <v>297</v>
      </c>
      <c r="AM232" t="s">
        <v>1831</v>
      </c>
      <c r="AN232" t="s">
        <v>1832</v>
      </c>
      <c r="AO232">
        <v>2167.8739999999998</v>
      </c>
      <c r="AR232" t="s">
        <v>142</v>
      </c>
      <c r="AS232" t="s">
        <v>203</v>
      </c>
      <c r="AT232" t="s">
        <v>1116</v>
      </c>
      <c r="AU232" t="s">
        <v>1830</v>
      </c>
      <c r="AV232" t="s">
        <v>49</v>
      </c>
      <c r="AW232">
        <v>3</v>
      </c>
      <c r="BB232">
        <v>0.9518236970918863</v>
      </c>
      <c r="BC232" t="s">
        <v>69</v>
      </c>
      <c r="BF232" t="s">
        <v>142</v>
      </c>
      <c r="BG232" t="s">
        <v>203</v>
      </c>
      <c r="BH232" t="s">
        <v>1830</v>
      </c>
      <c r="BI232">
        <v>3376</v>
      </c>
      <c r="BJ232">
        <v>3</v>
      </c>
      <c r="BK232" t="s">
        <v>1116</v>
      </c>
      <c r="BL232" t="s">
        <v>1063</v>
      </c>
      <c r="BM232">
        <v>0.9518236970918863</v>
      </c>
      <c r="BN232" t="s">
        <v>69</v>
      </c>
      <c r="BO232" t="s">
        <v>699</v>
      </c>
      <c r="BP232">
        <v>2336.6259999999997</v>
      </c>
    </row>
    <row r="233" spans="1:68" ht="16.5">
      <c r="A233" s="127" t="str">
        <f t="shared" si="108"/>
        <v>동화운수</v>
      </c>
      <c r="B233" s="128" t="str">
        <f t="shared" si="109"/>
        <v>최민성</v>
      </c>
      <c r="C233" s="129" t="str">
        <f t="shared" si="110"/>
        <v>C</v>
      </c>
      <c r="D233" s="130">
        <f t="shared" si="111"/>
        <v>0.89391304347826095</v>
      </c>
      <c r="E233" s="131">
        <f t="shared" si="112"/>
        <v>8728</v>
      </c>
      <c r="F233" s="132" t="str">
        <f t="shared" si="113"/>
        <v>2</v>
      </c>
      <c r="G233" s="133" t="str">
        <f t="shared" si="114"/>
        <v>70바1916</v>
      </c>
      <c r="H233" s="134">
        <f t="shared" si="115"/>
        <v>1</v>
      </c>
      <c r="I233" s="135">
        <f t="shared" si="116"/>
        <v>3964.4960000000001</v>
      </c>
      <c r="J233" s="136">
        <f t="shared" si="117"/>
        <v>1.8786797533108281E-2</v>
      </c>
      <c r="K233" s="136">
        <f t="shared" si="118"/>
        <v>0.36743675388136321</v>
      </c>
      <c r="L233" s="136">
        <f t="shared" si="119"/>
        <v>0.20204333665616006</v>
      </c>
      <c r="M233" s="137">
        <f t="shared" si="120"/>
        <v>12.853999999999999</v>
      </c>
      <c r="N233" s="138">
        <f t="shared" si="121"/>
        <v>0.2522388722299127</v>
      </c>
      <c r="O233" s="138">
        <f t="shared" si="122"/>
        <v>15.386571206024675</v>
      </c>
      <c r="P233" s="233">
        <f t="shared" si="123"/>
        <v>10</v>
      </c>
      <c r="Q233" s="234">
        <f t="shared" si="124"/>
        <v>10</v>
      </c>
      <c r="R233" s="234">
        <f t="shared" si="125"/>
        <v>610</v>
      </c>
      <c r="T233">
        <v>507</v>
      </c>
      <c r="U233">
        <v>8728</v>
      </c>
      <c r="V233" t="s">
        <v>1833</v>
      </c>
      <c r="W233">
        <v>3964.4960000000001</v>
      </c>
      <c r="X233">
        <v>1927.83</v>
      </c>
      <c r="Y233">
        <v>2.056</v>
      </c>
      <c r="Z233">
        <v>12.853999999999999</v>
      </c>
      <c r="AA233">
        <v>265.78548000000001</v>
      </c>
      <c r="AB233">
        <v>4.993258</v>
      </c>
      <c r="AC233">
        <v>97.659353999999993</v>
      </c>
      <c r="AD233" s="1">
        <v>801</v>
      </c>
      <c r="AE233">
        <v>10</v>
      </c>
      <c r="AF233">
        <v>610</v>
      </c>
      <c r="AG233">
        <v>72</v>
      </c>
      <c r="AH233">
        <v>14.916149000000001</v>
      </c>
      <c r="AI233">
        <v>237.4</v>
      </c>
      <c r="AJ233">
        <v>0</v>
      </c>
      <c r="AK233">
        <v>10</v>
      </c>
      <c r="AL233">
        <v>1504</v>
      </c>
      <c r="AM233" t="s">
        <v>1834</v>
      </c>
      <c r="AN233" t="s">
        <v>1835</v>
      </c>
      <c r="AO233">
        <v>3964.4960000000001</v>
      </c>
      <c r="AR233" t="s">
        <v>142</v>
      </c>
      <c r="AS233" t="s">
        <v>201</v>
      </c>
      <c r="AT233" t="s">
        <v>1017</v>
      </c>
      <c r="AU233" t="s">
        <v>1833</v>
      </c>
      <c r="AV233" t="s">
        <v>49</v>
      </c>
      <c r="AW233">
        <v>1</v>
      </c>
      <c r="BB233">
        <v>0.89391304347826095</v>
      </c>
      <c r="BC233" t="s">
        <v>72</v>
      </c>
      <c r="BF233" t="s">
        <v>142</v>
      </c>
      <c r="BG233" t="s">
        <v>201</v>
      </c>
      <c r="BH233" t="s">
        <v>1833</v>
      </c>
      <c r="BI233">
        <v>8728</v>
      </c>
      <c r="BJ233">
        <v>1</v>
      </c>
      <c r="BK233" t="s">
        <v>1017</v>
      </c>
      <c r="BL233" t="s">
        <v>695</v>
      </c>
      <c r="BM233">
        <v>0.89391304347826095</v>
      </c>
      <c r="BN233" t="s">
        <v>72</v>
      </c>
      <c r="BO233" t="s">
        <v>698</v>
      </c>
      <c r="BP233">
        <v>3964.4960000000001</v>
      </c>
    </row>
    <row r="234" spans="1:68" ht="16.5">
      <c r="A234" s="127" t="str">
        <f t="shared" si="108"/>
        <v>동화운수</v>
      </c>
      <c r="B234" s="128" t="str">
        <f t="shared" si="109"/>
        <v>최성수</v>
      </c>
      <c r="C234" s="129" t="str">
        <f t="shared" si="110"/>
        <v>A</v>
      </c>
      <c r="D234" s="130">
        <f t="shared" si="111"/>
        <v>0.96549297594297534</v>
      </c>
      <c r="E234" s="131">
        <f t="shared" si="112"/>
        <v>5219</v>
      </c>
      <c r="F234" s="132" t="str">
        <f t="shared" si="113"/>
        <v>급행95</v>
      </c>
      <c r="G234" s="133" t="str">
        <f t="shared" si="114"/>
        <v>70바1936</v>
      </c>
      <c r="H234" s="134">
        <f t="shared" si="115"/>
        <v>6</v>
      </c>
      <c r="I234" s="135">
        <f t="shared" si="116"/>
        <v>2017.8869999999997</v>
      </c>
      <c r="J234" s="136">
        <f t="shared" si="117"/>
        <v>4.2208845897323639E-3</v>
      </c>
      <c r="K234" s="136">
        <f t="shared" si="118"/>
        <v>0.38612327690495984</v>
      </c>
      <c r="L234" s="136">
        <f t="shared" si="119"/>
        <v>0.17196205734017814</v>
      </c>
      <c r="M234" s="137">
        <f t="shared" si="120"/>
        <v>10.452</v>
      </c>
      <c r="N234" s="138">
        <f t="shared" si="121"/>
        <v>9.9113577717681908E-2</v>
      </c>
      <c r="O234" s="138">
        <f t="shared" si="122"/>
        <v>3.0229641203892985</v>
      </c>
      <c r="P234" s="233">
        <f t="shared" si="123"/>
        <v>2</v>
      </c>
      <c r="Q234" s="234">
        <f t="shared" si="124"/>
        <v>2</v>
      </c>
      <c r="R234" s="234">
        <f t="shared" si="125"/>
        <v>61</v>
      </c>
      <c r="T234">
        <v>507</v>
      </c>
      <c r="U234">
        <v>5219</v>
      </c>
      <c r="V234" t="s">
        <v>1836</v>
      </c>
      <c r="W234">
        <v>2017.8869999999999</v>
      </c>
      <c r="X234">
        <v>769.34100000000001</v>
      </c>
      <c r="Y234">
        <v>2.6230000000000002</v>
      </c>
      <c r="Z234">
        <v>10.452</v>
      </c>
      <c r="AA234">
        <v>123.449952</v>
      </c>
      <c r="AB234">
        <v>0.52106799999999998</v>
      </c>
      <c r="AC234">
        <v>47.666899999999998</v>
      </c>
      <c r="AD234" s="1">
        <v>347</v>
      </c>
      <c r="AE234">
        <v>2</v>
      </c>
      <c r="AF234">
        <v>61</v>
      </c>
      <c r="AG234">
        <v>69</v>
      </c>
      <c r="AH234">
        <v>16.345790000000001</v>
      </c>
      <c r="AI234">
        <v>116.9</v>
      </c>
      <c r="AJ234">
        <v>0</v>
      </c>
      <c r="AK234">
        <v>2</v>
      </c>
      <c r="AL234">
        <v>944</v>
      </c>
      <c r="AM234" t="s">
        <v>1837</v>
      </c>
      <c r="AN234" t="s">
        <v>1838</v>
      </c>
      <c r="AO234">
        <v>641.779</v>
      </c>
      <c r="AR234" t="s">
        <v>142</v>
      </c>
      <c r="AS234" t="s">
        <v>204</v>
      </c>
      <c r="AT234" t="s">
        <v>1145</v>
      </c>
      <c r="AU234" t="s">
        <v>1836</v>
      </c>
      <c r="AV234" t="s">
        <v>49</v>
      </c>
      <c r="AW234">
        <v>6</v>
      </c>
      <c r="BB234">
        <v>0.96549297594297534</v>
      </c>
      <c r="BC234" t="s">
        <v>69</v>
      </c>
      <c r="BF234" t="s">
        <v>142</v>
      </c>
      <c r="BG234" t="s">
        <v>204</v>
      </c>
      <c r="BH234" t="s">
        <v>1836</v>
      </c>
      <c r="BI234">
        <v>5219</v>
      </c>
      <c r="BJ234">
        <v>6</v>
      </c>
      <c r="BK234" t="s">
        <v>1145</v>
      </c>
      <c r="BL234" t="s">
        <v>1129</v>
      </c>
      <c r="BM234">
        <v>0.96549297594297534</v>
      </c>
      <c r="BN234" t="s">
        <v>69</v>
      </c>
      <c r="BO234" t="s">
        <v>699</v>
      </c>
      <c r="BP234">
        <v>2017.8869999999997</v>
      </c>
    </row>
    <row r="235" spans="1:68" ht="16.5">
      <c r="A235" s="127" t="str">
        <f t="shared" si="108"/>
        <v>동화운수</v>
      </c>
      <c r="B235" s="128" t="str">
        <f t="shared" si="109"/>
        <v>최세원</v>
      </c>
      <c r="C235" s="129" t="str">
        <f t="shared" si="110"/>
        <v>A</v>
      </c>
      <c r="D235" s="130">
        <f t="shared" si="111"/>
        <v>0.95683433724901024</v>
      </c>
      <c r="E235" s="131">
        <f t="shared" si="112"/>
        <v>2554</v>
      </c>
      <c r="F235" s="132" t="str">
        <f t="shared" si="113"/>
        <v>2</v>
      </c>
      <c r="G235" s="133" t="str">
        <f t="shared" si="114"/>
        <v>70바1915</v>
      </c>
      <c r="H235" s="134">
        <f t="shared" si="115"/>
        <v>7</v>
      </c>
      <c r="I235" s="135">
        <f t="shared" si="116"/>
        <v>4362.2540000000008</v>
      </c>
      <c r="J235" s="136">
        <f t="shared" si="117"/>
        <v>2.540049682798701E-2</v>
      </c>
      <c r="K235" s="136">
        <f t="shared" si="118"/>
        <v>0.37307329681361373</v>
      </c>
      <c r="L235" s="136">
        <f t="shared" si="119"/>
        <v>0.20127209465565274</v>
      </c>
      <c r="M235" s="137">
        <f t="shared" si="120"/>
        <v>10.103</v>
      </c>
      <c r="N235" s="138">
        <f t="shared" si="121"/>
        <v>0</v>
      </c>
      <c r="O235" s="138">
        <f t="shared" si="122"/>
        <v>16.321837288704419</v>
      </c>
      <c r="P235" s="233">
        <f t="shared" si="123"/>
        <v>2</v>
      </c>
      <c r="Q235" s="234">
        <f t="shared" si="124"/>
        <v>0</v>
      </c>
      <c r="R235" s="234">
        <f t="shared" si="125"/>
        <v>712</v>
      </c>
      <c r="T235">
        <v>507</v>
      </c>
      <c r="U235">
        <v>2554</v>
      </c>
      <c r="V235" t="s">
        <v>1839</v>
      </c>
      <c r="W235">
        <v>4362.2539999999999</v>
      </c>
      <c r="X235">
        <v>1905.06</v>
      </c>
      <c r="Y235">
        <v>2.29</v>
      </c>
      <c r="Z235">
        <v>10.103</v>
      </c>
      <c r="AA235">
        <v>309.35213800000002</v>
      </c>
      <c r="AB235">
        <v>7.8576980000000001</v>
      </c>
      <c r="AC235">
        <v>115.411022</v>
      </c>
      <c r="AD235" s="1">
        <v>878</v>
      </c>
      <c r="AE235">
        <v>0</v>
      </c>
      <c r="AF235">
        <v>712</v>
      </c>
      <c r="AG235">
        <v>70</v>
      </c>
      <c r="AH235">
        <v>14.101255999999999</v>
      </c>
      <c r="AI235">
        <v>296.8</v>
      </c>
      <c r="AJ235">
        <v>0</v>
      </c>
      <c r="AK235">
        <v>2</v>
      </c>
      <c r="AL235">
        <v>174</v>
      </c>
      <c r="AM235" t="s">
        <v>1840</v>
      </c>
      <c r="AN235" t="s">
        <v>1841</v>
      </c>
      <c r="AO235">
        <v>1330.856</v>
      </c>
      <c r="AR235" t="s">
        <v>142</v>
      </c>
      <c r="AS235" t="s">
        <v>201</v>
      </c>
      <c r="AT235" t="s">
        <v>1015</v>
      </c>
      <c r="AU235" t="s">
        <v>1839</v>
      </c>
      <c r="AV235" t="s">
        <v>49</v>
      </c>
      <c r="AW235">
        <v>7</v>
      </c>
      <c r="BB235">
        <v>0.95683433724901024</v>
      </c>
      <c r="BC235" t="s">
        <v>69</v>
      </c>
      <c r="BF235" t="s">
        <v>142</v>
      </c>
      <c r="BG235" t="s">
        <v>201</v>
      </c>
      <c r="BH235" t="s">
        <v>1839</v>
      </c>
      <c r="BI235">
        <v>2554</v>
      </c>
      <c r="BJ235">
        <v>7</v>
      </c>
      <c r="BK235" t="s">
        <v>1015</v>
      </c>
      <c r="BL235" t="s">
        <v>1011</v>
      </c>
      <c r="BM235">
        <v>0.95683433724901024</v>
      </c>
      <c r="BN235" t="s">
        <v>69</v>
      </c>
      <c r="BO235" t="s">
        <v>699</v>
      </c>
      <c r="BP235">
        <v>4362.2540000000008</v>
      </c>
    </row>
    <row r="236" spans="1:68" ht="16.5">
      <c r="A236" s="127" t="str">
        <f t="shared" si="108"/>
        <v>동화운수</v>
      </c>
      <c r="B236" s="128" t="str">
        <f t="shared" si="109"/>
        <v>최영기</v>
      </c>
      <c r="C236" s="129" t="str">
        <f t="shared" si="110"/>
        <v>S</v>
      </c>
      <c r="D236" s="130">
        <f t="shared" si="111"/>
        <v>1.0285950408523135</v>
      </c>
      <c r="E236" s="131">
        <f t="shared" si="112"/>
        <v>2986</v>
      </c>
      <c r="F236" s="132" t="str">
        <f t="shared" si="113"/>
        <v>2</v>
      </c>
      <c r="G236" s="133" t="str">
        <f t="shared" si="114"/>
        <v>70바1945</v>
      </c>
      <c r="H236" s="134">
        <f t="shared" si="115"/>
        <v>2</v>
      </c>
      <c r="I236" s="135">
        <f t="shared" si="116"/>
        <v>2187.136</v>
      </c>
      <c r="J236" s="136">
        <f t="shared" si="117"/>
        <v>1.3583497620193882E-2</v>
      </c>
      <c r="K236" s="136">
        <f t="shared" si="118"/>
        <v>0.3686197579664387</v>
      </c>
      <c r="L236" s="136">
        <f t="shared" si="119"/>
        <v>0.11339029671680224</v>
      </c>
      <c r="M236" s="137">
        <f t="shared" si="120"/>
        <v>10.223000000000001</v>
      </c>
      <c r="N236" s="138">
        <f t="shared" si="121"/>
        <v>0</v>
      </c>
      <c r="O236" s="138">
        <f t="shared" si="122"/>
        <v>13.670846257388659</v>
      </c>
      <c r="P236" s="233">
        <f t="shared" si="123"/>
        <v>7</v>
      </c>
      <c r="Q236" s="234">
        <f t="shared" si="124"/>
        <v>0</v>
      </c>
      <c r="R236" s="234">
        <f t="shared" si="125"/>
        <v>299</v>
      </c>
      <c r="T236">
        <v>507</v>
      </c>
      <c r="U236">
        <v>2986</v>
      </c>
      <c r="V236" t="s">
        <v>1842</v>
      </c>
      <c r="W236">
        <v>2187.136</v>
      </c>
      <c r="X236">
        <v>918.34299999999996</v>
      </c>
      <c r="Y236">
        <v>2.3820000000000001</v>
      </c>
      <c r="Z236">
        <v>10.223000000000001</v>
      </c>
      <c r="AA236">
        <v>145.00550999999999</v>
      </c>
      <c r="AB236">
        <v>1.9696819999999999</v>
      </c>
      <c r="AC236">
        <v>53.451895999999998</v>
      </c>
      <c r="AD236" s="1">
        <v>248</v>
      </c>
      <c r="AE236">
        <v>0</v>
      </c>
      <c r="AF236">
        <v>299</v>
      </c>
      <c r="AG236">
        <v>73</v>
      </c>
      <c r="AH236">
        <v>15.083123000000001</v>
      </c>
      <c r="AI236">
        <v>54.2</v>
      </c>
      <c r="AJ236">
        <v>0</v>
      </c>
      <c r="AK236">
        <v>7</v>
      </c>
      <c r="AL236">
        <v>351</v>
      </c>
      <c r="AM236" t="s">
        <v>1843</v>
      </c>
      <c r="AN236" t="s">
        <v>1844</v>
      </c>
      <c r="AO236">
        <v>1988.7339999999999</v>
      </c>
      <c r="AR236" t="s">
        <v>142</v>
      </c>
      <c r="AS236" t="s">
        <v>201</v>
      </c>
      <c r="AT236" t="s">
        <v>1031</v>
      </c>
      <c r="AU236" t="s">
        <v>1842</v>
      </c>
      <c r="AV236" t="s">
        <v>49</v>
      </c>
      <c r="AW236">
        <v>2</v>
      </c>
      <c r="BB236">
        <v>1.0285950408523135</v>
      </c>
      <c r="BC236" t="s">
        <v>74</v>
      </c>
      <c r="BF236" t="s">
        <v>142</v>
      </c>
      <c r="BG236" t="s">
        <v>201</v>
      </c>
      <c r="BH236" t="s">
        <v>1842</v>
      </c>
      <c r="BI236">
        <v>2986</v>
      </c>
      <c r="BJ236">
        <v>2</v>
      </c>
      <c r="BK236" t="s">
        <v>1031</v>
      </c>
      <c r="BL236" t="s">
        <v>1019</v>
      </c>
      <c r="BM236">
        <v>1.0285950408523135</v>
      </c>
      <c r="BN236" t="s">
        <v>74</v>
      </c>
      <c r="BO236" t="s">
        <v>697</v>
      </c>
      <c r="BP236">
        <v>2187.136</v>
      </c>
    </row>
    <row r="237" spans="1:68" ht="16.5">
      <c r="A237" s="127" t="str">
        <f t="shared" si="108"/>
        <v>동화운수</v>
      </c>
      <c r="B237" s="128" t="str">
        <f t="shared" si="109"/>
        <v>최영준</v>
      </c>
      <c r="C237" s="129" t="str">
        <f t="shared" si="110"/>
        <v>S</v>
      </c>
      <c r="D237" s="130">
        <f t="shared" si="111"/>
        <v>1.0195652173913046</v>
      </c>
      <c r="E237" s="131">
        <f t="shared" si="112"/>
        <v>1912</v>
      </c>
      <c r="F237" s="132" t="str">
        <f t="shared" si="113"/>
        <v>2</v>
      </c>
      <c r="G237" s="133" t="str">
        <f t="shared" si="114"/>
        <v>70바1873</v>
      </c>
      <c r="H237" s="134">
        <f t="shared" si="115"/>
        <v>1</v>
      </c>
      <c r="I237" s="135">
        <f t="shared" si="116"/>
        <v>4187.134</v>
      </c>
      <c r="J237" s="136">
        <f t="shared" si="117"/>
        <v>1.7039336049866217E-2</v>
      </c>
      <c r="K237" s="136">
        <f t="shared" si="118"/>
        <v>0.36751958332440643</v>
      </c>
      <c r="L237" s="136">
        <f t="shared" si="119"/>
        <v>0.18819555333075083</v>
      </c>
      <c r="M237" s="137">
        <f t="shared" si="120"/>
        <v>9.8879999999999999</v>
      </c>
      <c r="N237" s="138">
        <f t="shared" si="121"/>
        <v>4.77653688656728E-2</v>
      </c>
      <c r="O237" s="138">
        <f t="shared" si="122"/>
        <v>4.4899446733732429</v>
      </c>
      <c r="P237" s="233">
        <f t="shared" si="123"/>
        <v>6</v>
      </c>
      <c r="Q237" s="234">
        <f t="shared" si="124"/>
        <v>2</v>
      </c>
      <c r="R237" s="234">
        <f t="shared" si="125"/>
        <v>188</v>
      </c>
      <c r="T237">
        <v>507</v>
      </c>
      <c r="U237">
        <v>1912</v>
      </c>
      <c r="V237" t="s">
        <v>1845</v>
      </c>
      <c r="W237">
        <v>4187.134</v>
      </c>
      <c r="X237">
        <v>1785.568</v>
      </c>
      <c r="Y237">
        <v>2.3450000000000002</v>
      </c>
      <c r="Z237">
        <v>9.8879999999999999</v>
      </c>
      <c r="AA237">
        <v>288.64047199999999</v>
      </c>
      <c r="AB237">
        <v>4.9182420000000002</v>
      </c>
      <c r="AC237">
        <v>106.08102599999999</v>
      </c>
      <c r="AD237" s="1">
        <v>788</v>
      </c>
      <c r="AE237">
        <v>2</v>
      </c>
      <c r="AF237">
        <v>188</v>
      </c>
      <c r="AG237">
        <v>70</v>
      </c>
      <c r="AH237">
        <v>14.506399</v>
      </c>
      <c r="AI237">
        <v>29</v>
      </c>
      <c r="AJ237">
        <v>0</v>
      </c>
      <c r="AK237">
        <v>6</v>
      </c>
      <c r="AL237">
        <v>186</v>
      </c>
      <c r="AM237" t="s">
        <v>1846</v>
      </c>
      <c r="AN237" t="s">
        <v>1847</v>
      </c>
      <c r="AO237">
        <v>4187.134</v>
      </c>
      <c r="AR237" t="s">
        <v>142</v>
      </c>
      <c r="AS237" t="s">
        <v>201</v>
      </c>
      <c r="AT237" t="s">
        <v>995</v>
      </c>
      <c r="AU237" t="s">
        <v>1845</v>
      </c>
      <c r="AV237" t="s">
        <v>49</v>
      </c>
      <c r="AW237">
        <v>1</v>
      </c>
      <c r="BB237">
        <v>1.0195652173913046</v>
      </c>
      <c r="BC237" t="s">
        <v>74</v>
      </c>
      <c r="BF237" t="s">
        <v>142</v>
      </c>
      <c r="BG237" t="s">
        <v>201</v>
      </c>
      <c r="BH237" t="s">
        <v>1845</v>
      </c>
      <c r="BI237">
        <v>1912</v>
      </c>
      <c r="BJ237">
        <v>1</v>
      </c>
      <c r="BK237" t="s">
        <v>995</v>
      </c>
      <c r="BL237" t="s">
        <v>695</v>
      </c>
      <c r="BM237">
        <v>1.0195652173913046</v>
      </c>
      <c r="BN237" t="s">
        <v>74</v>
      </c>
      <c r="BO237" t="s">
        <v>697</v>
      </c>
      <c r="BP237">
        <v>4187.134</v>
      </c>
    </row>
    <row r="238" spans="1:68" ht="16.5">
      <c r="A238" s="127" t="str">
        <f t="shared" si="108"/>
        <v>동화운수</v>
      </c>
      <c r="B238" s="128" t="str">
        <f t="shared" si="109"/>
        <v>최정선</v>
      </c>
      <c r="C238" s="129" t="str">
        <f t="shared" si="110"/>
        <v>B</v>
      </c>
      <c r="D238" s="130">
        <f t="shared" si="111"/>
        <v>0.91249999999999998</v>
      </c>
      <c r="E238" s="131">
        <f t="shared" si="112"/>
        <v>5828</v>
      </c>
      <c r="F238" s="132" t="str">
        <f t="shared" si="113"/>
        <v>45</v>
      </c>
      <c r="G238" s="133" t="str">
        <f t="shared" si="114"/>
        <v>70바1901</v>
      </c>
      <c r="H238" s="134">
        <f t="shared" si="115"/>
        <v>1</v>
      </c>
      <c r="I238" s="135">
        <f t="shared" si="116"/>
        <v>2145.5880000000002</v>
      </c>
      <c r="J238" s="136">
        <f t="shared" si="117"/>
        <v>1.1889244663259656E-2</v>
      </c>
      <c r="K238" s="136">
        <f t="shared" si="118"/>
        <v>0.34289916618126165</v>
      </c>
      <c r="L238" s="136">
        <f t="shared" si="119"/>
        <v>0.27544896783539058</v>
      </c>
      <c r="M238" s="137">
        <f t="shared" si="120"/>
        <v>11.784000000000001</v>
      </c>
      <c r="N238" s="138">
        <f t="shared" si="121"/>
        <v>0</v>
      </c>
      <c r="O238" s="138">
        <f t="shared" si="122"/>
        <v>3.9616179807120471</v>
      </c>
      <c r="P238" s="233">
        <f t="shared" si="123"/>
        <v>0</v>
      </c>
      <c r="Q238" s="234">
        <f t="shared" si="124"/>
        <v>0</v>
      </c>
      <c r="R238" s="234">
        <f t="shared" si="125"/>
        <v>85</v>
      </c>
      <c r="T238">
        <v>507</v>
      </c>
      <c r="U238">
        <v>5828</v>
      </c>
      <c r="V238" t="s">
        <v>1848</v>
      </c>
      <c r="W238">
        <v>2145.5880000000002</v>
      </c>
      <c r="X238">
        <v>979.64800000000002</v>
      </c>
      <c r="Y238">
        <v>2.19</v>
      </c>
      <c r="Z238">
        <v>11.784000000000001</v>
      </c>
      <c r="AA238">
        <v>138.24023700000001</v>
      </c>
      <c r="AB238">
        <v>1.643572</v>
      </c>
      <c r="AC238">
        <v>47.402462</v>
      </c>
      <c r="AD238" s="1">
        <v>591</v>
      </c>
      <c r="AE238">
        <v>0</v>
      </c>
      <c r="AF238">
        <v>85</v>
      </c>
      <c r="AG238">
        <v>70</v>
      </c>
      <c r="AH238">
        <v>15.520719</v>
      </c>
      <c r="AI238">
        <v>48.4</v>
      </c>
      <c r="AJ238">
        <v>0</v>
      </c>
      <c r="AK238">
        <v>0</v>
      </c>
      <c r="AL238">
        <v>0</v>
      </c>
      <c r="AM238" t="s">
        <v>1849</v>
      </c>
      <c r="AN238" t="s">
        <v>1850</v>
      </c>
      <c r="AO238">
        <v>2145.5880000000002</v>
      </c>
      <c r="AR238" t="s">
        <v>142</v>
      </c>
      <c r="AS238" t="s">
        <v>203</v>
      </c>
      <c r="AT238" t="s">
        <v>1108</v>
      </c>
      <c r="AU238" t="s">
        <v>1848</v>
      </c>
      <c r="AV238" t="s">
        <v>49</v>
      </c>
      <c r="AW238">
        <v>1</v>
      </c>
      <c r="BB238">
        <v>0.91249999999999998</v>
      </c>
      <c r="BC238" t="s">
        <v>71</v>
      </c>
      <c r="BF238" t="s">
        <v>142</v>
      </c>
      <c r="BG238" t="s">
        <v>203</v>
      </c>
      <c r="BH238" t="s">
        <v>1848</v>
      </c>
      <c r="BI238">
        <v>5828</v>
      </c>
      <c r="BJ238">
        <v>1</v>
      </c>
      <c r="BK238" t="s">
        <v>1108</v>
      </c>
      <c r="BL238" t="s">
        <v>695</v>
      </c>
      <c r="BM238">
        <v>0.91249999999999998</v>
      </c>
      <c r="BN238" t="s">
        <v>71</v>
      </c>
      <c r="BO238" t="s">
        <v>696</v>
      </c>
      <c r="BP238">
        <v>2145.5880000000002</v>
      </c>
    </row>
    <row r="239" spans="1:68" ht="16.5">
      <c r="A239" s="127" t="str">
        <f t="shared" si="108"/>
        <v>동화운수</v>
      </c>
      <c r="B239" s="128" t="str">
        <f t="shared" si="109"/>
        <v>최종천</v>
      </c>
      <c r="C239" s="129" t="str">
        <f t="shared" si="110"/>
        <v>S</v>
      </c>
      <c r="D239" s="130">
        <f t="shared" si="111"/>
        <v>1.0748201520541036</v>
      </c>
      <c r="E239" s="131">
        <f t="shared" si="112"/>
        <v>3270</v>
      </c>
      <c r="F239" s="132" t="str">
        <f t="shared" si="113"/>
        <v>45</v>
      </c>
      <c r="G239" s="133" t="str">
        <f t="shared" si="114"/>
        <v>70바1841</v>
      </c>
      <c r="H239" s="134">
        <f t="shared" si="115"/>
        <v>2</v>
      </c>
      <c r="I239" s="135">
        <f t="shared" si="116"/>
        <v>1640.951</v>
      </c>
      <c r="J239" s="136">
        <f t="shared" si="117"/>
        <v>5.5279991373724672E-3</v>
      </c>
      <c r="K239" s="136">
        <f t="shared" si="118"/>
        <v>0.33498805833585371</v>
      </c>
      <c r="L239" s="136">
        <f t="shared" si="119"/>
        <v>0.19135245354675429</v>
      </c>
      <c r="M239" s="137">
        <f t="shared" si="120"/>
        <v>8.8529999999999998</v>
      </c>
      <c r="N239" s="138">
        <f t="shared" si="121"/>
        <v>6.0940271830176522E-2</v>
      </c>
      <c r="O239" s="138">
        <f t="shared" si="122"/>
        <v>2.8032525041881202</v>
      </c>
      <c r="P239" s="233">
        <f t="shared" si="123"/>
        <v>0</v>
      </c>
      <c r="Q239" s="234">
        <f t="shared" si="124"/>
        <v>1</v>
      </c>
      <c r="R239" s="234">
        <f t="shared" si="125"/>
        <v>46</v>
      </c>
      <c r="T239">
        <v>507</v>
      </c>
      <c r="U239">
        <v>3270</v>
      </c>
      <c r="V239" t="s">
        <v>1851</v>
      </c>
      <c r="W239">
        <v>1640.951</v>
      </c>
      <c r="X239">
        <v>637.09699999999998</v>
      </c>
      <c r="Y239">
        <v>2.5760000000000001</v>
      </c>
      <c r="Z239">
        <v>8.8529999999999998</v>
      </c>
      <c r="AA239">
        <v>106.47469100000001</v>
      </c>
      <c r="AB239">
        <v>0.588592</v>
      </c>
      <c r="AC239">
        <v>35.667749999999998</v>
      </c>
      <c r="AD239" s="1">
        <v>314</v>
      </c>
      <c r="AE239">
        <v>1</v>
      </c>
      <c r="AF239">
        <v>46</v>
      </c>
      <c r="AG239">
        <v>60</v>
      </c>
      <c r="AH239">
        <v>15.411652999999999</v>
      </c>
      <c r="AI239">
        <v>0</v>
      </c>
      <c r="AJ239">
        <v>0</v>
      </c>
      <c r="AK239">
        <v>0</v>
      </c>
      <c r="AL239">
        <v>0</v>
      </c>
      <c r="AM239" t="s">
        <v>1852</v>
      </c>
      <c r="AN239" t="s">
        <v>1853</v>
      </c>
      <c r="AO239">
        <v>1586.3689999999999</v>
      </c>
      <c r="AR239" t="s">
        <v>142</v>
      </c>
      <c r="AS239" t="s">
        <v>203</v>
      </c>
      <c r="AT239" t="s">
        <v>1074</v>
      </c>
      <c r="AU239" t="s">
        <v>1851</v>
      </c>
      <c r="AV239" t="s">
        <v>49</v>
      </c>
      <c r="AW239">
        <v>2</v>
      </c>
      <c r="BB239">
        <v>1.0748201520541036</v>
      </c>
      <c r="BC239" t="s">
        <v>74</v>
      </c>
      <c r="BF239" t="s">
        <v>142</v>
      </c>
      <c r="BG239" t="s">
        <v>203</v>
      </c>
      <c r="BH239" t="s">
        <v>1851</v>
      </c>
      <c r="BI239">
        <v>3270</v>
      </c>
      <c r="BJ239">
        <v>2</v>
      </c>
      <c r="BK239" t="s">
        <v>1074</v>
      </c>
      <c r="BL239" t="s">
        <v>1096</v>
      </c>
      <c r="BM239">
        <v>1.0748201520541036</v>
      </c>
      <c r="BN239" t="s">
        <v>74</v>
      </c>
      <c r="BO239" t="s">
        <v>697</v>
      </c>
      <c r="BP239">
        <v>1640.951</v>
      </c>
    </row>
    <row r="240" spans="1:68" ht="16.5">
      <c r="A240" s="127" t="str">
        <f t="shared" si="108"/>
        <v>동화운수</v>
      </c>
      <c r="B240" s="128" t="str">
        <f t="shared" si="109"/>
        <v>최중열</v>
      </c>
      <c r="C240" s="129" t="str">
        <f t="shared" si="110"/>
        <v>C</v>
      </c>
      <c r="D240" s="130">
        <f t="shared" si="111"/>
        <v>0.8648142514228695</v>
      </c>
      <c r="E240" s="131">
        <f t="shared" si="112"/>
        <v>136</v>
      </c>
      <c r="F240" s="132" t="str">
        <f t="shared" si="113"/>
        <v>급행95</v>
      </c>
      <c r="G240" s="133" t="str">
        <f t="shared" si="114"/>
        <v>70바1914</v>
      </c>
      <c r="H240" s="134">
        <f t="shared" si="115"/>
        <v>4</v>
      </c>
      <c r="I240" s="135">
        <f t="shared" si="116"/>
        <v>2199.5059999999999</v>
      </c>
      <c r="J240" s="136">
        <f t="shared" si="117"/>
        <v>1.0125092008577802E-2</v>
      </c>
      <c r="K240" s="136">
        <f t="shared" si="118"/>
        <v>0.36694369390197762</v>
      </c>
      <c r="L240" s="136">
        <f t="shared" si="119"/>
        <v>0.16458241077769281</v>
      </c>
      <c r="M240" s="137">
        <f t="shared" si="120"/>
        <v>10.255000000000001</v>
      </c>
      <c r="N240" s="138">
        <f t="shared" si="121"/>
        <v>0</v>
      </c>
      <c r="O240" s="138">
        <f t="shared" si="122"/>
        <v>6.0013475753191861</v>
      </c>
      <c r="P240" s="233">
        <f t="shared" si="123"/>
        <v>0</v>
      </c>
      <c r="Q240" s="234">
        <f t="shared" si="124"/>
        <v>0</v>
      </c>
      <c r="R240" s="234">
        <f t="shared" si="125"/>
        <v>132</v>
      </c>
      <c r="T240">
        <v>507</v>
      </c>
      <c r="U240">
        <v>136</v>
      </c>
      <c r="V240" t="s">
        <v>1854</v>
      </c>
      <c r="W240">
        <v>2199.5059999999999</v>
      </c>
      <c r="X240">
        <v>912.59</v>
      </c>
      <c r="Y240">
        <v>2.41</v>
      </c>
      <c r="Z240">
        <v>10.255000000000001</v>
      </c>
      <c r="AA240">
        <v>138.18412699999999</v>
      </c>
      <c r="AB240">
        <v>1.399127</v>
      </c>
      <c r="AC240">
        <v>50.705793999999997</v>
      </c>
      <c r="AD240" s="1">
        <v>362</v>
      </c>
      <c r="AE240">
        <v>0</v>
      </c>
      <c r="AF240">
        <v>132</v>
      </c>
      <c r="AG240">
        <v>63</v>
      </c>
      <c r="AH240">
        <v>15.917211</v>
      </c>
      <c r="AI240">
        <v>0</v>
      </c>
      <c r="AJ240">
        <v>0</v>
      </c>
      <c r="AK240">
        <v>0</v>
      </c>
      <c r="AL240">
        <v>0</v>
      </c>
      <c r="AM240" t="s">
        <v>1855</v>
      </c>
      <c r="AN240" t="s">
        <v>1856</v>
      </c>
      <c r="AO240">
        <v>1903.702</v>
      </c>
      <c r="AR240" t="s">
        <v>142</v>
      </c>
      <c r="AS240" t="s">
        <v>204</v>
      </c>
      <c r="AT240" t="s">
        <v>1141</v>
      </c>
      <c r="AU240" t="s">
        <v>1854</v>
      </c>
      <c r="AV240" t="s">
        <v>49</v>
      </c>
      <c r="AW240">
        <v>4</v>
      </c>
      <c r="BB240">
        <v>0.8648142514228695</v>
      </c>
      <c r="BC240" t="s">
        <v>72</v>
      </c>
      <c r="BF240" t="s">
        <v>142</v>
      </c>
      <c r="BG240" t="s">
        <v>204</v>
      </c>
      <c r="BH240" t="s">
        <v>1854</v>
      </c>
      <c r="BI240">
        <v>136</v>
      </c>
      <c r="BJ240">
        <v>4</v>
      </c>
      <c r="BK240" t="s">
        <v>1141</v>
      </c>
      <c r="BL240" t="s">
        <v>1147</v>
      </c>
      <c r="BM240">
        <v>0.8648142514228695</v>
      </c>
      <c r="BN240" t="s">
        <v>72</v>
      </c>
      <c r="BO240" t="s">
        <v>698</v>
      </c>
      <c r="BP240">
        <v>2199.5059999999999</v>
      </c>
    </row>
    <row r="241" spans="1:68" ht="16.5">
      <c r="A241" s="127" t="str">
        <f t="shared" si="108"/>
        <v>동화운수</v>
      </c>
      <c r="B241" s="128" t="str">
        <f t="shared" si="109"/>
        <v>최진호</v>
      </c>
      <c r="C241" s="129" t="str">
        <f t="shared" si="110"/>
        <v>C</v>
      </c>
      <c r="D241" s="130">
        <f t="shared" si="111"/>
        <v>0.86978869052956509</v>
      </c>
      <c r="E241" s="131">
        <f t="shared" si="112"/>
        <v>4640</v>
      </c>
      <c r="F241" s="132" t="str">
        <f t="shared" si="113"/>
        <v>2</v>
      </c>
      <c r="G241" s="133" t="str">
        <f t="shared" si="114"/>
        <v>70바1883</v>
      </c>
      <c r="H241" s="134">
        <f t="shared" si="115"/>
        <v>2</v>
      </c>
      <c r="I241" s="135">
        <f t="shared" si="116"/>
        <v>3893.0880000000002</v>
      </c>
      <c r="J241" s="136">
        <f t="shared" si="117"/>
        <v>8.4610468317083149E-3</v>
      </c>
      <c r="K241" s="136">
        <f t="shared" si="118"/>
        <v>0.38654246881681187</v>
      </c>
      <c r="L241" s="136">
        <f t="shared" si="119"/>
        <v>0.2792127997106667</v>
      </c>
      <c r="M241" s="137">
        <f t="shared" si="120"/>
        <v>12.398999999999999</v>
      </c>
      <c r="N241" s="138">
        <f t="shared" si="121"/>
        <v>0</v>
      </c>
      <c r="O241" s="138">
        <f t="shared" si="122"/>
        <v>4.8547579710502307</v>
      </c>
      <c r="P241" s="233">
        <f t="shared" si="123"/>
        <v>4</v>
      </c>
      <c r="Q241" s="234">
        <f t="shared" si="124"/>
        <v>0</v>
      </c>
      <c r="R241" s="234">
        <f t="shared" si="125"/>
        <v>189</v>
      </c>
      <c r="T241">
        <v>507</v>
      </c>
      <c r="U241">
        <v>4640</v>
      </c>
      <c r="V241" t="s">
        <v>1857</v>
      </c>
      <c r="W241">
        <v>3893.0880000000002</v>
      </c>
      <c r="X241">
        <v>2032.318</v>
      </c>
      <c r="Y241">
        <v>1.9159999999999999</v>
      </c>
      <c r="Z241">
        <v>12.398999999999999</v>
      </c>
      <c r="AA241">
        <v>270.57881200000003</v>
      </c>
      <c r="AB241">
        <v>2.28938</v>
      </c>
      <c r="AC241">
        <v>104.59020200000001</v>
      </c>
      <c r="AD241" s="1">
        <v>1087</v>
      </c>
      <c r="AE241">
        <v>0</v>
      </c>
      <c r="AF241">
        <v>189</v>
      </c>
      <c r="AG241">
        <v>66</v>
      </c>
      <c r="AH241">
        <v>14.388</v>
      </c>
      <c r="AI241">
        <v>20.8</v>
      </c>
      <c r="AJ241">
        <v>0</v>
      </c>
      <c r="AK241">
        <v>4</v>
      </c>
      <c r="AL241">
        <v>5498</v>
      </c>
      <c r="AM241" t="s">
        <v>1858</v>
      </c>
      <c r="AN241" t="s">
        <v>1859</v>
      </c>
      <c r="AO241">
        <v>3844.884</v>
      </c>
      <c r="AR241" t="s">
        <v>142</v>
      </c>
      <c r="AS241" t="s">
        <v>201</v>
      </c>
      <c r="AT241" t="s">
        <v>1001</v>
      </c>
      <c r="AU241" t="s">
        <v>1857</v>
      </c>
      <c r="AV241" t="s">
        <v>49</v>
      </c>
      <c r="AW241">
        <v>2</v>
      </c>
      <c r="BB241">
        <v>0.86978869052956509</v>
      </c>
      <c r="BC241" t="s">
        <v>72</v>
      </c>
      <c r="BF241" t="s">
        <v>142</v>
      </c>
      <c r="BG241" t="s">
        <v>201</v>
      </c>
      <c r="BH241" t="s">
        <v>1857</v>
      </c>
      <c r="BI241">
        <v>4640</v>
      </c>
      <c r="BJ241">
        <v>2</v>
      </c>
      <c r="BK241" t="s">
        <v>1001</v>
      </c>
      <c r="BL241" t="s">
        <v>1078</v>
      </c>
      <c r="BM241">
        <v>0.86978869052956509</v>
      </c>
      <c r="BN241" t="s">
        <v>72</v>
      </c>
      <c r="BO241" t="s">
        <v>698</v>
      </c>
      <c r="BP241">
        <v>3893.0880000000002</v>
      </c>
    </row>
    <row r="242" spans="1:68" ht="16.5">
      <c r="A242" s="127" t="str">
        <f t="shared" si="108"/>
        <v>동화운수</v>
      </c>
      <c r="B242" s="128" t="str">
        <f t="shared" si="109"/>
        <v>최창수</v>
      </c>
      <c r="C242" s="129" t="str">
        <f t="shared" si="110"/>
        <v>S</v>
      </c>
      <c r="D242" s="130">
        <f t="shared" si="111"/>
        <v>1.0377847116720806</v>
      </c>
      <c r="E242" s="131">
        <f t="shared" si="112"/>
        <v>5259</v>
      </c>
      <c r="F242" s="132" t="str">
        <f t="shared" si="113"/>
        <v>2</v>
      </c>
      <c r="G242" s="133" t="str">
        <f t="shared" si="114"/>
        <v>70바1853</v>
      </c>
      <c r="H242" s="134">
        <f t="shared" si="115"/>
        <v>2</v>
      </c>
      <c r="I242" s="135">
        <f t="shared" si="116"/>
        <v>4519.16</v>
      </c>
      <c r="J242" s="136">
        <f t="shared" si="117"/>
        <v>3.5563374756393301E-3</v>
      </c>
      <c r="K242" s="136">
        <f t="shared" si="118"/>
        <v>0.34485061561929375</v>
      </c>
      <c r="L242" s="136">
        <f t="shared" si="119"/>
        <v>0.23345046424556776</v>
      </c>
      <c r="M242" s="137">
        <f t="shared" si="120"/>
        <v>9.5299999999999994</v>
      </c>
      <c r="N242" s="138">
        <f t="shared" si="121"/>
        <v>0</v>
      </c>
      <c r="O242" s="138">
        <f t="shared" si="122"/>
        <v>6.3286097416334011</v>
      </c>
      <c r="P242" s="233">
        <f t="shared" si="123"/>
        <v>0</v>
      </c>
      <c r="Q242" s="234">
        <f t="shared" si="124"/>
        <v>0</v>
      </c>
      <c r="R242" s="234">
        <f t="shared" si="125"/>
        <v>286</v>
      </c>
      <c r="T242">
        <v>507</v>
      </c>
      <c r="U242">
        <v>5259</v>
      </c>
      <c r="V242" t="s">
        <v>1860</v>
      </c>
      <c r="W242">
        <v>4519.16</v>
      </c>
      <c r="X242">
        <v>1751.39</v>
      </c>
      <c r="Y242">
        <v>2.58</v>
      </c>
      <c r="Z242">
        <v>9.5299999999999994</v>
      </c>
      <c r="AA242">
        <v>305.38159200000001</v>
      </c>
      <c r="AB242">
        <v>1.0860399999999999</v>
      </c>
      <c r="AC242">
        <v>105.31103</v>
      </c>
      <c r="AD242" s="1">
        <v>1055</v>
      </c>
      <c r="AE242">
        <v>0</v>
      </c>
      <c r="AF242">
        <v>286</v>
      </c>
      <c r="AG242">
        <v>68</v>
      </c>
      <c r="AH242">
        <v>14.798403</v>
      </c>
      <c r="AI242">
        <v>164.8</v>
      </c>
      <c r="AJ242">
        <v>0</v>
      </c>
      <c r="AK242">
        <v>0</v>
      </c>
      <c r="AL242">
        <v>0</v>
      </c>
      <c r="AM242" t="s">
        <v>1861</v>
      </c>
      <c r="AN242" t="s">
        <v>1862</v>
      </c>
      <c r="AO242">
        <v>4246.7020000000002</v>
      </c>
      <c r="AR242" t="s">
        <v>142</v>
      </c>
      <c r="AS242" t="s">
        <v>201</v>
      </c>
      <c r="AT242" t="s">
        <v>987</v>
      </c>
      <c r="AU242" t="s">
        <v>1860</v>
      </c>
      <c r="AV242" t="s">
        <v>49</v>
      </c>
      <c r="AW242">
        <v>2</v>
      </c>
      <c r="BB242">
        <v>1.0377847116720806</v>
      </c>
      <c r="BC242" t="s">
        <v>74</v>
      </c>
      <c r="BF242" t="s">
        <v>142</v>
      </c>
      <c r="BG242" t="s">
        <v>201</v>
      </c>
      <c r="BH242" t="s">
        <v>1860</v>
      </c>
      <c r="BI242">
        <v>5259</v>
      </c>
      <c r="BJ242">
        <v>2</v>
      </c>
      <c r="BK242" t="s">
        <v>987</v>
      </c>
      <c r="BL242" t="s">
        <v>981</v>
      </c>
      <c r="BM242">
        <v>1.0377847116720806</v>
      </c>
      <c r="BN242" t="s">
        <v>74</v>
      </c>
      <c r="BO242" t="s">
        <v>697</v>
      </c>
      <c r="BP242">
        <v>4519.16</v>
      </c>
    </row>
    <row r="243" spans="1:68" ht="16.5">
      <c r="A243" s="127" t="str">
        <f t="shared" si="108"/>
        <v>동화운수</v>
      </c>
      <c r="B243" s="128" t="str">
        <f t="shared" si="109"/>
        <v>최창수B</v>
      </c>
      <c r="C243" s="129" t="str">
        <f t="shared" si="110"/>
        <v>S</v>
      </c>
      <c r="D243" s="130">
        <f t="shared" si="111"/>
        <v>1.0513525219618842</v>
      </c>
      <c r="E243" s="131">
        <f t="shared" si="112"/>
        <v>6016</v>
      </c>
      <c r="F243" s="132" t="str">
        <f t="shared" si="113"/>
        <v>45</v>
      </c>
      <c r="G243" s="133" t="str">
        <f t="shared" si="114"/>
        <v>70바1947</v>
      </c>
      <c r="H243" s="134">
        <f t="shared" si="115"/>
        <v>2</v>
      </c>
      <c r="I243" s="135">
        <f t="shared" si="116"/>
        <v>2240.2069999999999</v>
      </c>
      <c r="J243" s="136">
        <f t="shared" si="117"/>
        <v>1.0460768362636669E-2</v>
      </c>
      <c r="K243" s="136">
        <f t="shared" si="118"/>
        <v>0.337994576288346</v>
      </c>
      <c r="L243" s="136">
        <f t="shared" si="119"/>
        <v>0.17676937890114619</v>
      </c>
      <c r="M243" s="137">
        <f t="shared" si="120"/>
        <v>9.31</v>
      </c>
      <c r="N243" s="138">
        <f t="shared" si="121"/>
        <v>0</v>
      </c>
      <c r="O243" s="138">
        <f t="shared" si="122"/>
        <v>11.07040554734451</v>
      </c>
      <c r="P243" s="233">
        <f t="shared" si="123"/>
        <v>2</v>
      </c>
      <c r="Q243" s="234">
        <f t="shared" si="124"/>
        <v>0</v>
      </c>
      <c r="R243" s="234">
        <f t="shared" si="125"/>
        <v>248</v>
      </c>
      <c r="T243">
        <v>507</v>
      </c>
      <c r="U243">
        <v>6016</v>
      </c>
      <c r="V243" t="s">
        <v>1863</v>
      </c>
      <c r="W243">
        <v>2240.2069999999999</v>
      </c>
      <c r="X243">
        <v>887.66499999999996</v>
      </c>
      <c r="Y243">
        <v>2.524</v>
      </c>
      <c r="Z243">
        <v>9.31</v>
      </c>
      <c r="AA243">
        <v>140.574951</v>
      </c>
      <c r="AB243">
        <v>1.4705220000000001</v>
      </c>
      <c r="AC243">
        <v>47.513570999999999</v>
      </c>
      <c r="AD243" s="1">
        <v>396</v>
      </c>
      <c r="AE243">
        <v>0</v>
      </c>
      <c r="AF243">
        <v>248</v>
      </c>
      <c r="AG243">
        <v>73</v>
      </c>
      <c r="AH243">
        <v>15.936032000000001</v>
      </c>
      <c r="AI243">
        <v>35.6</v>
      </c>
      <c r="AJ243">
        <v>0</v>
      </c>
      <c r="AK243">
        <v>2</v>
      </c>
      <c r="AL243">
        <v>190</v>
      </c>
      <c r="AM243" t="s">
        <v>1864</v>
      </c>
      <c r="AN243" t="s">
        <v>1865</v>
      </c>
      <c r="AO243">
        <v>2127.944</v>
      </c>
      <c r="AR243" t="s">
        <v>142</v>
      </c>
      <c r="AS243" t="s">
        <v>203</v>
      </c>
      <c r="AT243" t="s">
        <v>1122</v>
      </c>
      <c r="AU243" t="s">
        <v>1863</v>
      </c>
      <c r="AV243" t="s">
        <v>49</v>
      </c>
      <c r="AW243">
        <v>2</v>
      </c>
      <c r="BB243">
        <v>1.0513525219618842</v>
      </c>
      <c r="BC243" t="s">
        <v>74</v>
      </c>
      <c r="BF243" t="s">
        <v>142</v>
      </c>
      <c r="BG243" t="s">
        <v>203</v>
      </c>
      <c r="BH243" t="s">
        <v>1863</v>
      </c>
      <c r="BI243">
        <v>6016</v>
      </c>
      <c r="BJ243">
        <v>2</v>
      </c>
      <c r="BK243" t="s">
        <v>1122</v>
      </c>
      <c r="BL243" t="s">
        <v>1114</v>
      </c>
      <c r="BM243">
        <v>1.0513525219618842</v>
      </c>
      <c r="BN243" t="s">
        <v>74</v>
      </c>
      <c r="BO243" t="s">
        <v>697</v>
      </c>
      <c r="BP243">
        <v>2240.2069999999999</v>
      </c>
    </row>
    <row r="244" spans="1:68" ht="16.5">
      <c r="A244" s="127" t="str">
        <f t="shared" si="108"/>
        <v>동화운수</v>
      </c>
      <c r="B244" s="128" t="str">
        <f t="shared" si="109"/>
        <v>최춘식</v>
      </c>
      <c r="C244" s="129" t="str">
        <f t="shared" si="110"/>
        <v>B</v>
      </c>
      <c r="D244" s="130">
        <f t="shared" si="111"/>
        <v>0.94879999999999998</v>
      </c>
      <c r="E244" s="131">
        <f t="shared" si="112"/>
        <v>2855</v>
      </c>
      <c r="F244" s="132" t="str">
        <f t="shared" si="113"/>
        <v>45</v>
      </c>
      <c r="G244" s="133" t="str">
        <f t="shared" si="114"/>
        <v>70바1827</v>
      </c>
      <c r="H244" s="134">
        <f t="shared" si="115"/>
        <v>1</v>
      </c>
      <c r="I244" s="135">
        <f t="shared" si="116"/>
        <v>4297.558</v>
      </c>
      <c r="J244" s="136">
        <f t="shared" si="117"/>
        <v>2.1546654842862713E-3</v>
      </c>
      <c r="K244" s="136">
        <f t="shared" si="118"/>
        <v>0.35187131935533056</v>
      </c>
      <c r="L244" s="136">
        <f t="shared" si="119"/>
        <v>0.19801943336192321</v>
      </c>
      <c r="M244" s="137">
        <f t="shared" si="120"/>
        <v>10.358000000000001</v>
      </c>
      <c r="N244" s="138">
        <f t="shared" si="121"/>
        <v>0.60499474352643989</v>
      </c>
      <c r="O244" s="138">
        <f t="shared" si="122"/>
        <v>5.0726482341832266</v>
      </c>
      <c r="P244" s="233">
        <f t="shared" si="123"/>
        <v>4</v>
      </c>
      <c r="Q244" s="234">
        <f t="shared" si="124"/>
        <v>26</v>
      </c>
      <c r="R244" s="234">
        <f t="shared" si="125"/>
        <v>218</v>
      </c>
      <c r="T244">
        <v>507</v>
      </c>
      <c r="U244">
        <v>2855</v>
      </c>
      <c r="V244" t="s">
        <v>1866</v>
      </c>
      <c r="W244">
        <v>4297.558</v>
      </c>
      <c r="X244">
        <v>1811.932</v>
      </c>
      <c r="Y244">
        <v>2.3719999999999999</v>
      </c>
      <c r="Z244">
        <v>10.358000000000001</v>
      </c>
      <c r="AA244">
        <v>271.47044599999998</v>
      </c>
      <c r="AB244">
        <v>0.584928</v>
      </c>
      <c r="AC244">
        <v>95.522664000000006</v>
      </c>
      <c r="AD244" s="1">
        <v>851</v>
      </c>
      <c r="AE244">
        <v>26</v>
      </c>
      <c r="AF244">
        <v>218</v>
      </c>
      <c r="AG244">
        <v>64</v>
      </c>
      <c r="AH244">
        <v>15.830666000000001</v>
      </c>
      <c r="AI244">
        <v>0</v>
      </c>
      <c r="AJ244">
        <v>0</v>
      </c>
      <c r="AK244">
        <v>4</v>
      </c>
      <c r="AL244">
        <v>250</v>
      </c>
      <c r="AM244" t="s">
        <v>1867</v>
      </c>
      <c r="AN244" t="s">
        <v>1868</v>
      </c>
      <c r="AO244">
        <v>4297.558</v>
      </c>
      <c r="AR244" t="s">
        <v>142</v>
      </c>
      <c r="AS244" t="s">
        <v>203</v>
      </c>
      <c r="AT244" t="s">
        <v>1065</v>
      </c>
      <c r="AU244" t="s">
        <v>1866</v>
      </c>
      <c r="AV244" t="s">
        <v>49</v>
      </c>
      <c r="AW244">
        <v>1</v>
      </c>
      <c r="BB244">
        <v>0.94879999999999998</v>
      </c>
      <c r="BC244" t="s">
        <v>71</v>
      </c>
      <c r="BF244" t="s">
        <v>142</v>
      </c>
      <c r="BG244" t="s">
        <v>203</v>
      </c>
      <c r="BH244" t="s">
        <v>1866</v>
      </c>
      <c r="BI244">
        <v>2855</v>
      </c>
      <c r="BJ244">
        <v>1</v>
      </c>
      <c r="BK244" t="s">
        <v>1065</v>
      </c>
      <c r="BL244" t="s">
        <v>695</v>
      </c>
      <c r="BM244">
        <v>0.94879999999999998</v>
      </c>
      <c r="BN244" t="s">
        <v>71</v>
      </c>
      <c r="BO244" t="s">
        <v>696</v>
      </c>
      <c r="BP244">
        <v>4297.558</v>
      </c>
    </row>
    <row r="245" spans="1:68" ht="16.5">
      <c r="A245" s="127" t="str">
        <f t="shared" si="108"/>
        <v>동화운수</v>
      </c>
      <c r="B245" s="128" t="str">
        <f t="shared" si="109"/>
        <v>한경호</v>
      </c>
      <c r="C245" s="129" t="str">
        <f t="shared" si="110"/>
        <v>S</v>
      </c>
      <c r="D245" s="130">
        <f t="shared" si="111"/>
        <v>1.0328836423446242</v>
      </c>
      <c r="E245" s="131">
        <f t="shared" si="112"/>
        <v>2931</v>
      </c>
      <c r="F245" s="132" t="str">
        <f t="shared" si="113"/>
        <v>10</v>
      </c>
      <c r="G245" s="133" t="str">
        <f t="shared" si="114"/>
        <v>70바1927</v>
      </c>
      <c r="H245" s="134">
        <f t="shared" si="115"/>
        <v>6</v>
      </c>
      <c r="I245" s="135">
        <f t="shared" si="116"/>
        <v>3082.5610000000001</v>
      </c>
      <c r="J245" s="136">
        <f t="shared" si="117"/>
        <v>7.2616459596003234E-3</v>
      </c>
      <c r="K245" s="136">
        <f t="shared" si="118"/>
        <v>0.32596439393665161</v>
      </c>
      <c r="L245" s="136">
        <f t="shared" si="119"/>
        <v>0.28515250793090546</v>
      </c>
      <c r="M245" s="137">
        <f t="shared" si="120"/>
        <v>8.4510000000000005</v>
      </c>
      <c r="N245" s="138">
        <f t="shared" si="121"/>
        <v>0.12976223341565665</v>
      </c>
      <c r="O245" s="138">
        <f t="shared" si="122"/>
        <v>9.0184752223881368</v>
      </c>
      <c r="P245" s="233">
        <f t="shared" si="123"/>
        <v>0</v>
      </c>
      <c r="Q245" s="234">
        <f t="shared" si="124"/>
        <v>4</v>
      </c>
      <c r="R245" s="234">
        <f t="shared" si="125"/>
        <v>278</v>
      </c>
      <c r="T245">
        <v>507</v>
      </c>
      <c r="U245">
        <v>2931</v>
      </c>
      <c r="V245" t="s">
        <v>1869</v>
      </c>
      <c r="W245">
        <v>3082.5610000000001</v>
      </c>
      <c r="X245">
        <v>1182.4469999999999</v>
      </c>
      <c r="Y245">
        <v>2.6070000000000002</v>
      </c>
      <c r="Z245">
        <v>8.4510000000000005</v>
      </c>
      <c r="AA245">
        <v>192.82322600000001</v>
      </c>
      <c r="AB245">
        <v>1.4002140000000001</v>
      </c>
      <c r="AC245">
        <v>62.853506000000003</v>
      </c>
      <c r="AD245" s="1">
        <v>879</v>
      </c>
      <c r="AE245">
        <v>4</v>
      </c>
      <c r="AF245">
        <v>278</v>
      </c>
      <c r="AG245">
        <v>68</v>
      </c>
      <c r="AH245">
        <v>15.986461</v>
      </c>
      <c r="AI245">
        <v>10.7</v>
      </c>
      <c r="AJ245">
        <v>0</v>
      </c>
      <c r="AK245">
        <v>0</v>
      </c>
      <c r="AL245">
        <v>0</v>
      </c>
      <c r="AM245" t="s">
        <v>1870</v>
      </c>
      <c r="AN245" t="s">
        <v>1871</v>
      </c>
      <c r="AO245">
        <v>1126.7260000000001</v>
      </c>
      <c r="AR245" t="s">
        <v>142</v>
      </c>
      <c r="AS245" t="s">
        <v>200</v>
      </c>
      <c r="AT245" t="s">
        <v>962</v>
      </c>
      <c r="AU245" t="s">
        <v>1869</v>
      </c>
      <c r="AV245" t="s">
        <v>49</v>
      </c>
      <c r="AW245">
        <v>6</v>
      </c>
      <c r="BB245">
        <v>1.0328836423446242</v>
      </c>
      <c r="BC245" t="s">
        <v>74</v>
      </c>
      <c r="BF245" t="s">
        <v>142</v>
      </c>
      <c r="BG245" t="s">
        <v>200</v>
      </c>
      <c r="BH245" t="s">
        <v>1869</v>
      </c>
      <c r="BI245">
        <v>2931</v>
      </c>
      <c r="BJ245">
        <v>6</v>
      </c>
      <c r="BK245" t="s">
        <v>962</v>
      </c>
      <c r="BL245" t="s">
        <v>968</v>
      </c>
      <c r="BM245">
        <v>1.0328836423446242</v>
      </c>
      <c r="BN245" t="s">
        <v>74</v>
      </c>
      <c r="BO245" t="s">
        <v>697</v>
      </c>
      <c r="BP245">
        <v>3082.5610000000001</v>
      </c>
    </row>
    <row r="246" spans="1:68" ht="16.5">
      <c r="A246" s="127" t="str">
        <f t="shared" si="108"/>
        <v>동화운수</v>
      </c>
      <c r="B246" s="128" t="str">
        <f t="shared" si="109"/>
        <v>한상현</v>
      </c>
      <c r="C246" s="129" t="str">
        <f t="shared" si="110"/>
        <v>A</v>
      </c>
      <c r="D246" s="130">
        <f t="shared" si="111"/>
        <v>0.96218592061815955</v>
      </c>
      <c r="E246" s="131">
        <f t="shared" si="112"/>
        <v>1509</v>
      </c>
      <c r="F246" s="132" t="str">
        <f t="shared" si="113"/>
        <v>10</v>
      </c>
      <c r="G246" s="133" t="str">
        <f t="shared" si="114"/>
        <v>70바1935</v>
      </c>
      <c r="H246" s="134">
        <f t="shared" si="115"/>
        <v>3</v>
      </c>
      <c r="I246" s="135">
        <f t="shared" si="116"/>
        <v>4418.9400000000005</v>
      </c>
      <c r="J246" s="136">
        <f t="shared" si="117"/>
        <v>7.9537135281340446E-3</v>
      </c>
      <c r="K246" s="136">
        <f t="shared" si="118"/>
        <v>0.34467160585948192</v>
      </c>
      <c r="L246" s="136">
        <f t="shared" si="119"/>
        <v>0.20751582958809123</v>
      </c>
      <c r="M246" s="137">
        <f t="shared" si="120"/>
        <v>10.384</v>
      </c>
      <c r="N246" s="138">
        <f t="shared" si="121"/>
        <v>0</v>
      </c>
      <c r="O246" s="138">
        <f t="shared" si="122"/>
        <v>8.3277890172756361</v>
      </c>
      <c r="P246" s="233">
        <f t="shared" si="123"/>
        <v>26</v>
      </c>
      <c r="Q246" s="234">
        <f t="shared" si="124"/>
        <v>0</v>
      </c>
      <c r="R246" s="234">
        <f t="shared" si="125"/>
        <v>368</v>
      </c>
      <c r="T246">
        <v>507</v>
      </c>
      <c r="U246">
        <v>1509</v>
      </c>
      <c r="V246" t="s">
        <v>1872</v>
      </c>
      <c r="W246">
        <v>4418.9399999999996</v>
      </c>
      <c r="X246">
        <v>1905.462</v>
      </c>
      <c r="Y246">
        <v>2.319</v>
      </c>
      <c r="Z246">
        <v>10.384</v>
      </c>
      <c r="AA246">
        <v>284.413814</v>
      </c>
      <c r="AB246">
        <v>2.262146</v>
      </c>
      <c r="AC246">
        <v>98.029365999999996</v>
      </c>
      <c r="AD246" s="1">
        <v>917</v>
      </c>
      <c r="AE246">
        <v>0</v>
      </c>
      <c r="AF246">
        <v>368</v>
      </c>
      <c r="AG246">
        <v>67</v>
      </c>
      <c r="AH246">
        <v>15.537008999999999</v>
      </c>
      <c r="AI246">
        <v>95.4</v>
      </c>
      <c r="AJ246">
        <v>0</v>
      </c>
      <c r="AK246">
        <v>26</v>
      </c>
      <c r="AL246">
        <v>6244</v>
      </c>
      <c r="AM246" t="s">
        <v>1873</v>
      </c>
      <c r="AN246" t="s">
        <v>1874</v>
      </c>
      <c r="AO246">
        <v>4090.0360000000001</v>
      </c>
      <c r="AR246" t="s">
        <v>142</v>
      </c>
      <c r="AS246" t="s">
        <v>200</v>
      </c>
      <c r="AT246" t="s">
        <v>968</v>
      </c>
      <c r="AU246" t="s">
        <v>1872</v>
      </c>
      <c r="AV246" t="s">
        <v>49</v>
      </c>
      <c r="AW246">
        <v>3</v>
      </c>
      <c r="BB246">
        <v>0.96218592061815955</v>
      </c>
      <c r="BC246" t="s">
        <v>69</v>
      </c>
      <c r="BF246" t="s">
        <v>142</v>
      </c>
      <c r="BG246" t="s">
        <v>200</v>
      </c>
      <c r="BH246" t="s">
        <v>1872</v>
      </c>
      <c r="BI246">
        <v>1509</v>
      </c>
      <c r="BJ246">
        <v>3</v>
      </c>
      <c r="BK246" t="s">
        <v>968</v>
      </c>
      <c r="BL246" t="s">
        <v>960</v>
      </c>
      <c r="BM246">
        <v>0.96218592061815955</v>
      </c>
      <c r="BN246" t="s">
        <v>69</v>
      </c>
      <c r="BO246" t="s">
        <v>699</v>
      </c>
      <c r="BP246">
        <v>4418.9400000000005</v>
      </c>
    </row>
    <row r="247" spans="1:68" ht="16.5">
      <c r="A247" s="127" t="str">
        <f t="shared" si="108"/>
        <v>동화운수</v>
      </c>
      <c r="B247" s="128" t="str">
        <f t="shared" si="109"/>
        <v>한승진</v>
      </c>
      <c r="C247" s="129" t="str">
        <f t="shared" si="110"/>
        <v>D</v>
      </c>
      <c r="D247" s="130">
        <f t="shared" si="111"/>
        <v>0.81827160588827497</v>
      </c>
      <c r="E247" s="131">
        <f t="shared" si="112"/>
        <v>5056</v>
      </c>
      <c r="F247" s="132" t="str">
        <f t="shared" si="113"/>
        <v>2</v>
      </c>
      <c r="G247" s="133" t="str">
        <f t="shared" si="114"/>
        <v>70바1921</v>
      </c>
      <c r="H247" s="134">
        <f t="shared" si="115"/>
        <v>12</v>
      </c>
      <c r="I247" s="135">
        <f t="shared" si="116"/>
        <v>3732.7469999999998</v>
      </c>
      <c r="J247" s="136">
        <f t="shared" si="117"/>
        <v>8.8529442180172186E-3</v>
      </c>
      <c r="K247" s="136">
        <f t="shared" si="118"/>
        <v>0.3896174649346944</v>
      </c>
      <c r="L247" s="136">
        <f t="shared" si="119"/>
        <v>0.1877973513875974</v>
      </c>
      <c r="M247" s="137">
        <f t="shared" si="120"/>
        <v>14.430999999999999</v>
      </c>
      <c r="N247" s="138">
        <f t="shared" si="121"/>
        <v>2.6789921738601626E-2</v>
      </c>
      <c r="O247" s="138">
        <f t="shared" si="122"/>
        <v>31.344208434163903</v>
      </c>
      <c r="P247" s="233">
        <f t="shared" si="123"/>
        <v>1</v>
      </c>
      <c r="Q247" s="234">
        <f t="shared" si="124"/>
        <v>1</v>
      </c>
      <c r="R247" s="234">
        <f t="shared" si="125"/>
        <v>1170</v>
      </c>
      <c r="T247">
        <v>507</v>
      </c>
      <c r="U247">
        <v>5056</v>
      </c>
      <c r="V247" t="s">
        <v>1875</v>
      </c>
      <c r="W247">
        <v>3732.7469999999998</v>
      </c>
      <c r="X247">
        <v>1844.5119999999999</v>
      </c>
      <c r="Y247">
        <v>2.024</v>
      </c>
      <c r="Z247">
        <v>14.430999999999999</v>
      </c>
      <c r="AA247">
        <v>244.04186300000001</v>
      </c>
      <c r="AB247">
        <v>2.1604890000000001</v>
      </c>
      <c r="AC247">
        <v>95.082971999999998</v>
      </c>
      <c r="AD247" s="1">
        <v>701</v>
      </c>
      <c r="AE247">
        <v>1</v>
      </c>
      <c r="AF247">
        <v>1170</v>
      </c>
      <c r="AG247">
        <v>68</v>
      </c>
      <c r="AH247">
        <v>15.295519000000001</v>
      </c>
      <c r="AI247">
        <v>45.8</v>
      </c>
      <c r="AJ247">
        <v>0</v>
      </c>
      <c r="AK247">
        <v>1</v>
      </c>
      <c r="AL247">
        <v>33</v>
      </c>
      <c r="AM247" t="s">
        <v>1876</v>
      </c>
      <c r="AN247" t="s">
        <v>1877</v>
      </c>
      <c r="AO247">
        <v>541.62199999999996</v>
      </c>
      <c r="AR247" t="s">
        <v>142</v>
      </c>
      <c r="AS247" t="s">
        <v>201</v>
      </c>
      <c r="AT247" t="s">
        <v>1021</v>
      </c>
      <c r="AU247" t="s">
        <v>1875</v>
      </c>
      <c r="AV247" t="s">
        <v>49</v>
      </c>
      <c r="AW247">
        <v>12</v>
      </c>
      <c r="BB247">
        <v>0.81827160588827497</v>
      </c>
      <c r="BC247" t="s">
        <v>70</v>
      </c>
      <c r="BF247" t="s">
        <v>142</v>
      </c>
      <c r="BG247" t="s">
        <v>201</v>
      </c>
      <c r="BH247" t="s">
        <v>1875</v>
      </c>
      <c r="BI247">
        <v>5056</v>
      </c>
      <c r="BJ247">
        <v>12</v>
      </c>
      <c r="BK247" t="s">
        <v>1021</v>
      </c>
      <c r="BL247" t="s">
        <v>1013</v>
      </c>
      <c r="BM247">
        <v>0.81827160588827497</v>
      </c>
      <c r="BN247" t="s">
        <v>70</v>
      </c>
      <c r="BO247" t="s">
        <v>700</v>
      </c>
      <c r="BP247">
        <v>3732.7469999999998</v>
      </c>
    </row>
    <row r="248" spans="1:68" ht="16.5">
      <c r="A248" s="127" t="str">
        <f t="shared" si="108"/>
        <v>동화운수</v>
      </c>
      <c r="B248" s="128" t="str">
        <f t="shared" si="109"/>
        <v>한철운</v>
      </c>
      <c r="C248" s="129" t="str">
        <f t="shared" si="110"/>
        <v>C</v>
      </c>
      <c r="D248" s="130">
        <f t="shared" si="111"/>
        <v>0.88352471754083672</v>
      </c>
      <c r="E248" s="131">
        <f t="shared" si="112"/>
        <v>613</v>
      </c>
      <c r="F248" s="132" t="str">
        <f t="shared" si="113"/>
        <v>2-1</v>
      </c>
      <c r="G248" s="133" t="str">
        <f t="shared" si="114"/>
        <v>70바1866</v>
      </c>
      <c r="H248" s="134">
        <f t="shared" si="115"/>
        <v>10</v>
      </c>
      <c r="I248" s="135">
        <f t="shared" si="116"/>
        <v>3262.6019999999999</v>
      </c>
      <c r="J248" s="136">
        <f t="shared" si="117"/>
        <v>1.925279093134118E-2</v>
      </c>
      <c r="K248" s="136">
        <f t="shared" si="118"/>
        <v>0.35127425669891088</v>
      </c>
      <c r="L248" s="136">
        <f t="shared" si="119"/>
        <v>0.25072013074227256</v>
      </c>
      <c r="M248" s="137">
        <f t="shared" si="120"/>
        <v>11.378</v>
      </c>
      <c r="N248" s="138">
        <f t="shared" si="121"/>
        <v>0.36780459277595001</v>
      </c>
      <c r="O248" s="138">
        <f t="shared" si="122"/>
        <v>5.5783696571019084</v>
      </c>
      <c r="P248" s="233">
        <f t="shared" si="123"/>
        <v>0</v>
      </c>
      <c r="Q248" s="234">
        <f t="shared" si="124"/>
        <v>12</v>
      </c>
      <c r="R248" s="234">
        <f t="shared" si="125"/>
        <v>182</v>
      </c>
      <c r="T248">
        <v>507</v>
      </c>
      <c r="U248">
        <v>613</v>
      </c>
      <c r="V248" t="s">
        <v>1878</v>
      </c>
      <c r="W248">
        <v>3262.6019999999999</v>
      </c>
      <c r="X248">
        <v>1385.903</v>
      </c>
      <c r="Y248">
        <v>2.3540000000000001</v>
      </c>
      <c r="Z248">
        <v>11.378</v>
      </c>
      <c r="AA248">
        <v>201.28048000000001</v>
      </c>
      <c r="AB248">
        <v>3.8752110000000002</v>
      </c>
      <c r="AC248">
        <v>70.704650999999998</v>
      </c>
      <c r="AD248" s="1">
        <v>818</v>
      </c>
      <c r="AE248">
        <v>12</v>
      </c>
      <c r="AF248">
        <v>182</v>
      </c>
      <c r="AG248">
        <v>72</v>
      </c>
      <c r="AH248">
        <v>16.209232</v>
      </c>
      <c r="AI248">
        <v>72.8</v>
      </c>
      <c r="AJ248">
        <v>0</v>
      </c>
      <c r="AK248">
        <v>0</v>
      </c>
      <c r="AL248">
        <v>0</v>
      </c>
      <c r="AM248" t="s">
        <v>1879</v>
      </c>
      <c r="AN248" t="s">
        <v>1880</v>
      </c>
      <c r="AO248">
        <v>1242.49</v>
      </c>
      <c r="AR248" t="s">
        <v>142</v>
      </c>
      <c r="AS248" t="s">
        <v>202</v>
      </c>
      <c r="AT248" t="s">
        <v>1040</v>
      </c>
      <c r="AU248" t="s">
        <v>1878</v>
      </c>
      <c r="AV248" t="s">
        <v>49</v>
      </c>
      <c r="AW248">
        <v>10</v>
      </c>
      <c r="BB248">
        <v>0.88352471754083672</v>
      </c>
      <c r="BC248" t="s">
        <v>72</v>
      </c>
      <c r="BF248" t="s">
        <v>142</v>
      </c>
      <c r="BG248" t="s">
        <v>202</v>
      </c>
      <c r="BH248" t="s">
        <v>1878</v>
      </c>
      <c r="BI248">
        <v>613</v>
      </c>
      <c r="BJ248">
        <v>10</v>
      </c>
      <c r="BK248" t="s">
        <v>1040</v>
      </c>
      <c r="BL248" t="s">
        <v>1033</v>
      </c>
      <c r="BM248">
        <v>0.88352471754083672</v>
      </c>
      <c r="BN248" t="s">
        <v>72</v>
      </c>
      <c r="BO248" t="s">
        <v>698</v>
      </c>
      <c r="BP248">
        <v>3262.6019999999999</v>
      </c>
    </row>
    <row r="249" spans="1:68" ht="16.5">
      <c r="A249" s="127" t="str">
        <f t="shared" si="108"/>
        <v>동화운수</v>
      </c>
      <c r="B249" s="128" t="str">
        <f t="shared" si="109"/>
        <v>허승복</v>
      </c>
      <c r="C249" s="129" t="str">
        <f t="shared" si="110"/>
        <v>S</v>
      </c>
      <c r="D249" s="130">
        <f t="shared" si="111"/>
        <v>1.0146117573117555</v>
      </c>
      <c r="E249" s="131">
        <f t="shared" si="112"/>
        <v>7891</v>
      </c>
      <c r="F249" s="132" t="str">
        <f t="shared" si="113"/>
        <v>2</v>
      </c>
      <c r="G249" s="133" t="str">
        <f t="shared" si="114"/>
        <v>70바1930</v>
      </c>
      <c r="H249" s="134">
        <f t="shared" si="115"/>
        <v>3</v>
      </c>
      <c r="I249" s="135">
        <f t="shared" si="116"/>
        <v>3783.9759999999997</v>
      </c>
      <c r="J249" s="136">
        <f t="shared" si="117"/>
        <v>1.5907523924280912E-2</v>
      </c>
      <c r="K249" s="136">
        <f t="shared" si="118"/>
        <v>0.32274885799667058</v>
      </c>
      <c r="L249" s="136">
        <f t="shared" si="119"/>
        <v>0.20666093019617462</v>
      </c>
      <c r="M249" s="137">
        <f t="shared" si="120"/>
        <v>8.5239999999999991</v>
      </c>
      <c r="N249" s="138">
        <f t="shared" si="121"/>
        <v>5.2854457850684038E-2</v>
      </c>
      <c r="O249" s="138">
        <f t="shared" si="122"/>
        <v>2.4841595189821497</v>
      </c>
      <c r="P249" s="233">
        <f t="shared" si="123"/>
        <v>0</v>
      </c>
      <c r="Q249" s="234">
        <f t="shared" si="124"/>
        <v>2</v>
      </c>
      <c r="R249" s="234">
        <f t="shared" si="125"/>
        <v>94</v>
      </c>
      <c r="T249">
        <v>507</v>
      </c>
      <c r="U249">
        <v>7891</v>
      </c>
      <c r="V249" t="s">
        <v>1881</v>
      </c>
      <c r="W249">
        <v>3783.9760000000001</v>
      </c>
      <c r="X249">
        <v>1566.6880000000001</v>
      </c>
      <c r="Y249">
        <v>2.415</v>
      </c>
      <c r="Z249">
        <v>8.5239999999999991</v>
      </c>
      <c r="AA249">
        <v>256.337694</v>
      </c>
      <c r="AB249">
        <v>4.0776979999999998</v>
      </c>
      <c r="AC249">
        <v>82.732697999999999</v>
      </c>
      <c r="AD249" s="1">
        <v>782</v>
      </c>
      <c r="AE249">
        <v>2</v>
      </c>
      <c r="AF249">
        <v>94</v>
      </c>
      <c r="AG249">
        <v>68</v>
      </c>
      <c r="AH249">
        <v>14.761683</v>
      </c>
      <c r="AI249">
        <v>36.4</v>
      </c>
      <c r="AJ249">
        <v>0</v>
      </c>
      <c r="AK249">
        <v>0</v>
      </c>
      <c r="AL249">
        <v>0</v>
      </c>
      <c r="AM249" t="s">
        <v>1882</v>
      </c>
      <c r="AN249" t="s">
        <v>1883</v>
      </c>
      <c r="AO249">
        <v>3144.0259999999998</v>
      </c>
      <c r="AR249" t="s">
        <v>142</v>
      </c>
      <c r="AS249" t="s">
        <v>201</v>
      </c>
      <c r="AT249" t="s">
        <v>1027</v>
      </c>
      <c r="AU249" t="s">
        <v>1881</v>
      </c>
      <c r="AV249" t="s">
        <v>49</v>
      </c>
      <c r="AW249">
        <v>3</v>
      </c>
      <c r="BB249">
        <v>1.0146117573117555</v>
      </c>
      <c r="BC249" t="s">
        <v>74</v>
      </c>
      <c r="BF249" t="s">
        <v>142</v>
      </c>
      <c r="BG249" t="s">
        <v>201</v>
      </c>
      <c r="BH249" t="s">
        <v>1881</v>
      </c>
      <c r="BI249">
        <v>7891</v>
      </c>
      <c r="BJ249">
        <v>3</v>
      </c>
      <c r="BK249" t="s">
        <v>1027</v>
      </c>
      <c r="BL249" t="s">
        <v>981</v>
      </c>
      <c r="BM249">
        <v>1.0146117573117555</v>
      </c>
      <c r="BN249" t="s">
        <v>74</v>
      </c>
      <c r="BO249" t="s">
        <v>697</v>
      </c>
      <c r="BP249">
        <v>3783.9759999999997</v>
      </c>
    </row>
    <row r="250" spans="1:68" ht="16.5">
      <c r="A250" s="127" t="str">
        <f t="shared" si="108"/>
        <v>동화운수</v>
      </c>
      <c r="B250" s="128" t="str">
        <f t="shared" si="109"/>
        <v>홍기우</v>
      </c>
      <c r="C250" s="129" t="str">
        <f t="shared" si="110"/>
        <v>B</v>
      </c>
      <c r="D250" s="130">
        <f t="shared" si="111"/>
        <v>0.94317488200066868</v>
      </c>
      <c r="E250" s="131">
        <f t="shared" si="112"/>
        <v>6618</v>
      </c>
      <c r="F250" s="132" t="str">
        <f t="shared" si="113"/>
        <v>2-1</v>
      </c>
      <c r="G250" s="133" t="str">
        <f t="shared" si="114"/>
        <v>70바1913</v>
      </c>
      <c r="H250" s="134">
        <f t="shared" si="115"/>
        <v>2</v>
      </c>
      <c r="I250" s="135">
        <f t="shared" si="116"/>
        <v>5202.4619999999995</v>
      </c>
      <c r="J250" s="136">
        <f t="shared" si="117"/>
        <v>1.8505413091963411E-2</v>
      </c>
      <c r="K250" s="136">
        <f t="shared" si="118"/>
        <v>0.32269865684386345</v>
      </c>
      <c r="L250" s="136">
        <f t="shared" si="119"/>
        <v>0.16857403283291644</v>
      </c>
      <c r="M250" s="137">
        <f t="shared" si="120"/>
        <v>9.9420000000000002</v>
      </c>
      <c r="N250" s="138">
        <f t="shared" si="121"/>
        <v>0.15377334808019741</v>
      </c>
      <c r="O250" s="138">
        <f t="shared" si="122"/>
        <v>4.5363137683658232</v>
      </c>
      <c r="P250" s="233">
        <f t="shared" si="123"/>
        <v>6</v>
      </c>
      <c r="Q250" s="234">
        <f t="shared" si="124"/>
        <v>8</v>
      </c>
      <c r="R250" s="234">
        <f t="shared" si="125"/>
        <v>236</v>
      </c>
      <c r="T250">
        <v>507</v>
      </c>
      <c r="U250">
        <v>6618</v>
      </c>
      <c r="V250" t="s">
        <v>1884</v>
      </c>
      <c r="W250">
        <v>5202.4620000000004</v>
      </c>
      <c r="X250">
        <v>2043.17</v>
      </c>
      <c r="Y250">
        <v>2.5459999999999998</v>
      </c>
      <c r="Z250">
        <v>9.9420000000000002</v>
      </c>
      <c r="AA250">
        <v>309.182074</v>
      </c>
      <c r="AB250">
        <v>5.7215420000000003</v>
      </c>
      <c r="AC250">
        <v>99.772639999999996</v>
      </c>
      <c r="AD250" s="1">
        <v>877</v>
      </c>
      <c r="AE250">
        <v>8</v>
      </c>
      <c r="AF250">
        <v>236</v>
      </c>
      <c r="AG250">
        <v>64</v>
      </c>
      <c r="AH250">
        <v>16.826530999999999</v>
      </c>
      <c r="AI250">
        <v>12.6</v>
      </c>
      <c r="AJ250">
        <v>0</v>
      </c>
      <c r="AK250">
        <v>6</v>
      </c>
      <c r="AL250">
        <v>332</v>
      </c>
      <c r="AM250" t="s">
        <v>1885</v>
      </c>
      <c r="AN250" t="s">
        <v>1886</v>
      </c>
      <c r="AO250">
        <v>4949.3239999999996</v>
      </c>
      <c r="AR250" t="s">
        <v>142</v>
      </c>
      <c r="AS250" t="s">
        <v>202</v>
      </c>
      <c r="AT250" t="s">
        <v>1044</v>
      </c>
      <c r="AU250" t="s">
        <v>1884</v>
      </c>
      <c r="AV250" t="s">
        <v>49</v>
      </c>
      <c r="AW250">
        <v>2</v>
      </c>
      <c r="BB250">
        <v>0.94317488200066868</v>
      </c>
      <c r="BC250" t="s">
        <v>71</v>
      </c>
      <c r="BF250" t="s">
        <v>142</v>
      </c>
      <c r="BG250" t="s">
        <v>202</v>
      </c>
      <c r="BH250" t="s">
        <v>1884</v>
      </c>
      <c r="BI250">
        <v>6618</v>
      </c>
      <c r="BJ250">
        <v>2</v>
      </c>
      <c r="BK250" t="s">
        <v>1044</v>
      </c>
      <c r="BL250" t="s">
        <v>1046</v>
      </c>
      <c r="BM250">
        <v>0.94317488200066868</v>
      </c>
      <c r="BN250" t="s">
        <v>71</v>
      </c>
      <c r="BO250" t="s">
        <v>696</v>
      </c>
      <c r="BP250">
        <v>5202.4619999999995</v>
      </c>
    </row>
    <row r="251" spans="1:68" ht="16.5">
      <c r="A251" s="127" t="str">
        <f t="shared" si="108"/>
        <v>동화운수</v>
      </c>
      <c r="B251" s="128" t="str">
        <f t="shared" si="109"/>
        <v>홍대석</v>
      </c>
      <c r="C251" s="129" t="str">
        <f t="shared" si="110"/>
        <v>A</v>
      </c>
      <c r="D251" s="130">
        <f t="shared" si="111"/>
        <v>0.98545303619985791</v>
      </c>
      <c r="E251" s="131">
        <f t="shared" si="112"/>
        <v>9276</v>
      </c>
      <c r="F251" s="132" t="str">
        <f t="shared" si="113"/>
        <v>45</v>
      </c>
      <c r="G251" s="133" t="str">
        <f t="shared" si="114"/>
        <v>70바1934</v>
      </c>
      <c r="H251" s="134">
        <f t="shared" si="115"/>
        <v>2</v>
      </c>
      <c r="I251" s="135">
        <f t="shared" si="116"/>
        <v>2010.741</v>
      </c>
      <c r="J251" s="136">
        <f t="shared" si="117"/>
        <v>7.1681101334734503E-3</v>
      </c>
      <c r="K251" s="136">
        <f t="shared" si="118"/>
        <v>0.33594431960786253</v>
      </c>
      <c r="L251" s="136">
        <f t="shared" si="119"/>
        <v>0.2287713832860622</v>
      </c>
      <c r="M251" s="137">
        <f t="shared" si="120"/>
        <v>10.753</v>
      </c>
      <c r="N251" s="138">
        <f t="shared" si="121"/>
        <v>0</v>
      </c>
      <c r="O251" s="138">
        <f t="shared" si="122"/>
        <v>24.816721795596749</v>
      </c>
      <c r="P251" s="233">
        <f t="shared" si="123"/>
        <v>3</v>
      </c>
      <c r="Q251" s="234">
        <f t="shared" si="124"/>
        <v>0</v>
      </c>
      <c r="R251" s="234">
        <f t="shared" si="125"/>
        <v>499</v>
      </c>
      <c r="T251">
        <v>507</v>
      </c>
      <c r="U251">
        <v>9276</v>
      </c>
      <c r="V251" t="s">
        <v>1887</v>
      </c>
      <c r="W251">
        <v>2010.741</v>
      </c>
      <c r="X251">
        <v>848.53800000000001</v>
      </c>
      <c r="Y251">
        <v>2.37</v>
      </c>
      <c r="Z251">
        <v>10.753</v>
      </c>
      <c r="AA251">
        <v>126.520517</v>
      </c>
      <c r="AB251">
        <v>0.90691299999999997</v>
      </c>
      <c r="AC251">
        <v>42.503849000000002</v>
      </c>
      <c r="AD251" s="1">
        <v>460</v>
      </c>
      <c r="AE251">
        <v>0</v>
      </c>
      <c r="AF251">
        <v>499</v>
      </c>
      <c r="AG251">
        <v>71</v>
      </c>
      <c r="AH251">
        <v>15.892607999999999</v>
      </c>
      <c r="AI251">
        <v>162.30000000000001</v>
      </c>
      <c r="AJ251">
        <v>0</v>
      </c>
      <c r="AK251">
        <v>3</v>
      </c>
      <c r="AL251">
        <v>601</v>
      </c>
      <c r="AM251" t="s">
        <v>1888</v>
      </c>
      <c r="AN251" t="s">
        <v>1889</v>
      </c>
      <c r="AO251">
        <v>1955.6610000000001</v>
      </c>
      <c r="AR251" t="s">
        <v>142</v>
      </c>
      <c r="AS251" t="s">
        <v>203</v>
      </c>
      <c r="AT251" t="s">
        <v>1114</v>
      </c>
      <c r="AU251" t="s">
        <v>1887</v>
      </c>
      <c r="AV251" t="s">
        <v>49</v>
      </c>
      <c r="AW251">
        <v>2</v>
      </c>
      <c r="BB251">
        <v>0.98545303619985791</v>
      </c>
      <c r="BC251" t="s">
        <v>69</v>
      </c>
      <c r="BF251" t="s">
        <v>142</v>
      </c>
      <c r="BG251" t="s">
        <v>203</v>
      </c>
      <c r="BH251" t="s">
        <v>1887</v>
      </c>
      <c r="BI251">
        <v>9276</v>
      </c>
      <c r="BJ251">
        <v>2</v>
      </c>
      <c r="BK251" t="s">
        <v>1114</v>
      </c>
      <c r="BL251" t="s">
        <v>1098</v>
      </c>
      <c r="BM251">
        <v>0.98545303619985791</v>
      </c>
      <c r="BN251" t="s">
        <v>69</v>
      </c>
      <c r="BO251" t="s">
        <v>699</v>
      </c>
      <c r="BP251">
        <v>2010.741</v>
      </c>
    </row>
    <row r="252" spans="1:68" ht="16.5">
      <c r="A252" s="127" t="str">
        <f t="shared" si="108"/>
        <v>동화운수</v>
      </c>
      <c r="B252" s="128" t="str">
        <f t="shared" si="109"/>
        <v>홍순태</v>
      </c>
      <c r="C252" s="129" t="str">
        <f t="shared" si="110"/>
        <v>C</v>
      </c>
      <c r="D252" s="130">
        <f t="shared" si="111"/>
        <v>0.87706994025967155</v>
      </c>
      <c r="E252" s="131">
        <f t="shared" si="112"/>
        <v>1255</v>
      </c>
      <c r="F252" s="132" t="str">
        <f t="shared" si="113"/>
        <v>2</v>
      </c>
      <c r="G252" s="133" t="str">
        <f t="shared" si="114"/>
        <v>70바1916</v>
      </c>
      <c r="H252" s="134">
        <f t="shared" si="115"/>
        <v>2</v>
      </c>
      <c r="I252" s="135">
        <f t="shared" si="116"/>
        <v>4733.8739999999998</v>
      </c>
      <c r="J252" s="136">
        <f t="shared" si="117"/>
        <v>7.4342306950643672E-3</v>
      </c>
      <c r="K252" s="136">
        <f t="shared" si="118"/>
        <v>0.36715648102018045</v>
      </c>
      <c r="L252" s="136">
        <f t="shared" si="119"/>
        <v>0.17047348535258861</v>
      </c>
      <c r="M252" s="137">
        <f t="shared" si="120"/>
        <v>12.717000000000001</v>
      </c>
      <c r="N252" s="138">
        <f t="shared" si="121"/>
        <v>0.25349217152801279</v>
      </c>
      <c r="O252" s="138">
        <f t="shared" si="122"/>
        <v>42.037451778395457</v>
      </c>
      <c r="P252" s="233">
        <f t="shared" si="123"/>
        <v>12</v>
      </c>
      <c r="Q252" s="234">
        <f t="shared" si="124"/>
        <v>12</v>
      </c>
      <c r="R252" s="234">
        <f t="shared" si="125"/>
        <v>1990</v>
      </c>
      <c r="T252">
        <v>507</v>
      </c>
      <c r="U252">
        <v>1255</v>
      </c>
      <c r="V252" t="s">
        <v>1890</v>
      </c>
      <c r="W252">
        <v>4733.8739999999998</v>
      </c>
      <c r="X252">
        <v>2332.4699999999998</v>
      </c>
      <c r="Y252">
        <v>2.0299999999999998</v>
      </c>
      <c r="Z252">
        <v>12.717000000000001</v>
      </c>
      <c r="AA252">
        <v>316.98989399999999</v>
      </c>
      <c r="AB252">
        <v>2.356576</v>
      </c>
      <c r="AC252">
        <v>116.384894</v>
      </c>
      <c r="AD252" s="1">
        <v>807</v>
      </c>
      <c r="AE252">
        <v>12</v>
      </c>
      <c r="AF252">
        <v>1990</v>
      </c>
      <c r="AG252">
        <v>73</v>
      </c>
      <c r="AH252">
        <v>14.933832000000001</v>
      </c>
      <c r="AI252">
        <v>180.2</v>
      </c>
      <c r="AJ252">
        <v>0</v>
      </c>
      <c r="AK252">
        <v>12</v>
      </c>
      <c r="AL252">
        <v>1454</v>
      </c>
      <c r="AM252" t="s">
        <v>1891</v>
      </c>
      <c r="AN252" t="s">
        <v>1892</v>
      </c>
      <c r="AO252">
        <v>4073.9140000000002</v>
      </c>
      <c r="AR252" t="s">
        <v>142</v>
      </c>
      <c r="AS252" t="s">
        <v>201</v>
      </c>
      <c r="AT252" t="s">
        <v>1017</v>
      </c>
      <c r="AU252" t="s">
        <v>1890</v>
      </c>
      <c r="AV252" t="s">
        <v>49</v>
      </c>
      <c r="AW252">
        <v>2</v>
      </c>
      <c r="BB252">
        <v>0.87706994025967155</v>
      </c>
      <c r="BC252" t="s">
        <v>72</v>
      </c>
      <c r="BF252" t="s">
        <v>142</v>
      </c>
      <c r="BG252" t="s">
        <v>201</v>
      </c>
      <c r="BH252" t="s">
        <v>1890</v>
      </c>
      <c r="BI252">
        <v>1255</v>
      </c>
      <c r="BJ252">
        <v>2</v>
      </c>
      <c r="BK252" t="s">
        <v>1017</v>
      </c>
      <c r="BL252" t="s">
        <v>1007</v>
      </c>
      <c r="BM252">
        <v>0.87706994025967155</v>
      </c>
      <c r="BN252" t="s">
        <v>72</v>
      </c>
      <c r="BO252" t="s">
        <v>698</v>
      </c>
      <c r="BP252">
        <v>4733.8739999999998</v>
      </c>
    </row>
    <row r="253" spans="1:68" ht="16.5">
      <c r="A253" s="127" t="str">
        <f t="shared" si="108"/>
        <v>동화운수</v>
      </c>
      <c r="B253" s="128" t="str">
        <f t="shared" si="109"/>
        <v>황석주</v>
      </c>
      <c r="C253" s="129" t="str">
        <f t="shared" si="110"/>
        <v>C</v>
      </c>
      <c r="D253" s="130">
        <f t="shared" si="111"/>
        <v>0.86039999999999994</v>
      </c>
      <c r="E253" s="131">
        <f t="shared" si="112"/>
        <v>2988</v>
      </c>
      <c r="F253" s="132" t="str">
        <f t="shared" si="113"/>
        <v>45</v>
      </c>
      <c r="G253" s="133" t="str">
        <f t="shared" si="114"/>
        <v>70바1889</v>
      </c>
      <c r="H253" s="134">
        <f t="shared" si="115"/>
        <v>1</v>
      </c>
      <c r="I253" s="135">
        <f t="shared" si="116"/>
        <v>1612.1030000000001</v>
      </c>
      <c r="J253" s="136">
        <f t="shared" si="117"/>
        <v>3.0885440888512475E-3</v>
      </c>
      <c r="K253" s="136">
        <f t="shared" si="118"/>
        <v>0.35883881523593958</v>
      </c>
      <c r="L253" s="136">
        <f t="shared" si="119"/>
        <v>3.9699696607474834E-2</v>
      </c>
      <c r="M253" s="137">
        <f t="shared" si="120"/>
        <v>12.627000000000001</v>
      </c>
      <c r="N253" s="138">
        <f t="shared" si="121"/>
        <v>0.18609232784753826</v>
      </c>
      <c r="O253" s="138">
        <f t="shared" si="122"/>
        <v>47.019328169478001</v>
      </c>
      <c r="P253" s="233">
        <f t="shared" si="123"/>
        <v>0</v>
      </c>
      <c r="Q253" s="234">
        <f t="shared" si="124"/>
        <v>3</v>
      </c>
      <c r="R253" s="234">
        <f t="shared" si="125"/>
        <v>758</v>
      </c>
      <c r="T253">
        <v>507</v>
      </c>
      <c r="U253">
        <v>2988</v>
      </c>
      <c r="V253" t="s">
        <v>1893</v>
      </c>
      <c r="W253">
        <v>1612.1030000000001</v>
      </c>
      <c r="X253">
        <v>749.572</v>
      </c>
      <c r="Y253">
        <v>2.1509999999999998</v>
      </c>
      <c r="Z253">
        <v>12.627000000000001</v>
      </c>
      <c r="AA253">
        <v>100.54413700000001</v>
      </c>
      <c r="AB253">
        <v>0.31053500000000001</v>
      </c>
      <c r="AC253">
        <v>36.079138999999998</v>
      </c>
      <c r="AD253" s="1">
        <v>64</v>
      </c>
      <c r="AE253">
        <v>3</v>
      </c>
      <c r="AF253">
        <v>758</v>
      </c>
      <c r="AG253">
        <v>72</v>
      </c>
      <c r="AH253">
        <v>16.033784000000001</v>
      </c>
      <c r="AI253">
        <v>86.6</v>
      </c>
      <c r="AJ253">
        <v>0</v>
      </c>
      <c r="AK253">
        <v>0</v>
      </c>
      <c r="AL253">
        <v>0</v>
      </c>
      <c r="AM253" t="s">
        <v>1894</v>
      </c>
      <c r="AN253" t="s">
        <v>1895</v>
      </c>
      <c r="AO253">
        <v>1612.1030000000001</v>
      </c>
      <c r="AR253" t="s">
        <v>142</v>
      </c>
      <c r="AS253" t="s">
        <v>203</v>
      </c>
      <c r="AT253" t="s">
        <v>1100</v>
      </c>
      <c r="AU253" t="s">
        <v>1893</v>
      </c>
      <c r="AV253" t="s">
        <v>49</v>
      </c>
      <c r="AW253">
        <v>1</v>
      </c>
      <c r="BB253">
        <v>0.86039999999999994</v>
      </c>
      <c r="BC253" t="s">
        <v>72</v>
      </c>
      <c r="BF253" t="s">
        <v>142</v>
      </c>
      <c r="BG253" t="s">
        <v>203</v>
      </c>
      <c r="BH253" t="s">
        <v>1893</v>
      </c>
      <c r="BI253">
        <v>2988</v>
      </c>
      <c r="BJ253">
        <v>1</v>
      </c>
      <c r="BK253" t="s">
        <v>1100</v>
      </c>
      <c r="BL253" t="s">
        <v>695</v>
      </c>
      <c r="BM253">
        <v>0.86039999999999994</v>
      </c>
      <c r="BN253" t="s">
        <v>72</v>
      </c>
      <c r="BO253" t="s">
        <v>698</v>
      </c>
      <c r="BP253">
        <v>1612.1030000000001</v>
      </c>
    </row>
    <row r="254" spans="1:68" ht="16.5">
      <c r="A254" s="127" t="str">
        <f t="shared" si="108"/>
        <v>동화운수</v>
      </c>
      <c r="B254" s="128" t="str">
        <f t="shared" si="109"/>
        <v>황인화</v>
      </c>
      <c r="C254" s="129" t="str">
        <f t="shared" si="110"/>
        <v>B</v>
      </c>
      <c r="D254" s="130">
        <f t="shared" si="111"/>
        <v>0.94535829683947037</v>
      </c>
      <c r="E254" s="131">
        <f t="shared" si="112"/>
        <v>4646</v>
      </c>
      <c r="F254" s="132" t="str">
        <f t="shared" si="113"/>
        <v>2</v>
      </c>
      <c r="G254" s="133" t="str">
        <f t="shared" si="114"/>
        <v>70바1845</v>
      </c>
      <c r="H254" s="134">
        <f t="shared" si="115"/>
        <v>3</v>
      </c>
      <c r="I254" s="135">
        <f t="shared" si="116"/>
        <v>5790.927999999999</v>
      </c>
      <c r="J254" s="136">
        <f t="shared" si="117"/>
        <v>1.1675542447893152E-2</v>
      </c>
      <c r="K254" s="136">
        <f t="shared" si="118"/>
        <v>0.36810088140135822</v>
      </c>
      <c r="L254" s="136">
        <f t="shared" si="119"/>
        <v>0.17251121063843311</v>
      </c>
      <c r="M254" s="137">
        <f t="shared" si="120"/>
        <v>9.73</v>
      </c>
      <c r="N254" s="138">
        <f t="shared" si="121"/>
        <v>0.69073557813186415</v>
      </c>
      <c r="O254" s="138">
        <f t="shared" si="122"/>
        <v>6.0784730875604049</v>
      </c>
      <c r="P254" s="233">
        <f t="shared" si="123"/>
        <v>14</v>
      </c>
      <c r="Q254" s="234">
        <f t="shared" si="124"/>
        <v>40</v>
      </c>
      <c r="R254" s="234">
        <f t="shared" si="125"/>
        <v>352</v>
      </c>
      <c r="T254">
        <v>507</v>
      </c>
      <c r="U254">
        <v>4646</v>
      </c>
      <c r="V254" t="s">
        <v>1896</v>
      </c>
      <c r="W254">
        <v>5790.9279999999999</v>
      </c>
      <c r="X254">
        <v>2458.5300000000002</v>
      </c>
      <c r="Y254">
        <v>2.355</v>
      </c>
      <c r="Z254">
        <v>9.73</v>
      </c>
      <c r="AA254">
        <v>397.87821600000001</v>
      </c>
      <c r="AB254">
        <v>4.6454440000000004</v>
      </c>
      <c r="AC254">
        <v>146.45932199999999</v>
      </c>
      <c r="AD254" s="1">
        <v>999</v>
      </c>
      <c r="AE254">
        <v>40</v>
      </c>
      <c r="AF254">
        <v>352</v>
      </c>
      <c r="AG254">
        <v>69</v>
      </c>
      <c r="AH254">
        <v>14.554523</v>
      </c>
      <c r="AI254">
        <v>123.8</v>
      </c>
      <c r="AJ254">
        <v>0</v>
      </c>
      <c r="AK254">
        <v>14</v>
      </c>
      <c r="AL254">
        <v>2758</v>
      </c>
      <c r="AM254" t="s">
        <v>1897</v>
      </c>
      <c r="AN254" t="s">
        <v>1898</v>
      </c>
      <c r="AO254">
        <v>5251.2879999999996</v>
      </c>
      <c r="AR254" t="s">
        <v>142</v>
      </c>
      <c r="AS254" t="s">
        <v>201</v>
      </c>
      <c r="AT254" t="s">
        <v>983</v>
      </c>
      <c r="AU254" t="s">
        <v>1896</v>
      </c>
      <c r="AV254" t="s">
        <v>49</v>
      </c>
      <c r="AW254">
        <v>3</v>
      </c>
      <c r="BB254">
        <v>0.94535829683947037</v>
      </c>
      <c r="BC254" t="s">
        <v>71</v>
      </c>
      <c r="BF254" t="s">
        <v>142</v>
      </c>
      <c r="BG254" t="s">
        <v>201</v>
      </c>
      <c r="BH254" t="s">
        <v>1896</v>
      </c>
      <c r="BI254">
        <v>4646</v>
      </c>
      <c r="BJ254">
        <v>3</v>
      </c>
      <c r="BK254" t="s">
        <v>983</v>
      </c>
      <c r="BL254" t="s">
        <v>999</v>
      </c>
      <c r="BM254">
        <v>0.94535829683947037</v>
      </c>
      <c r="BN254" t="s">
        <v>71</v>
      </c>
      <c r="BO254" t="s">
        <v>696</v>
      </c>
      <c r="BP254">
        <v>5790.927999999999</v>
      </c>
    </row>
    <row r="255" spans="1:68" ht="16.5">
      <c r="A255" s="127" t="str">
        <f t="shared" si="108"/>
        <v>동화운수</v>
      </c>
      <c r="B255" s="128" t="str">
        <f t="shared" si="109"/>
        <v>황중하</v>
      </c>
      <c r="C255" s="129" t="str">
        <f t="shared" si="110"/>
        <v>B</v>
      </c>
      <c r="D255" s="130">
        <f t="shared" si="111"/>
        <v>0.93615384615384623</v>
      </c>
      <c r="E255" s="131">
        <f t="shared" si="112"/>
        <v>3809</v>
      </c>
      <c r="F255" s="132" t="str">
        <f t="shared" si="113"/>
        <v>45</v>
      </c>
      <c r="G255" s="133" t="str">
        <f t="shared" si="114"/>
        <v>70바1842</v>
      </c>
      <c r="H255" s="134">
        <f t="shared" si="115"/>
        <v>1</v>
      </c>
      <c r="I255" s="135">
        <f t="shared" si="116"/>
        <v>2262.9830000000002</v>
      </c>
      <c r="J255" s="136">
        <f t="shared" si="117"/>
        <v>1.3580815747476662E-2</v>
      </c>
      <c r="K255" s="136">
        <f t="shared" si="118"/>
        <v>0.35694911905003629</v>
      </c>
      <c r="L255" s="136">
        <f t="shared" si="119"/>
        <v>0.1414062765827229</v>
      </c>
      <c r="M255" s="137">
        <f t="shared" si="120"/>
        <v>9.0020000000000007</v>
      </c>
      <c r="N255" s="138">
        <f t="shared" si="121"/>
        <v>0</v>
      </c>
      <c r="O255" s="138">
        <f t="shared" si="122"/>
        <v>7.6005873663213546</v>
      </c>
      <c r="P255" s="233">
        <f t="shared" si="123"/>
        <v>0</v>
      </c>
      <c r="Q255" s="234">
        <f t="shared" si="124"/>
        <v>0</v>
      </c>
      <c r="R255" s="234">
        <f t="shared" si="125"/>
        <v>172</v>
      </c>
      <c r="T255">
        <v>507</v>
      </c>
      <c r="U255">
        <v>3809</v>
      </c>
      <c r="V255" t="s">
        <v>1899</v>
      </c>
      <c r="W255">
        <v>2262.9830000000002</v>
      </c>
      <c r="X255">
        <v>929.72799999999995</v>
      </c>
      <c r="Y255">
        <v>2.4340000000000002</v>
      </c>
      <c r="Z255">
        <v>9.0020000000000007</v>
      </c>
      <c r="AA255">
        <v>155.09745799999999</v>
      </c>
      <c r="AB255">
        <v>2.1063499999999999</v>
      </c>
      <c r="AC255">
        <v>55.361901000000003</v>
      </c>
      <c r="AD255" s="1">
        <v>320</v>
      </c>
      <c r="AE255">
        <v>0</v>
      </c>
      <c r="AF255">
        <v>172</v>
      </c>
      <c r="AG255">
        <v>65</v>
      </c>
      <c r="AH255">
        <v>14.590716</v>
      </c>
      <c r="AI255">
        <v>6.1</v>
      </c>
      <c r="AJ255">
        <v>0</v>
      </c>
      <c r="AK255">
        <v>0</v>
      </c>
      <c r="AL255">
        <v>0</v>
      </c>
      <c r="AM255" t="s">
        <v>1900</v>
      </c>
      <c r="AN255" t="s">
        <v>1901</v>
      </c>
      <c r="AO255">
        <v>2262.9830000000002</v>
      </c>
      <c r="AR255" t="s">
        <v>142</v>
      </c>
      <c r="AS255" t="s">
        <v>203</v>
      </c>
      <c r="AT255" t="s">
        <v>1076</v>
      </c>
      <c r="AU255" t="s">
        <v>1899</v>
      </c>
      <c r="AV255" t="s">
        <v>49</v>
      </c>
      <c r="AW255">
        <v>1</v>
      </c>
      <c r="BB255">
        <v>0.93615384615384623</v>
      </c>
      <c r="BC255" t="s">
        <v>71</v>
      </c>
      <c r="BF255" t="s">
        <v>142</v>
      </c>
      <c r="BG255" t="s">
        <v>203</v>
      </c>
      <c r="BH255" t="s">
        <v>1899</v>
      </c>
      <c r="BI255">
        <v>3809</v>
      </c>
      <c r="BJ255">
        <v>1</v>
      </c>
      <c r="BK255" t="s">
        <v>1076</v>
      </c>
      <c r="BL255" t="s">
        <v>695</v>
      </c>
      <c r="BM255">
        <v>0.93615384615384623</v>
      </c>
      <c r="BN255" t="s">
        <v>71</v>
      </c>
      <c r="BO255" t="s">
        <v>696</v>
      </c>
      <c r="BP255">
        <v>2262.9830000000002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5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935</v>
      </c>
      <c r="B4" s="35"/>
      <c r="C4" s="103"/>
      <c r="D4" s="107"/>
      <c r="E4" s="11"/>
      <c r="F4" s="8"/>
      <c r="H4" s="11"/>
    </row>
    <row r="5" spans="1:18" ht="26.25">
      <c r="A5" s="173" t="s">
        <v>936</v>
      </c>
    </row>
    <row r="6" spans="1:18" ht="17.25">
      <c r="A6" s="174" t="s">
        <v>937</v>
      </c>
    </row>
    <row r="7" spans="1:18" ht="17.25">
      <c r="A7" s="174"/>
    </row>
    <row r="8" spans="1:18" ht="17.25">
      <c r="A8" s="176" t="s">
        <v>938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939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679</v>
      </c>
      <c r="E13" s="240" t="s">
        <v>665</v>
      </c>
      <c r="F13" s="238" t="s">
        <v>670</v>
      </c>
      <c r="G13" s="240" t="s">
        <v>668</v>
      </c>
      <c r="H13" s="240" t="s">
        <v>672</v>
      </c>
      <c r="I13" s="241" t="s">
        <v>674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701</v>
      </c>
      <c r="Q13" s="242" t="s">
        <v>703</v>
      </c>
      <c r="R13" s="242" t="s">
        <v>704</v>
      </c>
    </row>
    <row r="14" spans="1:18" ht="16.5">
      <c r="A14" s="243" t="s">
        <v>142</v>
      </c>
      <c r="B14" s="244" t="s">
        <v>1224</v>
      </c>
      <c r="C14" s="245" t="s">
        <v>70</v>
      </c>
      <c r="D14" s="246">
        <v>0.81758052156478866</v>
      </c>
      <c r="E14" s="247">
        <v>645</v>
      </c>
      <c r="F14" s="248" t="s">
        <v>203</v>
      </c>
      <c r="G14" s="249" t="s">
        <v>1088</v>
      </c>
      <c r="H14" s="250">
        <v>7</v>
      </c>
      <c r="I14" s="251">
        <v>2254.9549999999999</v>
      </c>
      <c r="J14" s="252">
        <v>9.8191783753288873E-3</v>
      </c>
      <c r="K14" s="252">
        <v>0.37369881172971381</v>
      </c>
      <c r="L14" s="252">
        <v>0.13082300977181363</v>
      </c>
      <c r="M14" s="253">
        <v>13.944000000000001</v>
      </c>
      <c r="N14" s="254">
        <v>4.0355572505881492</v>
      </c>
      <c r="O14" s="254">
        <v>15.610067606670643</v>
      </c>
      <c r="P14" s="255">
        <v>1</v>
      </c>
      <c r="Q14" s="256">
        <v>91</v>
      </c>
      <c r="R14" s="256">
        <v>352</v>
      </c>
    </row>
    <row r="15" spans="1:18" ht="16.5">
      <c r="A15" s="243" t="s">
        <v>142</v>
      </c>
      <c r="B15" s="244" t="s">
        <v>1236</v>
      </c>
      <c r="C15" s="245" t="s">
        <v>70</v>
      </c>
      <c r="D15" s="246">
        <v>0.84333333333333338</v>
      </c>
      <c r="E15" s="247">
        <v>3798</v>
      </c>
      <c r="F15" s="248" t="s">
        <v>203</v>
      </c>
      <c r="G15" s="249" t="s">
        <v>1084</v>
      </c>
      <c r="H15" s="250">
        <v>1</v>
      </c>
      <c r="I15" s="251">
        <v>2228.4540000000002</v>
      </c>
      <c r="J15" s="252">
        <v>2.5199716774527141E-2</v>
      </c>
      <c r="K15" s="252">
        <v>0.33064651474220286</v>
      </c>
      <c r="L15" s="252">
        <v>0.27238614752649143</v>
      </c>
      <c r="M15" s="253">
        <v>13.047000000000001</v>
      </c>
      <c r="N15" s="254">
        <v>0</v>
      </c>
      <c r="O15" s="254">
        <v>7.26961382195908</v>
      </c>
      <c r="P15" s="255">
        <v>16</v>
      </c>
      <c r="Q15" s="256">
        <v>0</v>
      </c>
      <c r="R15" s="256">
        <v>162</v>
      </c>
    </row>
    <row r="16" spans="1:18" ht="16.5">
      <c r="A16" s="243" t="s">
        <v>142</v>
      </c>
      <c r="B16" s="244" t="s">
        <v>1272</v>
      </c>
      <c r="C16" s="245" t="s">
        <v>73</v>
      </c>
      <c r="D16" s="246">
        <v>0.70847641108254755</v>
      </c>
      <c r="E16" s="247">
        <v>4464</v>
      </c>
      <c r="F16" s="248" t="s">
        <v>204</v>
      </c>
      <c r="G16" s="249" t="s">
        <v>1143</v>
      </c>
      <c r="H16" s="250">
        <v>5</v>
      </c>
      <c r="I16" s="251">
        <v>1822.6410000000001</v>
      </c>
      <c r="J16" s="252">
        <v>1.9500896830807374E-2</v>
      </c>
      <c r="K16" s="252">
        <v>0.4144354133269616</v>
      </c>
      <c r="L16" s="252">
        <v>0.28420297798633959</v>
      </c>
      <c r="M16" s="253">
        <v>18.568999999999999</v>
      </c>
      <c r="N16" s="254">
        <v>0.93271247601694462</v>
      </c>
      <c r="O16" s="254">
        <v>28.42029779863396</v>
      </c>
      <c r="P16" s="255">
        <v>2</v>
      </c>
      <c r="Q16" s="256">
        <v>17</v>
      </c>
      <c r="R16" s="256">
        <v>518</v>
      </c>
    </row>
    <row r="17" spans="1:18" ht="16.5">
      <c r="A17" s="243" t="s">
        <v>142</v>
      </c>
      <c r="B17" s="244" t="s">
        <v>1293</v>
      </c>
      <c r="C17" s="245" t="s">
        <v>70</v>
      </c>
      <c r="D17" s="246">
        <v>0.84678571428571436</v>
      </c>
      <c r="E17" s="247">
        <v>7820</v>
      </c>
      <c r="F17" s="248" t="s">
        <v>204</v>
      </c>
      <c r="G17" s="249" t="s">
        <v>1133</v>
      </c>
      <c r="H17" s="250">
        <v>1</v>
      </c>
      <c r="I17" s="251">
        <v>1772.905</v>
      </c>
      <c r="J17" s="252">
        <v>7.1044678619654952E-3</v>
      </c>
      <c r="K17" s="252">
        <v>0.43481222061183639</v>
      </c>
      <c r="L17" s="252">
        <v>0.26679376503535157</v>
      </c>
      <c r="M17" s="253">
        <v>11.782999999999999</v>
      </c>
      <c r="N17" s="254">
        <v>5.6404601487389343E-2</v>
      </c>
      <c r="O17" s="254">
        <v>10.32204207219225</v>
      </c>
      <c r="P17" s="255">
        <v>3</v>
      </c>
      <c r="Q17" s="256">
        <v>1</v>
      </c>
      <c r="R17" s="256">
        <v>183</v>
      </c>
    </row>
    <row r="18" spans="1:18" ht="16.5">
      <c r="A18" s="243" t="s">
        <v>142</v>
      </c>
      <c r="B18" s="244" t="s">
        <v>1299</v>
      </c>
      <c r="C18" s="245" t="s">
        <v>73</v>
      </c>
      <c r="D18" s="246">
        <v>0.73254532506179937</v>
      </c>
      <c r="E18" s="247">
        <v>4310</v>
      </c>
      <c r="F18" s="248" t="s">
        <v>200</v>
      </c>
      <c r="G18" s="249" t="s">
        <v>966</v>
      </c>
      <c r="H18" s="250">
        <v>3</v>
      </c>
      <c r="I18" s="251">
        <v>4413.835</v>
      </c>
      <c r="J18" s="252">
        <v>2.0824838472022406E-2</v>
      </c>
      <c r="K18" s="252">
        <v>0.35452580063220762</v>
      </c>
      <c r="L18" s="252">
        <v>0.21613857337213557</v>
      </c>
      <c r="M18" s="253">
        <v>16.510000000000002</v>
      </c>
      <c r="N18" s="254">
        <v>0</v>
      </c>
      <c r="O18" s="254">
        <v>24.060709111237735</v>
      </c>
      <c r="P18" s="255">
        <v>0</v>
      </c>
      <c r="Q18" s="256">
        <v>0</v>
      </c>
      <c r="R18" s="256">
        <v>1062</v>
      </c>
    </row>
    <row r="19" spans="1:18" ht="16.5">
      <c r="A19" s="243" t="s">
        <v>142</v>
      </c>
      <c r="B19" s="244" t="s">
        <v>1314</v>
      </c>
      <c r="C19" s="245" t="s">
        <v>70</v>
      </c>
      <c r="D19" s="246">
        <v>0.83782501708893187</v>
      </c>
      <c r="E19" s="247">
        <v>452</v>
      </c>
      <c r="F19" s="248" t="s">
        <v>201</v>
      </c>
      <c r="G19" s="249" t="s">
        <v>972</v>
      </c>
      <c r="H19" s="250">
        <v>3</v>
      </c>
      <c r="I19" s="251">
        <v>4816.4259999999995</v>
      </c>
      <c r="J19" s="252">
        <v>1.601130089229472E-2</v>
      </c>
      <c r="K19" s="252">
        <v>0.34513120727810287</v>
      </c>
      <c r="L19" s="252">
        <v>0.2393891238025872</v>
      </c>
      <c r="M19" s="253">
        <v>13.795</v>
      </c>
      <c r="N19" s="254">
        <v>0</v>
      </c>
      <c r="O19" s="254">
        <v>6.810028847116099</v>
      </c>
      <c r="P19" s="255">
        <v>2</v>
      </c>
      <c r="Q19" s="256">
        <v>0</v>
      </c>
      <c r="R19" s="256">
        <v>328</v>
      </c>
    </row>
    <row r="20" spans="1:18" ht="16.5">
      <c r="A20" s="243" t="s">
        <v>142</v>
      </c>
      <c r="B20" s="244" t="s">
        <v>1323</v>
      </c>
      <c r="C20" s="245" t="s">
        <v>70</v>
      </c>
      <c r="D20" s="246">
        <v>0.82863966161481917</v>
      </c>
      <c r="E20" s="247">
        <v>7662</v>
      </c>
      <c r="F20" s="248" t="s">
        <v>204</v>
      </c>
      <c r="G20" s="249" t="s">
        <v>1127</v>
      </c>
      <c r="H20" s="250">
        <v>2</v>
      </c>
      <c r="I20" s="251">
        <v>2111.7759999999998</v>
      </c>
      <c r="J20" s="252">
        <v>5.6243471628842252E-3</v>
      </c>
      <c r="K20" s="252">
        <v>0.37933387710402855</v>
      </c>
      <c r="L20" s="252">
        <v>0.15200475808040248</v>
      </c>
      <c r="M20" s="253">
        <v>12.529</v>
      </c>
      <c r="N20" s="254">
        <v>0.66294910066219148</v>
      </c>
      <c r="O20" s="254">
        <v>8.8077523373691164</v>
      </c>
      <c r="P20" s="255">
        <v>2</v>
      </c>
      <c r="Q20" s="256">
        <v>14</v>
      </c>
      <c r="R20" s="256">
        <v>186</v>
      </c>
    </row>
    <row r="21" spans="1:18" ht="16.5">
      <c r="A21" s="243" t="s">
        <v>142</v>
      </c>
      <c r="B21" s="244" t="s">
        <v>1341</v>
      </c>
      <c r="C21" s="245" t="s">
        <v>70</v>
      </c>
      <c r="D21" s="246">
        <v>0.81227272727272715</v>
      </c>
      <c r="E21" s="247">
        <v>9845</v>
      </c>
      <c r="F21" s="248" t="s">
        <v>201</v>
      </c>
      <c r="G21" s="249" t="s">
        <v>991</v>
      </c>
      <c r="H21" s="250">
        <v>1</v>
      </c>
      <c r="I21" s="251">
        <v>4212.0140000000001</v>
      </c>
      <c r="J21" s="252">
        <v>1.1520975362783275E-2</v>
      </c>
      <c r="K21" s="252">
        <v>0.37539152205818876</v>
      </c>
      <c r="L21" s="252">
        <v>0.19111997253570381</v>
      </c>
      <c r="M21" s="253">
        <v>16.625</v>
      </c>
      <c r="N21" s="254">
        <v>2.8964766024044555</v>
      </c>
      <c r="O21" s="254">
        <v>15.242114579866069</v>
      </c>
      <c r="P21" s="255">
        <v>10</v>
      </c>
      <c r="Q21" s="256">
        <v>122</v>
      </c>
      <c r="R21" s="256">
        <v>642</v>
      </c>
    </row>
    <row r="22" spans="1:18" ht="16.5">
      <c r="A22" s="243" t="s">
        <v>142</v>
      </c>
      <c r="B22" s="244" t="s">
        <v>1350</v>
      </c>
      <c r="C22" s="245" t="s">
        <v>70</v>
      </c>
      <c r="D22" s="246">
        <v>0.818460990435257</v>
      </c>
      <c r="E22" s="247">
        <v>2464</v>
      </c>
      <c r="F22" s="248" t="s">
        <v>203</v>
      </c>
      <c r="G22" s="249" t="s">
        <v>1092</v>
      </c>
      <c r="H22" s="250">
        <v>2</v>
      </c>
      <c r="I22" s="251">
        <v>2306.1779999999999</v>
      </c>
      <c r="J22" s="252">
        <v>6.4094687002527939E-3</v>
      </c>
      <c r="K22" s="252">
        <v>0.32992437715506517</v>
      </c>
      <c r="L22" s="252">
        <v>0.20553487198299525</v>
      </c>
      <c r="M22" s="253">
        <v>10.760999999999999</v>
      </c>
      <c r="N22" s="254">
        <v>0.17344714935273861</v>
      </c>
      <c r="O22" s="254">
        <v>13.962495522895457</v>
      </c>
      <c r="P22" s="255">
        <v>3</v>
      </c>
      <c r="Q22" s="256">
        <v>4</v>
      </c>
      <c r="R22" s="256">
        <v>322</v>
      </c>
    </row>
    <row r="23" spans="1:18" ht="16.5">
      <c r="A23" s="243" t="s">
        <v>142</v>
      </c>
      <c r="B23" s="244" t="s">
        <v>1359</v>
      </c>
      <c r="C23" s="245" t="s">
        <v>73</v>
      </c>
      <c r="D23" s="246">
        <v>0.76857142857142868</v>
      </c>
      <c r="E23" s="247">
        <v>8166</v>
      </c>
      <c r="F23" s="248" t="s">
        <v>204</v>
      </c>
      <c r="G23" s="249" t="s">
        <v>1124</v>
      </c>
      <c r="H23" s="250">
        <v>1</v>
      </c>
      <c r="I23" s="251">
        <v>2004.46</v>
      </c>
      <c r="J23" s="252">
        <v>7.0667587659399358E-3</v>
      </c>
      <c r="K23" s="252">
        <v>0.37886445426194093</v>
      </c>
      <c r="L23" s="252">
        <v>0.1686239685501332</v>
      </c>
      <c r="M23" s="253">
        <v>13.263</v>
      </c>
      <c r="N23" s="254">
        <v>0</v>
      </c>
      <c r="O23" s="254">
        <v>8.1318659389561283</v>
      </c>
      <c r="P23" s="255">
        <v>2</v>
      </c>
      <c r="Q23" s="256">
        <v>0</v>
      </c>
      <c r="R23" s="256">
        <v>163</v>
      </c>
    </row>
    <row r="24" spans="1:18" ht="16.5">
      <c r="A24" s="243" t="s">
        <v>142</v>
      </c>
      <c r="B24" s="244" t="s">
        <v>1362</v>
      </c>
      <c r="C24" s="245" t="s">
        <v>70</v>
      </c>
      <c r="D24" s="246">
        <v>0.8399200549066872</v>
      </c>
      <c r="E24" s="247">
        <v>1556</v>
      </c>
      <c r="F24" s="248" t="s">
        <v>203</v>
      </c>
      <c r="G24" s="249" t="s">
        <v>1110</v>
      </c>
      <c r="H24" s="250">
        <v>2</v>
      </c>
      <c r="I24" s="251">
        <v>2599.2069999999999</v>
      </c>
      <c r="J24" s="252">
        <v>3.1226343405851932E-2</v>
      </c>
      <c r="K24" s="252">
        <v>0.33918568719740694</v>
      </c>
      <c r="L24" s="252">
        <v>0.20737094044452789</v>
      </c>
      <c r="M24" s="253">
        <v>10.986000000000001</v>
      </c>
      <c r="N24" s="254">
        <v>7.6946545619490866E-2</v>
      </c>
      <c r="O24" s="254">
        <v>3.6549609169258166</v>
      </c>
      <c r="P24" s="255">
        <v>10</v>
      </c>
      <c r="Q24" s="256">
        <v>2</v>
      </c>
      <c r="R24" s="256">
        <v>95</v>
      </c>
    </row>
    <row r="25" spans="1:18" ht="16.5">
      <c r="A25" s="243" t="s">
        <v>142</v>
      </c>
      <c r="B25" s="244" t="s">
        <v>1380</v>
      </c>
      <c r="C25" s="245" t="s">
        <v>73</v>
      </c>
      <c r="D25" s="246">
        <v>0.78825719276048978</v>
      </c>
      <c r="E25" s="247">
        <v>9988</v>
      </c>
      <c r="F25" s="248" t="s">
        <v>201</v>
      </c>
      <c r="G25" s="249" t="s">
        <v>1003</v>
      </c>
      <c r="H25" s="250">
        <v>3</v>
      </c>
      <c r="I25" s="251">
        <v>4665.2780000000002</v>
      </c>
      <c r="J25" s="252">
        <v>3.2377937304777567E-2</v>
      </c>
      <c r="K25" s="252">
        <v>0.38978694609286318</v>
      </c>
      <c r="L25" s="252">
        <v>0.22913961397370103</v>
      </c>
      <c r="M25" s="253">
        <v>16.905999999999999</v>
      </c>
      <c r="N25" s="254">
        <v>0.17147959885777439</v>
      </c>
      <c r="O25" s="254">
        <v>7.5451023497420726</v>
      </c>
      <c r="P25" s="255">
        <v>90</v>
      </c>
      <c r="Q25" s="256">
        <v>8</v>
      </c>
      <c r="R25" s="256">
        <v>352</v>
      </c>
    </row>
    <row r="26" spans="1:18" ht="16.5" customHeight="1">
      <c r="A26" s="243" t="s">
        <v>142</v>
      </c>
      <c r="B26" s="244" t="s">
        <v>1392</v>
      </c>
      <c r="C26" s="245" t="s">
        <v>73</v>
      </c>
      <c r="D26" s="246">
        <v>0.79629629629629617</v>
      </c>
      <c r="E26" s="247">
        <v>4099</v>
      </c>
      <c r="F26" s="248" t="s">
        <v>200</v>
      </c>
      <c r="G26" s="249" t="s">
        <v>956</v>
      </c>
      <c r="H26" s="250">
        <v>1</v>
      </c>
      <c r="I26" s="251">
        <v>4049.6280000000002</v>
      </c>
      <c r="J26" s="252">
        <v>1.44541871645213E-2</v>
      </c>
      <c r="K26" s="252">
        <v>0.37944813502673996</v>
      </c>
      <c r="L26" s="252">
        <v>0.25730758479544291</v>
      </c>
      <c r="M26" s="253">
        <v>10.362</v>
      </c>
      <c r="N26" s="254">
        <v>4.9387252359969852E-2</v>
      </c>
      <c r="O26" s="254">
        <v>15.310048231590654</v>
      </c>
      <c r="P26" s="255">
        <v>16</v>
      </c>
      <c r="Q26" s="256">
        <v>2</v>
      </c>
      <c r="R26" s="256">
        <v>620</v>
      </c>
    </row>
    <row r="27" spans="1:18" ht="16.5">
      <c r="A27" s="243" t="s">
        <v>142</v>
      </c>
      <c r="B27" s="244" t="s">
        <v>1395</v>
      </c>
      <c r="C27" s="245" t="s">
        <v>70</v>
      </c>
      <c r="D27" s="246">
        <v>0.8262011427955982</v>
      </c>
      <c r="E27" s="247">
        <v>8865</v>
      </c>
      <c r="F27" s="248" t="s">
        <v>201</v>
      </c>
      <c r="G27" s="249" t="s">
        <v>972</v>
      </c>
      <c r="H27" s="250">
        <v>3</v>
      </c>
      <c r="I27" s="251">
        <v>4248.2740000000003</v>
      </c>
      <c r="J27" s="252">
        <v>8.2602462844303393E-3</v>
      </c>
      <c r="K27" s="252">
        <v>0.37778471428606863</v>
      </c>
      <c r="L27" s="252">
        <v>0.29306019338677303</v>
      </c>
      <c r="M27" s="253">
        <v>14.843999999999999</v>
      </c>
      <c r="N27" s="254">
        <v>0.1883117708509385</v>
      </c>
      <c r="O27" s="254">
        <v>12.61688864701288</v>
      </c>
      <c r="P27" s="255">
        <v>0</v>
      </c>
      <c r="Q27" s="256">
        <v>8</v>
      </c>
      <c r="R27" s="256">
        <v>536</v>
      </c>
    </row>
    <row r="28" spans="1:18" ht="16.5">
      <c r="A28" s="243" t="s">
        <v>142</v>
      </c>
      <c r="B28" s="244" t="s">
        <v>1428</v>
      </c>
      <c r="C28" s="245" t="s">
        <v>73</v>
      </c>
      <c r="D28" s="246">
        <v>0.78988543047757309</v>
      </c>
      <c r="E28" s="247">
        <v>6899</v>
      </c>
      <c r="F28" s="248" t="s">
        <v>200</v>
      </c>
      <c r="G28" s="249" t="s">
        <v>956</v>
      </c>
      <c r="H28" s="250">
        <v>2</v>
      </c>
      <c r="I28" s="251">
        <v>4878.5919999999996</v>
      </c>
      <c r="J28" s="252">
        <v>1.0585504024538622E-2</v>
      </c>
      <c r="K28" s="252">
        <v>0.37276269739023521</v>
      </c>
      <c r="L28" s="252">
        <v>0.14737858792044919</v>
      </c>
      <c r="M28" s="253">
        <v>10.119999999999999</v>
      </c>
      <c r="N28" s="254">
        <v>4.099543474838642E-2</v>
      </c>
      <c r="O28" s="254">
        <v>38.125754315999373</v>
      </c>
      <c r="P28" s="255">
        <v>52</v>
      </c>
      <c r="Q28" s="256">
        <v>2</v>
      </c>
      <c r="R28" s="256">
        <v>1860</v>
      </c>
    </row>
    <row r="29" spans="1:18" ht="16.5">
      <c r="A29" s="243" t="s">
        <v>142</v>
      </c>
      <c r="B29" s="244" t="s">
        <v>1434</v>
      </c>
      <c r="C29" s="245" t="s">
        <v>70</v>
      </c>
      <c r="D29" s="246">
        <v>0.83603082088830949</v>
      </c>
      <c r="E29" s="247">
        <v>6978</v>
      </c>
      <c r="F29" s="248" t="s">
        <v>201</v>
      </c>
      <c r="G29" s="249" t="s">
        <v>972</v>
      </c>
      <c r="H29" s="250">
        <v>19</v>
      </c>
      <c r="I29" s="251">
        <v>3663.9380000000006</v>
      </c>
      <c r="J29" s="252">
        <v>1.6423967716426534E-2</v>
      </c>
      <c r="K29" s="252">
        <v>0.35850200854751663</v>
      </c>
      <c r="L29" s="252">
        <v>0.25655455960226403</v>
      </c>
      <c r="M29" s="253">
        <v>12.984</v>
      </c>
      <c r="N29" s="254">
        <v>0.32751645906671994</v>
      </c>
      <c r="O29" s="254">
        <v>10.453233651879479</v>
      </c>
      <c r="P29" s="255">
        <v>4</v>
      </c>
      <c r="Q29" s="256">
        <v>12</v>
      </c>
      <c r="R29" s="256">
        <v>383</v>
      </c>
    </row>
    <row r="30" spans="1:18" ht="16.5">
      <c r="A30" s="243" t="s">
        <v>142</v>
      </c>
      <c r="B30" s="244" t="s">
        <v>1446</v>
      </c>
      <c r="C30" s="245" t="s">
        <v>73</v>
      </c>
      <c r="D30" s="246">
        <v>0.78020425509154001</v>
      </c>
      <c r="E30" s="247">
        <v>6708</v>
      </c>
      <c r="F30" s="248" t="s">
        <v>203</v>
      </c>
      <c r="G30" s="249" t="s">
        <v>1116</v>
      </c>
      <c r="H30" s="250">
        <v>5</v>
      </c>
      <c r="I30" s="251">
        <v>1528.1369999999999</v>
      </c>
      <c r="J30" s="252">
        <v>1.3493181427119756E-2</v>
      </c>
      <c r="K30" s="252">
        <v>0.38301124484203897</v>
      </c>
      <c r="L30" s="252">
        <v>0.17930329545060425</v>
      </c>
      <c r="M30" s="253">
        <v>14.339</v>
      </c>
      <c r="N30" s="254">
        <v>0</v>
      </c>
      <c r="O30" s="254">
        <v>8.8342864546830562</v>
      </c>
      <c r="P30" s="255">
        <v>2</v>
      </c>
      <c r="Q30" s="256">
        <v>0</v>
      </c>
      <c r="R30" s="256">
        <v>135</v>
      </c>
    </row>
    <row r="31" spans="1:18" ht="16.5">
      <c r="A31" s="243" t="s">
        <v>142</v>
      </c>
      <c r="B31" s="244" t="s">
        <v>1452</v>
      </c>
      <c r="C31" s="245" t="s">
        <v>70</v>
      </c>
      <c r="D31" s="246">
        <v>0.84916666666666663</v>
      </c>
      <c r="E31" s="247">
        <v>9493</v>
      </c>
      <c r="F31" s="248" t="s">
        <v>203</v>
      </c>
      <c r="G31" s="249" t="s">
        <v>1084</v>
      </c>
      <c r="H31" s="250">
        <v>1</v>
      </c>
      <c r="I31" s="251">
        <v>2388.2249999999999</v>
      </c>
      <c r="J31" s="252">
        <v>2.9851234709852097E-3</v>
      </c>
      <c r="K31" s="252">
        <v>0.32274272527351328</v>
      </c>
      <c r="L31" s="252">
        <v>0.24704539982623078</v>
      </c>
      <c r="M31" s="253">
        <v>12.747</v>
      </c>
      <c r="N31" s="254">
        <v>0</v>
      </c>
      <c r="O31" s="254">
        <v>2.7635587099205479</v>
      </c>
      <c r="P31" s="255">
        <v>0</v>
      </c>
      <c r="Q31" s="256">
        <v>0</v>
      </c>
      <c r="R31" s="256">
        <v>66</v>
      </c>
    </row>
    <row r="32" spans="1:18" ht="16.5">
      <c r="A32" s="243" t="s">
        <v>142</v>
      </c>
      <c r="B32" s="244" t="s">
        <v>1476</v>
      </c>
      <c r="C32" s="245" t="s">
        <v>70</v>
      </c>
      <c r="D32" s="246">
        <v>0.83445516859652424</v>
      </c>
      <c r="E32" s="247">
        <v>7739</v>
      </c>
      <c r="F32" s="248" t="s">
        <v>200</v>
      </c>
      <c r="G32" s="249" t="s">
        <v>952</v>
      </c>
      <c r="H32" s="250">
        <v>2</v>
      </c>
      <c r="I32" s="251">
        <v>2146.4650000000001</v>
      </c>
      <c r="J32" s="252">
        <v>2.3024569613097272E-3</v>
      </c>
      <c r="K32" s="252">
        <v>0.33990891352163866</v>
      </c>
      <c r="L32" s="252">
        <v>0.12951527278571975</v>
      </c>
      <c r="M32" s="253">
        <v>9.8249999999999993</v>
      </c>
      <c r="N32" s="254">
        <v>4.6588227620762507E-2</v>
      </c>
      <c r="O32" s="254">
        <v>3.8668228925232881</v>
      </c>
      <c r="P32" s="255">
        <v>24</v>
      </c>
      <c r="Q32" s="256">
        <v>1</v>
      </c>
      <c r="R32" s="256">
        <v>83</v>
      </c>
    </row>
    <row r="33" spans="1:18" ht="16.5">
      <c r="A33" s="243" t="s">
        <v>142</v>
      </c>
      <c r="B33" s="244" t="s">
        <v>1533</v>
      </c>
      <c r="C33" s="245" t="s">
        <v>73</v>
      </c>
      <c r="D33" s="246">
        <v>0.74961538461538457</v>
      </c>
      <c r="E33" s="247">
        <v>8861</v>
      </c>
      <c r="F33" s="248" t="s">
        <v>200</v>
      </c>
      <c r="G33" s="249" t="s">
        <v>952</v>
      </c>
      <c r="H33" s="250">
        <v>1</v>
      </c>
      <c r="I33" s="251">
        <v>2128.047</v>
      </c>
      <c r="J33" s="252">
        <v>1.0952921543963634E-2</v>
      </c>
      <c r="K33" s="252">
        <v>0.37001413502606162</v>
      </c>
      <c r="L33" s="252">
        <v>9.4452801089449617E-2</v>
      </c>
      <c r="M33" s="253">
        <v>12.368</v>
      </c>
      <c r="N33" s="254">
        <v>0.28194865996850632</v>
      </c>
      <c r="O33" s="254">
        <v>13.533535678488304</v>
      </c>
      <c r="P33" s="255">
        <v>18</v>
      </c>
      <c r="Q33" s="256">
        <v>6</v>
      </c>
      <c r="R33" s="256">
        <v>288</v>
      </c>
    </row>
    <row r="34" spans="1:18" ht="16.5">
      <c r="A34" s="243" t="s">
        <v>142</v>
      </c>
      <c r="B34" s="244" t="s">
        <v>1542</v>
      </c>
      <c r="C34" s="245" t="s">
        <v>70</v>
      </c>
      <c r="D34" s="246">
        <v>0.82227272727272716</v>
      </c>
      <c r="E34" s="247">
        <v>5248</v>
      </c>
      <c r="F34" s="248" t="s">
        <v>201</v>
      </c>
      <c r="G34" s="249" t="s">
        <v>991</v>
      </c>
      <c r="H34" s="250">
        <v>1</v>
      </c>
      <c r="I34" s="251">
        <v>4493.7979999999998</v>
      </c>
      <c r="J34" s="252">
        <v>1.7549857750102899E-2</v>
      </c>
      <c r="K34" s="252">
        <v>0.38212867852322668</v>
      </c>
      <c r="L34" s="252">
        <v>0.25234779133374485</v>
      </c>
      <c r="M34" s="253">
        <v>15.366</v>
      </c>
      <c r="N34" s="254">
        <v>2.625841214936675</v>
      </c>
      <c r="O34" s="254">
        <v>7.2989484618578766</v>
      </c>
      <c r="P34" s="255">
        <v>32</v>
      </c>
      <c r="Q34" s="256">
        <v>118</v>
      </c>
      <c r="R34" s="256">
        <v>328</v>
      </c>
    </row>
    <row r="35" spans="1:18" ht="16.5">
      <c r="A35" s="243" t="s">
        <v>142</v>
      </c>
      <c r="B35" s="244" t="s">
        <v>1599</v>
      </c>
      <c r="C35" s="245" t="s">
        <v>70</v>
      </c>
      <c r="D35" s="246">
        <v>0.8495241638378852</v>
      </c>
      <c r="E35" s="247">
        <v>4034</v>
      </c>
      <c r="F35" s="248" t="s">
        <v>201</v>
      </c>
      <c r="G35" s="249" t="s">
        <v>1003</v>
      </c>
      <c r="H35" s="250">
        <v>9</v>
      </c>
      <c r="I35" s="251">
        <v>4307.695999999999</v>
      </c>
      <c r="J35" s="252">
        <v>2.4144038569381944E-2</v>
      </c>
      <c r="K35" s="252">
        <v>0.39559544615038583</v>
      </c>
      <c r="L35" s="252">
        <v>0.30364259687777412</v>
      </c>
      <c r="M35" s="253">
        <v>15.343999999999999</v>
      </c>
      <c r="N35" s="254">
        <v>0</v>
      </c>
      <c r="O35" s="254">
        <v>24.073193651548305</v>
      </c>
      <c r="P35" s="255">
        <v>44</v>
      </c>
      <c r="Q35" s="256">
        <v>0</v>
      </c>
      <c r="R35" s="256">
        <v>1037</v>
      </c>
    </row>
    <row r="36" spans="1:18" ht="16.5">
      <c r="A36" s="243" t="s">
        <v>142</v>
      </c>
      <c r="B36" s="244" t="s">
        <v>1611</v>
      </c>
      <c r="C36" s="245" t="s">
        <v>70</v>
      </c>
      <c r="D36" s="246">
        <v>0.81205370371758856</v>
      </c>
      <c r="E36" s="247">
        <v>2004</v>
      </c>
      <c r="F36" s="248" t="s">
        <v>200</v>
      </c>
      <c r="G36" s="249" t="s">
        <v>966</v>
      </c>
      <c r="H36" s="250">
        <v>3</v>
      </c>
      <c r="I36" s="251">
        <v>4417.8559999999998</v>
      </c>
      <c r="J36" s="252">
        <v>1.3317944934726199E-2</v>
      </c>
      <c r="K36" s="252">
        <v>0.30995105933414963</v>
      </c>
      <c r="L36" s="252">
        <v>6.5869055034840432E-2</v>
      </c>
      <c r="M36" s="253">
        <v>12.004</v>
      </c>
      <c r="N36" s="254">
        <v>0</v>
      </c>
      <c r="O36" s="254">
        <v>1.3581248460791842</v>
      </c>
      <c r="P36" s="255">
        <v>14</v>
      </c>
      <c r="Q36" s="256">
        <v>0</v>
      </c>
      <c r="R36" s="256">
        <v>60</v>
      </c>
    </row>
    <row r="37" spans="1:18" ht="16.5">
      <c r="A37" s="243" t="s">
        <v>142</v>
      </c>
      <c r="B37" s="244" t="s">
        <v>1635</v>
      </c>
      <c r="C37" s="245" t="s">
        <v>73</v>
      </c>
      <c r="D37" s="246">
        <v>0.7800024514187236</v>
      </c>
      <c r="E37" s="247">
        <v>9786</v>
      </c>
      <c r="F37" s="248" t="s">
        <v>202</v>
      </c>
      <c r="G37" s="249" t="s">
        <v>1048</v>
      </c>
      <c r="H37" s="250">
        <v>3</v>
      </c>
      <c r="I37" s="251">
        <v>4892.8060000000005</v>
      </c>
      <c r="J37" s="252">
        <v>2.2704847128486097E-2</v>
      </c>
      <c r="K37" s="252">
        <v>0.3401986283401468</v>
      </c>
      <c r="L37" s="252">
        <v>0.14020584507131492</v>
      </c>
      <c r="M37" s="253">
        <v>16.577000000000002</v>
      </c>
      <c r="N37" s="254">
        <v>4.0876339670937289E-2</v>
      </c>
      <c r="O37" s="254">
        <v>12.773856147167901</v>
      </c>
      <c r="P37" s="255">
        <v>41</v>
      </c>
      <c r="Q37" s="256">
        <v>2</v>
      </c>
      <c r="R37" s="256">
        <v>625</v>
      </c>
    </row>
    <row r="38" spans="1:18" ht="16.5">
      <c r="A38" s="243" t="s">
        <v>142</v>
      </c>
      <c r="B38" s="244" t="s">
        <v>1641</v>
      </c>
      <c r="C38" s="245" t="s">
        <v>73</v>
      </c>
      <c r="D38" s="246">
        <v>0.79772998158008346</v>
      </c>
      <c r="E38" s="247">
        <v>7583</v>
      </c>
      <c r="F38" s="248" t="s">
        <v>204</v>
      </c>
      <c r="G38" s="249" t="s">
        <v>1139</v>
      </c>
      <c r="H38" s="250">
        <v>4</v>
      </c>
      <c r="I38" s="251">
        <v>1908.143</v>
      </c>
      <c r="J38" s="252">
        <v>5.8762884690465268E-3</v>
      </c>
      <c r="K38" s="252">
        <v>0.4226561871171543</v>
      </c>
      <c r="L38" s="252">
        <v>0.15826906054734891</v>
      </c>
      <c r="M38" s="253">
        <v>14.877000000000001</v>
      </c>
      <c r="N38" s="254">
        <v>0.94332552644115242</v>
      </c>
      <c r="O38" s="254">
        <v>28.194951845852223</v>
      </c>
      <c r="P38" s="255">
        <v>11</v>
      </c>
      <c r="Q38" s="256">
        <v>18</v>
      </c>
      <c r="R38" s="256">
        <v>538</v>
      </c>
    </row>
    <row r="39" spans="1:18" ht="16.5">
      <c r="A39" s="243" t="s">
        <v>142</v>
      </c>
      <c r="B39" s="244" t="s">
        <v>1659</v>
      </c>
      <c r="C39" s="245" t="s">
        <v>70</v>
      </c>
      <c r="D39" s="246">
        <v>0.845602394987929</v>
      </c>
      <c r="E39" s="247">
        <v>5611</v>
      </c>
      <c r="F39" s="248" t="s">
        <v>200</v>
      </c>
      <c r="G39" s="249" t="s">
        <v>960</v>
      </c>
      <c r="H39" s="250">
        <v>3</v>
      </c>
      <c r="I39" s="251">
        <v>3847.413</v>
      </c>
      <c r="J39" s="252">
        <v>2.3978151883497941E-2</v>
      </c>
      <c r="K39" s="252">
        <v>0.40691836081140148</v>
      </c>
      <c r="L39" s="252">
        <v>0.15516920070707252</v>
      </c>
      <c r="M39" s="253">
        <v>11.754</v>
      </c>
      <c r="N39" s="254">
        <v>0</v>
      </c>
      <c r="O39" s="254">
        <v>40.988581158300398</v>
      </c>
      <c r="P39" s="255">
        <v>73</v>
      </c>
      <c r="Q39" s="256">
        <v>0</v>
      </c>
      <c r="R39" s="256">
        <v>1577</v>
      </c>
    </row>
    <row r="40" spans="1:18" ht="16.5">
      <c r="A40" s="243" t="s">
        <v>142</v>
      </c>
      <c r="B40" s="244" t="s">
        <v>1662</v>
      </c>
      <c r="C40" s="245" t="s">
        <v>73</v>
      </c>
      <c r="D40" s="246">
        <v>0.75769230769230766</v>
      </c>
      <c r="E40" s="247">
        <v>2869</v>
      </c>
      <c r="F40" s="248" t="s">
        <v>203</v>
      </c>
      <c r="G40" s="249" t="s">
        <v>1082</v>
      </c>
      <c r="H40" s="250">
        <v>1</v>
      </c>
      <c r="I40" s="251">
        <v>1088.193</v>
      </c>
      <c r="J40" s="252">
        <v>1.2267627155983453E-2</v>
      </c>
      <c r="K40" s="252">
        <v>0.36646704510171291</v>
      </c>
      <c r="L40" s="252">
        <v>0.2517935697068443</v>
      </c>
      <c r="M40" s="253">
        <v>11.984</v>
      </c>
      <c r="N40" s="254">
        <v>9.1895463396658494E-2</v>
      </c>
      <c r="O40" s="254">
        <v>14.795169606862018</v>
      </c>
      <c r="P40" s="255">
        <v>1</v>
      </c>
      <c r="Q40" s="256">
        <v>1</v>
      </c>
      <c r="R40" s="256">
        <v>161</v>
      </c>
    </row>
    <row r="41" spans="1:18" ht="16.5">
      <c r="A41" s="243" t="s">
        <v>142</v>
      </c>
      <c r="B41" s="244" t="s">
        <v>1671</v>
      </c>
      <c r="C41" s="245" t="s">
        <v>73</v>
      </c>
      <c r="D41" s="246">
        <v>0.74044659086761644</v>
      </c>
      <c r="E41" s="247">
        <v>4455</v>
      </c>
      <c r="F41" s="248" t="s">
        <v>203</v>
      </c>
      <c r="G41" s="249" t="s">
        <v>1065</v>
      </c>
      <c r="H41" s="250">
        <v>17</v>
      </c>
      <c r="I41" s="251">
        <v>2668.6289999999999</v>
      </c>
      <c r="J41" s="252">
        <v>1.8369517941685495E-2</v>
      </c>
      <c r="K41" s="252">
        <v>0.38689440610407361</v>
      </c>
      <c r="L41" s="252">
        <v>0.14539300891956133</v>
      </c>
      <c r="M41" s="253">
        <v>16.3</v>
      </c>
      <c r="N41" s="254">
        <v>0.78692092456463603</v>
      </c>
      <c r="O41" s="254">
        <v>70.185851986169681</v>
      </c>
      <c r="P41" s="255">
        <v>20</v>
      </c>
      <c r="Q41" s="256">
        <v>21</v>
      </c>
      <c r="R41" s="256">
        <v>1873</v>
      </c>
    </row>
    <row r="42" spans="1:18" ht="16.5">
      <c r="A42" s="243" t="s">
        <v>142</v>
      </c>
      <c r="B42" s="244" t="s">
        <v>1692</v>
      </c>
      <c r="C42" s="245" t="s">
        <v>73</v>
      </c>
      <c r="D42" s="246">
        <v>0.75848079986241823</v>
      </c>
      <c r="E42" s="247">
        <v>5221</v>
      </c>
      <c r="F42" s="248" t="s">
        <v>204</v>
      </c>
      <c r="G42" s="249" t="s">
        <v>1124</v>
      </c>
      <c r="H42" s="250">
        <v>12</v>
      </c>
      <c r="I42" s="251">
        <v>2686.0819999999999</v>
      </c>
      <c r="J42" s="252">
        <v>1.5823760221580115E-2</v>
      </c>
      <c r="K42" s="252">
        <v>0.37353386038133757</v>
      </c>
      <c r="L42" s="252">
        <v>0.17274230645229743</v>
      </c>
      <c r="M42" s="253">
        <v>14.893000000000001</v>
      </c>
      <c r="N42" s="254">
        <v>0.26060261749269009</v>
      </c>
      <c r="O42" s="254">
        <v>13.70025189104428</v>
      </c>
      <c r="P42" s="255">
        <v>1</v>
      </c>
      <c r="Q42" s="256">
        <v>7</v>
      </c>
      <c r="R42" s="256">
        <v>368</v>
      </c>
    </row>
    <row r="43" spans="1:18" ht="16.5">
      <c r="A43" s="243" t="s">
        <v>142</v>
      </c>
      <c r="B43" s="244" t="s">
        <v>1707</v>
      </c>
      <c r="C43" s="245" t="s">
        <v>70</v>
      </c>
      <c r="D43" s="246">
        <v>0.84218522111168614</v>
      </c>
      <c r="E43" s="247">
        <v>3706</v>
      </c>
      <c r="F43" s="248" t="s">
        <v>201</v>
      </c>
      <c r="G43" s="249" t="s">
        <v>1001</v>
      </c>
      <c r="H43" s="250">
        <v>3</v>
      </c>
      <c r="I43" s="251">
        <v>4235.4229999999998</v>
      </c>
      <c r="J43" s="252">
        <v>1.1712522749084587E-2</v>
      </c>
      <c r="K43" s="252">
        <v>0.37532784714211936</v>
      </c>
      <c r="L43" s="252">
        <v>0.25688107185516063</v>
      </c>
      <c r="M43" s="253">
        <v>13.509</v>
      </c>
      <c r="N43" s="254">
        <v>0</v>
      </c>
      <c r="O43" s="254">
        <v>12.962105555926764</v>
      </c>
      <c r="P43" s="255">
        <v>6</v>
      </c>
      <c r="Q43" s="256">
        <v>0</v>
      </c>
      <c r="R43" s="256">
        <v>549</v>
      </c>
    </row>
    <row r="44" spans="1:18" ht="16.5">
      <c r="A44" s="243" t="s">
        <v>142</v>
      </c>
      <c r="B44" s="244" t="s">
        <v>1737</v>
      </c>
      <c r="C44" s="245" t="s">
        <v>70</v>
      </c>
      <c r="D44" s="246">
        <v>0.82416666666666671</v>
      </c>
      <c r="E44" s="247">
        <v>2462</v>
      </c>
      <c r="F44" s="248" t="s">
        <v>203</v>
      </c>
      <c r="G44" s="249" t="s">
        <v>1090</v>
      </c>
      <c r="H44" s="250">
        <v>1</v>
      </c>
      <c r="I44" s="251">
        <v>2079.3560000000002</v>
      </c>
      <c r="J44" s="252">
        <v>9.8442945544002305E-3</v>
      </c>
      <c r="K44" s="252">
        <v>0.33524635790163132</v>
      </c>
      <c r="L44" s="252">
        <v>0.26642864425331686</v>
      </c>
      <c r="M44" s="253">
        <v>14.307</v>
      </c>
      <c r="N44" s="254">
        <v>4.8091813042114955E-2</v>
      </c>
      <c r="O44" s="254">
        <v>12.022953260528739</v>
      </c>
      <c r="P44" s="255">
        <v>0</v>
      </c>
      <c r="Q44" s="256">
        <v>1</v>
      </c>
      <c r="R44" s="256">
        <v>250</v>
      </c>
    </row>
    <row r="45" spans="1:18" ht="16.5">
      <c r="A45" s="243" t="s">
        <v>142</v>
      </c>
      <c r="B45" s="244" t="s">
        <v>1776</v>
      </c>
      <c r="C45" s="245" t="s">
        <v>70</v>
      </c>
      <c r="D45" s="246">
        <v>0.83508849584538813</v>
      </c>
      <c r="E45" s="247">
        <v>8538</v>
      </c>
      <c r="F45" s="248" t="s">
        <v>204</v>
      </c>
      <c r="G45" s="249" t="s">
        <v>1145</v>
      </c>
      <c r="H45" s="250">
        <v>2</v>
      </c>
      <c r="I45" s="251">
        <v>1721.4829999999999</v>
      </c>
      <c r="J45" s="252">
        <v>1.2007631656067629E-2</v>
      </c>
      <c r="K45" s="252">
        <v>0.41683547154781919</v>
      </c>
      <c r="L45" s="252">
        <v>0.15219435800411624</v>
      </c>
      <c r="M45" s="253">
        <v>14.23</v>
      </c>
      <c r="N45" s="254">
        <v>5.8089449619891688E-2</v>
      </c>
      <c r="O45" s="254">
        <v>23.932853243395375</v>
      </c>
      <c r="P45" s="255">
        <v>24</v>
      </c>
      <c r="Q45" s="256">
        <v>1</v>
      </c>
      <c r="R45" s="256">
        <v>412</v>
      </c>
    </row>
    <row r="46" spans="1:18" ht="16.5">
      <c r="A46" s="243" t="s">
        <v>142</v>
      </c>
      <c r="B46" s="244" t="s">
        <v>1785</v>
      </c>
      <c r="C46" s="245" t="s">
        <v>73</v>
      </c>
      <c r="D46" s="246">
        <v>0.77846153846153843</v>
      </c>
      <c r="E46" s="247">
        <v>1194</v>
      </c>
      <c r="F46" s="248" t="s">
        <v>202</v>
      </c>
      <c r="G46" s="249" t="s">
        <v>1048</v>
      </c>
      <c r="H46" s="250">
        <v>1</v>
      </c>
      <c r="I46" s="251">
        <v>3714.152</v>
      </c>
      <c r="J46" s="252">
        <v>1.1982727288005432E-2</v>
      </c>
      <c r="K46" s="252">
        <v>0.33260758014594771</v>
      </c>
      <c r="L46" s="252">
        <v>0.13112010493916243</v>
      </c>
      <c r="M46" s="253">
        <v>17.530999999999999</v>
      </c>
      <c r="N46" s="254">
        <v>0.75387329328471209</v>
      </c>
      <c r="O46" s="254">
        <v>3.8770626511785191</v>
      </c>
      <c r="P46" s="255">
        <v>6</v>
      </c>
      <c r="Q46" s="256">
        <v>28</v>
      </c>
      <c r="R46" s="256">
        <v>144</v>
      </c>
    </row>
    <row r="47" spans="1:18" ht="16.5">
      <c r="A47" s="243" t="s">
        <v>142</v>
      </c>
      <c r="B47" s="244" t="s">
        <v>1875</v>
      </c>
      <c r="C47" s="245" t="s">
        <v>70</v>
      </c>
      <c r="D47" s="246">
        <v>0.81827160588827497</v>
      </c>
      <c r="E47" s="247">
        <v>5056</v>
      </c>
      <c r="F47" s="248" t="s">
        <v>201</v>
      </c>
      <c r="G47" s="249" t="s">
        <v>1021</v>
      </c>
      <c r="H47" s="250">
        <v>12</v>
      </c>
      <c r="I47" s="251">
        <v>3732.7469999999998</v>
      </c>
      <c r="J47" s="252">
        <v>8.8529442180172186E-3</v>
      </c>
      <c r="K47" s="252">
        <v>0.3896174649346944</v>
      </c>
      <c r="L47" s="252">
        <v>0.1877973513875974</v>
      </c>
      <c r="M47" s="253">
        <v>14.430999999999999</v>
      </c>
      <c r="N47" s="254">
        <v>2.6789921738601626E-2</v>
      </c>
      <c r="O47" s="254">
        <v>31.344208434163903</v>
      </c>
      <c r="P47" s="255">
        <v>1</v>
      </c>
      <c r="Q47" s="256">
        <v>1</v>
      </c>
      <c r="R47" s="256">
        <v>1170</v>
      </c>
    </row>
  </sheetData>
  <phoneticPr fontId="2" type="noConversion"/>
  <conditionalFormatting sqref="C14:D4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2024-03-27T07:50:21Z</dcterms:modified>
</cp:coreProperties>
</file>