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FE296663-1DDA-49DC-B462-4DA44943531F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운전자별!$A$1:$R$300</definedName>
    <definedName name="_xlnm.Print_Area" localSheetId="1">종합!$A$1:$L$99</definedName>
    <definedName name="_xlnm.Print_Area" localSheetId="4">차량별!$A$1:$T$127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L251" i="7" s="1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L255" i="7" s="1"/>
  <c r="J255" i="7"/>
  <c r="K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I259" i="7"/>
  <c r="L259" i="7" s="1"/>
  <c r="J259" i="7"/>
  <c r="K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A261" i="7"/>
  <c r="B261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A262" i="7"/>
  <c r="B262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A263" i="7"/>
  <c r="B263" i="7"/>
  <c r="C263" i="7"/>
  <c r="D263" i="7"/>
  <c r="E263" i="7"/>
  <c r="F263" i="7"/>
  <c r="G263" i="7"/>
  <c r="H263" i="7"/>
  <c r="I263" i="7"/>
  <c r="L263" i="7" s="1"/>
  <c r="J263" i="7"/>
  <c r="K263" i="7"/>
  <c r="M263" i="7"/>
  <c r="N263" i="7"/>
  <c r="O263" i="7"/>
  <c r="P263" i="7"/>
  <c r="Q263" i="7"/>
  <c r="R263" i="7"/>
  <c r="A264" i="7"/>
  <c r="B264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A265" i="7"/>
  <c r="B265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A266" i="7"/>
  <c r="B266" i="7"/>
  <c r="C266" i="7"/>
  <c r="D266" i="7"/>
  <c r="E266" i="7"/>
  <c r="F266" i="7"/>
  <c r="G266" i="7"/>
  <c r="H266" i="7"/>
  <c r="I266" i="7"/>
  <c r="L266" i="7" s="1"/>
  <c r="J266" i="7"/>
  <c r="K266" i="7"/>
  <c r="M266" i="7"/>
  <c r="N266" i="7"/>
  <c r="O266" i="7"/>
  <c r="P266" i="7"/>
  <c r="Q266" i="7"/>
  <c r="R266" i="7"/>
  <c r="A267" i="7"/>
  <c r="B267" i="7"/>
  <c r="C267" i="7"/>
  <c r="D267" i="7"/>
  <c r="E267" i="7"/>
  <c r="F267" i="7"/>
  <c r="G267" i="7"/>
  <c r="H267" i="7"/>
  <c r="I267" i="7"/>
  <c r="L267" i="7" s="1"/>
  <c r="J267" i="7"/>
  <c r="K267" i="7"/>
  <c r="M267" i="7"/>
  <c r="N267" i="7"/>
  <c r="O267" i="7"/>
  <c r="P267" i="7"/>
  <c r="Q267" i="7"/>
  <c r="R267" i="7"/>
  <c r="A268" i="7"/>
  <c r="B268" i="7"/>
  <c r="C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P268" i="7"/>
  <c r="Q268" i="7"/>
  <c r="R268" i="7"/>
  <c r="A269" i="7"/>
  <c r="B269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A270" i="7"/>
  <c r="B270" i="7"/>
  <c r="C270" i="7"/>
  <c r="D270" i="7"/>
  <c r="E270" i="7"/>
  <c r="F270" i="7"/>
  <c r="G270" i="7"/>
  <c r="H270" i="7"/>
  <c r="I270" i="7"/>
  <c r="L270" i="7" s="1"/>
  <c r="J270" i="7"/>
  <c r="K270" i="7"/>
  <c r="M270" i="7"/>
  <c r="N270" i="7"/>
  <c r="O270" i="7"/>
  <c r="P270" i="7"/>
  <c r="Q270" i="7"/>
  <c r="R270" i="7"/>
  <c r="A271" i="7"/>
  <c r="B271" i="7"/>
  <c r="C271" i="7"/>
  <c r="D271" i="7"/>
  <c r="E271" i="7"/>
  <c r="F271" i="7"/>
  <c r="G271" i="7"/>
  <c r="H271" i="7"/>
  <c r="I271" i="7"/>
  <c r="L271" i="7" s="1"/>
  <c r="J271" i="7"/>
  <c r="K271" i="7"/>
  <c r="M271" i="7"/>
  <c r="N271" i="7"/>
  <c r="O271" i="7"/>
  <c r="P271" i="7"/>
  <c r="Q271" i="7"/>
  <c r="R271" i="7"/>
  <c r="A272" i="7"/>
  <c r="B272" i="7"/>
  <c r="C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P272" i="7"/>
  <c r="Q272" i="7"/>
  <c r="R272" i="7"/>
  <c r="A273" i="7"/>
  <c r="B273" i="7"/>
  <c r="C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A274" i="7"/>
  <c r="B274" i="7"/>
  <c r="C274" i="7"/>
  <c r="D274" i="7"/>
  <c r="E274" i="7"/>
  <c r="F274" i="7"/>
  <c r="G274" i="7"/>
  <c r="H274" i="7"/>
  <c r="I274" i="7"/>
  <c r="L274" i="7" s="1"/>
  <c r="J274" i="7"/>
  <c r="K274" i="7"/>
  <c r="M274" i="7"/>
  <c r="N274" i="7"/>
  <c r="O274" i="7"/>
  <c r="P274" i="7"/>
  <c r="Q274" i="7"/>
  <c r="R274" i="7"/>
  <c r="A275" i="7"/>
  <c r="B275" i="7"/>
  <c r="C275" i="7"/>
  <c r="D275" i="7"/>
  <c r="E275" i="7"/>
  <c r="F275" i="7"/>
  <c r="G275" i="7"/>
  <c r="H275" i="7"/>
  <c r="I275" i="7"/>
  <c r="L275" i="7" s="1"/>
  <c r="J275" i="7"/>
  <c r="K275" i="7"/>
  <c r="M275" i="7"/>
  <c r="N275" i="7"/>
  <c r="O275" i="7"/>
  <c r="P275" i="7"/>
  <c r="Q275" i="7"/>
  <c r="R275" i="7"/>
  <c r="A276" i="7"/>
  <c r="B276" i="7"/>
  <c r="C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P276" i="7"/>
  <c r="Q276" i="7"/>
  <c r="R276" i="7"/>
  <c r="A277" i="7"/>
  <c r="B277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A278" i="7"/>
  <c r="B278" i="7"/>
  <c r="C278" i="7"/>
  <c r="D278" i="7"/>
  <c r="E278" i="7"/>
  <c r="F278" i="7"/>
  <c r="G278" i="7"/>
  <c r="H278" i="7"/>
  <c r="I278" i="7"/>
  <c r="L278" i="7" s="1"/>
  <c r="J278" i="7"/>
  <c r="K278" i="7"/>
  <c r="M278" i="7"/>
  <c r="N278" i="7"/>
  <c r="O278" i="7"/>
  <c r="P278" i="7"/>
  <c r="Q278" i="7"/>
  <c r="R278" i="7"/>
  <c r="A279" i="7"/>
  <c r="B279" i="7"/>
  <c r="C279" i="7"/>
  <c r="D279" i="7"/>
  <c r="E279" i="7"/>
  <c r="F279" i="7"/>
  <c r="G279" i="7"/>
  <c r="H279" i="7"/>
  <c r="I279" i="7"/>
  <c r="L279" i="7" s="1"/>
  <c r="J279" i="7"/>
  <c r="K279" i="7"/>
  <c r="M279" i="7"/>
  <c r="N279" i="7"/>
  <c r="O279" i="7"/>
  <c r="P279" i="7"/>
  <c r="Q279" i="7"/>
  <c r="R279" i="7"/>
  <c r="A280" i="7"/>
  <c r="B280" i="7"/>
  <c r="C280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P280" i="7"/>
  <c r="Q280" i="7"/>
  <c r="R280" i="7"/>
  <c r="A281" i="7"/>
  <c r="B281" i="7"/>
  <c r="C281" i="7"/>
  <c r="D281" i="7"/>
  <c r="E281" i="7"/>
  <c r="F281" i="7"/>
  <c r="G281" i="7"/>
  <c r="H281" i="7"/>
  <c r="I281" i="7"/>
  <c r="J281" i="7"/>
  <c r="K281" i="7"/>
  <c r="L281" i="7"/>
  <c r="M281" i="7"/>
  <c r="N281" i="7"/>
  <c r="O281" i="7"/>
  <c r="P281" i="7"/>
  <c r="Q281" i="7"/>
  <c r="R281" i="7"/>
  <c r="A282" i="7"/>
  <c r="B282" i="7"/>
  <c r="C282" i="7"/>
  <c r="D282" i="7"/>
  <c r="E282" i="7"/>
  <c r="F282" i="7"/>
  <c r="G282" i="7"/>
  <c r="H282" i="7"/>
  <c r="I282" i="7"/>
  <c r="L282" i="7" s="1"/>
  <c r="J282" i="7"/>
  <c r="K282" i="7"/>
  <c r="M282" i="7"/>
  <c r="N282" i="7"/>
  <c r="O282" i="7"/>
  <c r="P282" i="7"/>
  <c r="Q282" i="7"/>
  <c r="R282" i="7"/>
  <c r="A283" i="7"/>
  <c r="B283" i="7"/>
  <c r="C283" i="7"/>
  <c r="D283" i="7"/>
  <c r="E283" i="7"/>
  <c r="F283" i="7"/>
  <c r="G283" i="7"/>
  <c r="H283" i="7"/>
  <c r="I283" i="7"/>
  <c r="L283" i="7" s="1"/>
  <c r="J283" i="7"/>
  <c r="K283" i="7"/>
  <c r="M283" i="7"/>
  <c r="N283" i="7"/>
  <c r="O283" i="7"/>
  <c r="P283" i="7"/>
  <c r="Q283" i="7"/>
  <c r="R283" i="7"/>
  <c r="A284" i="7"/>
  <c r="B284" i="7"/>
  <c r="C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P284" i="7"/>
  <c r="Q284" i="7"/>
  <c r="R284" i="7"/>
  <c r="A285" i="7"/>
  <c r="B285" i="7"/>
  <c r="C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P285" i="7"/>
  <c r="Q285" i="7"/>
  <c r="R285" i="7"/>
  <c r="A286" i="7"/>
  <c r="B286" i="7"/>
  <c r="C286" i="7"/>
  <c r="D286" i="7"/>
  <c r="E286" i="7"/>
  <c r="F286" i="7"/>
  <c r="G286" i="7"/>
  <c r="H286" i="7"/>
  <c r="I286" i="7"/>
  <c r="L286" i="7" s="1"/>
  <c r="J286" i="7"/>
  <c r="K286" i="7"/>
  <c r="M286" i="7"/>
  <c r="N286" i="7"/>
  <c r="O286" i="7"/>
  <c r="P286" i="7"/>
  <c r="Q286" i="7"/>
  <c r="R286" i="7"/>
  <c r="A287" i="7"/>
  <c r="B287" i="7"/>
  <c r="C287" i="7"/>
  <c r="D287" i="7"/>
  <c r="E287" i="7"/>
  <c r="F287" i="7"/>
  <c r="G287" i="7"/>
  <c r="H287" i="7"/>
  <c r="I287" i="7"/>
  <c r="L287" i="7" s="1"/>
  <c r="J287" i="7"/>
  <c r="K287" i="7"/>
  <c r="M287" i="7"/>
  <c r="N287" i="7"/>
  <c r="O287" i="7"/>
  <c r="P287" i="7"/>
  <c r="Q287" i="7"/>
  <c r="R287" i="7"/>
  <c r="A288" i="7"/>
  <c r="B288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A289" i="7"/>
  <c r="B289" i="7"/>
  <c r="C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P289" i="7"/>
  <c r="Q289" i="7"/>
  <c r="R289" i="7"/>
  <c r="A290" i="7"/>
  <c r="B290" i="7"/>
  <c r="C290" i="7"/>
  <c r="D290" i="7"/>
  <c r="E290" i="7"/>
  <c r="F290" i="7"/>
  <c r="G290" i="7"/>
  <c r="H290" i="7"/>
  <c r="I290" i="7"/>
  <c r="L290" i="7" s="1"/>
  <c r="J290" i="7"/>
  <c r="K290" i="7"/>
  <c r="M290" i="7"/>
  <c r="N290" i="7"/>
  <c r="O290" i="7"/>
  <c r="P290" i="7"/>
  <c r="Q290" i="7"/>
  <c r="R290" i="7"/>
  <c r="A291" i="7"/>
  <c r="B291" i="7"/>
  <c r="C291" i="7"/>
  <c r="D291" i="7"/>
  <c r="E291" i="7"/>
  <c r="F291" i="7"/>
  <c r="G291" i="7"/>
  <c r="H291" i="7"/>
  <c r="I291" i="7"/>
  <c r="L291" i="7" s="1"/>
  <c r="J291" i="7"/>
  <c r="K291" i="7"/>
  <c r="M291" i="7"/>
  <c r="N291" i="7"/>
  <c r="O291" i="7"/>
  <c r="P291" i="7"/>
  <c r="Q291" i="7"/>
  <c r="R291" i="7"/>
  <c r="A292" i="7"/>
  <c r="B292" i="7"/>
  <c r="C292" i="7"/>
  <c r="D292" i="7"/>
  <c r="E292" i="7"/>
  <c r="F292" i="7"/>
  <c r="G292" i="7"/>
  <c r="H292" i="7"/>
  <c r="I292" i="7"/>
  <c r="J292" i="7"/>
  <c r="K292" i="7"/>
  <c r="L292" i="7"/>
  <c r="M292" i="7"/>
  <c r="N292" i="7"/>
  <c r="O292" i="7"/>
  <c r="P292" i="7"/>
  <c r="Q292" i="7"/>
  <c r="R292" i="7"/>
  <c r="A293" i="7"/>
  <c r="B293" i="7"/>
  <c r="C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P293" i="7"/>
  <c r="Q293" i="7"/>
  <c r="R293" i="7"/>
  <c r="A294" i="7"/>
  <c r="B294" i="7"/>
  <c r="C294" i="7"/>
  <c r="D294" i="7"/>
  <c r="E294" i="7"/>
  <c r="F294" i="7"/>
  <c r="G294" i="7"/>
  <c r="H294" i="7"/>
  <c r="I294" i="7"/>
  <c r="L294" i="7" s="1"/>
  <c r="J294" i="7"/>
  <c r="K294" i="7"/>
  <c r="M294" i="7"/>
  <c r="N294" i="7"/>
  <c r="O294" i="7"/>
  <c r="P294" i="7"/>
  <c r="Q294" i="7"/>
  <c r="R294" i="7"/>
  <c r="A295" i="7"/>
  <c r="B295" i="7"/>
  <c r="C295" i="7"/>
  <c r="D295" i="7"/>
  <c r="E295" i="7"/>
  <c r="F295" i="7"/>
  <c r="G295" i="7"/>
  <c r="H295" i="7"/>
  <c r="I295" i="7"/>
  <c r="L295" i="7" s="1"/>
  <c r="J295" i="7"/>
  <c r="K295" i="7"/>
  <c r="M295" i="7"/>
  <c r="N295" i="7"/>
  <c r="O295" i="7"/>
  <c r="P295" i="7"/>
  <c r="Q295" i="7"/>
  <c r="R295" i="7"/>
  <c r="A296" i="7"/>
  <c r="B296" i="7"/>
  <c r="C296" i="7"/>
  <c r="D296" i="7"/>
  <c r="E296" i="7"/>
  <c r="F296" i="7"/>
  <c r="G296" i="7"/>
  <c r="H296" i="7"/>
  <c r="I296" i="7"/>
  <c r="J296" i="7"/>
  <c r="K296" i="7"/>
  <c r="L296" i="7"/>
  <c r="M296" i="7"/>
  <c r="N296" i="7"/>
  <c r="O296" i="7"/>
  <c r="P296" i="7"/>
  <c r="Q296" i="7"/>
  <c r="R296" i="7"/>
  <c r="A297" i="7"/>
  <c r="B297" i="7"/>
  <c r="C297" i="7"/>
  <c r="D297" i="7"/>
  <c r="E297" i="7"/>
  <c r="F297" i="7"/>
  <c r="G297" i="7"/>
  <c r="H297" i="7"/>
  <c r="I297" i="7"/>
  <c r="J297" i="7"/>
  <c r="K297" i="7"/>
  <c r="L297" i="7"/>
  <c r="M297" i="7"/>
  <c r="N297" i="7"/>
  <c r="O297" i="7"/>
  <c r="P297" i="7"/>
  <c r="Q297" i="7"/>
  <c r="R297" i="7"/>
  <c r="A298" i="7"/>
  <c r="B298" i="7"/>
  <c r="C298" i="7"/>
  <c r="D298" i="7"/>
  <c r="E298" i="7"/>
  <c r="F298" i="7"/>
  <c r="G298" i="7"/>
  <c r="H298" i="7"/>
  <c r="I298" i="7"/>
  <c r="L298" i="7" s="1"/>
  <c r="J298" i="7"/>
  <c r="K298" i="7"/>
  <c r="M298" i="7"/>
  <c r="N298" i="7"/>
  <c r="O298" i="7"/>
  <c r="P298" i="7"/>
  <c r="Q298" i="7"/>
  <c r="R298" i="7"/>
  <c r="A299" i="7"/>
  <c r="B299" i="7"/>
  <c r="C299" i="7"/>
  <c r="D299" i="7"/>
  <c r="E299" i="7"/>
  <c r="F299" i="7"/>
  <c r="G299" i="7"/>
  <c r="H299" i="7"/>
  <c r="I299" i="7"/>
  <c r="L299" i="7" s="1"/>
  <c r="J299" i="7"/>
  <c r="K299" i="7"/>
  <c r="M299" i="7"/>
  <c r="N299" i="7"/>
  <c r="O299" i="7"/>
  <c r="P299" i="7"/>
  <c r="Q299" i="7"/>
  <c r="R299" i="7"/>
  <c r="A300" i="7"/>
  <c r="B300" i="7"/>
  <c r="C300" i="7"/>
  <c r="D300" i="7"/>
  <c r="E300" i="7"/>
  <c r="F300" i="7"/>
  <c r="G300" i="7"/>
  <c r="H300" i="7"/>
  <c r="I300" i="7"/>
  <c r="J300" i="7"/>
  <c r="K300" i="7"/>
  <c r="L300" i="7"/>
  <c r="M300" i="7"/>
  <c r="N300" i="7"/>
  <c r="O300" i="7"/>
  <c r="P300" i="7"/>
  <c r="Q300" i="7"/>
  <c r="R300" i="7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F49" i="60" s="1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F51" i="60" s="1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F53" i="60" s="1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F55" i="60" s="1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F57" i="60" s="1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F59" i="60" s="1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F61" i="60" s="1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F63" i="60" s="1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F65" i="60" s="1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F67" i="60" s="1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F69" i="60" s="1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F71" i="60" s="1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F73" i="60" s="1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F75" i="60" s="1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F76" i="60" s="1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F77" i="60" s="1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F78" i="60" s="1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F79" i="60" s="1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F80" i="60" s="1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F81" i="60" s="1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F82" i="60" s="1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F83" i="60" s="1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F84" i="60" s="1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F85" i="60" s="1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F86" i="60" s="1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F87" i="60" s="1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F88" i="60" s="1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F89" i="60" s="1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F90" i="60" s="1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F91" i="60" s="1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F92" i="60" s="1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F93" i="60" s="1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F94" i="60" s="1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F95" i="60" s="1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F96" i="60" s="1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F97" i="60" s="1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F98" i="60" s="1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F99" i="60" s="1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F100" i="60" s="1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F101" i="60" s="1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F102" i="60" s="1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H103" i="60"/>
  <c r="F103" i="60" s="1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F104" i="60" s="1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F105" i="60" s="1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F106" i="60" s="1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F107" i="60" s="1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F108" i="60" s="1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H109" i="60"/>
  <c r="F109" i="60" s="1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F110" i="60" s="1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H111" i="60"/>
  <c r="F111" i="60" s="1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F112" i="60" s="1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H113" i="60"/>
  <c r="F113" i="60" s="1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A114" i="60"/>
  <c r="B114" i="60"/>
  <c r="C114" i="60"/>
  <c r="D114" i="60"/>
  <c r="E114" i="60"/>
  <c r="G114" i="60"/>
  <c r="F114" i="60" s="1"/>
  <c r="H114" i="60"/>
  <c r="I114" i="60"/>
  <c r="J114" i="60"/>
  <c r="K114" i="60"/>
  <c r="L114" i="60"/>
  <c r="M114" i="60"/>
  <c r="N114" i="60"/>
  <c r="O114" i="60"/>
  <c r="P114" i="60"/>
  <c r="Q114" i="60"/>
  <c r="R114" i="60"/>
  <c r="S114" i="60"/>
  <c r="T114" i="60"/>
  <c r="A115" i="60"/>
  <c r="B115" i="60"/>
  <c r="C115" i="60"/>
  <c r="D115" i="60"/>
  <c r="E115" i="60"/>
  <c r="G115" i="60"/>
  <c r="H115" i="60"/>
  <c r="F115" i="60" s="1"/>
  <c r="I115" i="60"/>
  <c r="J115" i="60"/>
  <c r="K115" i="60"/>
  <c r="L115" i="60"/>
  <c r="M115" i="60"/>
  <c r="N115" i="60"/>
  <c r="O115" i="60"/>
  <c r="P115" i="60"/>
  <c r="Q115" i="60"/>
  <c r="R115" i="60"/>
  <c r="S115" i="60"/>
  <c r="T115" i="60"/>
  <c r="A116" i="60"/>
  <c r="B116" i="60"/>
  <c r="C116" i="60"/>
  <c r="D116" i="60"/>
  <c r="E116" i="60"/>
  <c r="G116" i="60"/>
  <c r="F116" i="60" s="1"/>
  <c r="H116" i="60"/>
  <c r="I116" i="60"/>
  <c r="J116" i="60"/>
  <c r="K116" i="60"/>
  <c r="L116" i="60"/>
  <c r="M116" i="60"/>
  <c r="N116" i="60"/>
  <c r="O116" i="60"/>
  <c r="P116" i="60"/>
  <c r="Q116" i="60"/>
  <c r="R116" i="60"/>
  <c r="S116" i="60"/>
  <c r="T116" i="60"/>
  <c r="A117" i="60"/>
  <c r="B117" i="60"/>
  <c r="C117" i="60"/>
  <c r="D117" i="60"/>
  <c r="E117" i="60"/>
  <c r="G117" i="60"/>
  <c r="H117" i="60"/>
  <c r="F117" i="60" s="1"/>
  <c r="I117" i="60"/>
  <c r="J117" i="60"/>
  <c r="K117" i="60"/>
  <c r="L117" i="60"/>
  <c r="M117" i="60"/>
  <c r="N117" i="60"/>
  <c r="O117" i="60"/>
  <c r="P117" i="60"/>
  <c r="Q117" i="60"/>
  <c r="R117" i="60"/>
  <c r="S117" i="60"/>
  <c r="T117" i="60"/>
  <c r="A118" i="60"/>
  <c r="B118" i="60"/>
  <c r="C118" i="60"/>
  <c r="D118" i="60"/>
  <c r="E118" i="60"/>
  <c r="G118" i="60"/>
  <c r="F118" i="60" s="1"/>
  <c r="H118" i="60"/>
  <c r="I118" i="60"/>
  <c r="J118" i="60"/>
  <c r="K118" i="60"/>
  <c r="L118" i="60"/>
  <c r="M118" i="60"/>
  <c r="N118" i="60"/>
  <c r="O118" i="60"/>
  <c r="P118" i="60"/>
  <c r="Q118" i="60"/>
  <c r="R118" i="60"/>
  <c r="S118" i="60"/>
  <c r="T118" i="60"/>
  <c r="A119" i="60"/>
  <c r="B119" i="60"/>
  <c r="C119" i="60"/>
  <c r="D119" i="60"/>
  <c r="E119" i="60"/>
  <c r="G119" i="60"/>
  <c r="H119" i="60"/>
  <c r="F119" i="60" s="1"/>
  <c r="I119" i="60"/>
  <c r="J119" i="60"/>
  <c r="K119" i="60"/>
  <c r="L119" i="60"/>
  <c r="M119" i="60"/>
  <c r="N119" i="60"/>
  <c r="O119" i="60"/>
  <c r="P119" i="60"/>
  <c r="Q119" i="60"/>
  <c r="R119" i="60"/>
  <c r="S119" i="60"/>
  <c r="T119" i="60"/>
  <c r="A120" i="60"/>
  <c r="B120" i="60"/>
  <c r="C120" i="60"/>
  <c r="D120" i="60"/>
  <c r="E120" i="60"/>
  <c r="G120" i="60"/>
  <c r="F120" i="60" s="1"/>
  <c r="H120" i="60"/>
  <c r="I120" i="60"/>
  <c r="J120" i="60"/>
  <c r="K120" i="60"/>
  <c r="L120" i="60"/>
  <c r="M120" i="60"/>
  <c r="N120" i="60"/>
  <c r="O120" i="60"/>
  <c r="P120" i="60"/>
  <c r="Q120" i="60"/>
  <c r="R120" i="60"/>
  <c r="S120" i="60"/>
  <c r="T120" i="60"/>
  <c r="A121" i="60"/>
  <c r="B121" i="60"/>
  <c r="C121" i="60"/>
  <c r="D121" i="60"/>
  <c r="E121" i="60"/>
  <c r="G121" i="60"/>
  <c r="H121" i="60"/>
  <c r="F121" i="60" s="1"/>
  <c r="I121" i="60"/>
  <c r="J121" i="60"/>
  <c r="K121" i="60"/>
  <c r="L121" i="60"/>
  <c r="M121" i="60"/>
  <c r="N121" i="60"/>
  <c r="O121" i="60"/>
  <c r="P121" i="60"/>
  <c r="Q121" i="60"/>
  <c r="R121" i="60"/>
  <c r="S121" i="60"/>
  <c r="T121" i="60"/>
  <c r="A122" i="60"/>
  <c r="B122" i="60"/>
  <c r="C122" i="60"/>
  <c r="D122" i="60"/>
  <c r="E122" i="60"/>
  <c r="G122" i="60"/>
  <c r="F122" i="60" s="1"/>
  <c r="H122" i="60"/>
  <c r="I122" i="60"/>
  <c r="J122" i="60"/>
  <c r="K122" i="60"/>
  <c r="L122" i="60"/>
  <c r="M122" i="60"/>
  <c r="N122" i="60"/>
  <c r="O122" i="60"/>
  <c r="P122" i="60"/>
  <c r="Q122" i="60"/>
  <c r="R122" i="60"/>
  <c r="S122" i="60"/>
  <c r="T122" i="60"/>
  <c r="A123" i="60"/>
  <c r="B123" i="60"/>
  <c r="C123" i="60"/>
  <c r="D123" i="60"/>
  <c r="E123" i="60"/>
  <c r="G123" i="60"/>
  <c r="H123" i="60"/>
  <c r="F123" i="60" s="1"/>
  <c r="I123" i="60"/>
  <c r="J123" i="60"/>
  <c r="K123" i="60"/>
  <c r="L123" i="60"/>
  <c r="M123" i="60"/>
  <c r="N123" i="60"/>
  <c r="O123" i="60"/>
  <c r="P123" i="60"/>
  <c r="Q123" i="60"/>
  <c r="R123" i="60"/>
  <c r="S123" i="60"/>
  <c r="T123" i="60"/>
  <c r="A124" i="60"/>
  <c r="B124" i="60"/>
  <c r="C124" i="60"/>
  <c r="D124" i="60"/>
  <c r="E124" i="60"/>
  <c r="G124" i="60"/>
  <c r="F124" i="60" s="1"/>
  <c r="H124" i="60"/>
  <c r="I124" i="60"/>
  <c r="J124" i="60"/>
  <c r="K124" i="60"/>
  <c r="L124" i="60"/>
  <c r="M124" i="60"/>
  <c r="N124" i="60"/>
  <c r="O124" i="60"/>
  <c r="P124" i="60"/>
  <c r="Q124" i="60"/>
  <c r="R124" i="60"/>
  <c r="S124" i="60"/>
  <c r="T124" i="60"/>
  <c r="A125" i="60"/>
  <c r="B125" i="60"/>
  <c r="C125" i="60"/>
  <c r="D125" i="60"/>
  <c r="E125" i="60"/>
  <c r="G125" i="60"/>
  <c r="H125" i="60"/>
  <c r="F125" i="60" s="1"/>
  <c r="I125" i="60"/>
  <c r="J125" i="60"/>
  <c r="K125" i="60"/>
  <c r="L125" i="60"/>
  <c r="M125" i="60"/>
  <c r="N125" i="60"/>
  <c r="O125" i="60"/>
  <c r="P125" i="60"/>
  <c r="Q125" i="60"/>
  <c r="R125" i="60"/>
  <c r="S125" i="60"/>
  <c r="T125" i="60"/>
  <c r="A126" i="60"/>
  <c r="B126" i="60"/>
  <c r="C126" i="60"/>
  <c r="D126" i="60"/>
  <c r="E126" i="60"/>
  <c r="G126" i="60"/>
  <c r="F126" i="60" s="1"/>
  <c r="H126" i="60"/>
  <c r="I126" i="60"/>
  <c r="J126" i="60"/>
  <c r="K126" i="60"/>
  <c r="L126" i="60"/>
  <c r="M126" i="60"/>
  <c r="N126" i="60"/>
  <c r="O126" i="60"/>
  <c r="P126" i="60"/>
  <c r="Q126" i="60"/>
  <c r="R126" i="60"/>
  <c r="S126" i="60"/>
  <c r="T126" i="60"/>
  <c r="A127" i="60"/>
  <c r="B127" i="60"/>
  <c r="C127" i="60"/>
  <c r="D127" i="60"/>
  <c r="E127" i="60"/>
  <c r="G127" i="60"/>
  <c r="H127" i="60"/>
  <c r="F127" i="60" s="1"/>
  <c r="I127" i="60"/>
  <c r="J127" i="60"/>
  <c r="K127" i="60"/>
  <c r="L127" i="60"/>
  <c r="M127" i="60"/>
  <c r="N127" i="60"/>
  <c r="O127" i="60"/>
  <c r="P127" i="60"/>
  <c r="Q127" i="60"/>
  <c r="R127" i="60"/>
  <c r="S127" i="60"/>
  <c r="T127" i="60"/>
  <c r="E53" i="12"/>
  <c r="J38" i="12"/>
  <c r="J13" i="12"/>
  <c r="J12" i="12"/>
  <c r="J37" i="12" s="1"/>
  <c r="J11" i="12"/>
  <c r="J36" i="12" s="1"/>
  <c r="B38" i="12"/>
  <c r="B37" i="12"/>
  <c r="B36" i="12"/>
  <c r="I32" i="12"/>
  <c r="F5" i="12"/>
  <c r="E5" i="12"/>
  <c r="E39" i="12" a="1"/>
  <c r="J39" i="12" a="1"/>
  <c r="I14" i="12" a="1"/>
  <c r="I39" i="12" a="1"/>
  <c r="J14" i="12" a="1"/>
  <c r="H39" i="12" a="1"/>
  <c r="F39" i="12" a="1"/>
  <c r="G39" i="12" a="1"/>
  <c r="D39" i="12" a="1"/>
  <c r="J39" i="12" l="1"/>
  <c r="G39" i="12"/>
  <c r="F39" i="12"/>
  <c r="H39" i="12"/>
  <c r="I39" i="12"/>
  <c r="E39" i="12"/>
  <c r="D39" i="12"/>
  <c r="K13" i="12"/>
  <c r="K12" i="12"/>
  <c r="J14" i="12"/>
  <c r="I14" i="12"/>
  <c r="B20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5" i="12" l="1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16" i="60" l="1"/>
  <c r="F36" i="60"/>
  <c r="F14" i="60"/>
  <c r="F19" i="60"/>
  <c r="F11" i="60"/>
  <c r="F18" i="60"/>
  <c r="F26" i="60"/>
  <c r="F22" i="60"/>
  <c r="F21" i="60"/>
  <c r="F13" i="60"/>
  <c r="F10" i="60"/>
  <c r="F28" i="60"/>
  <c r="F12" i="60"/>
  <c r="O20" i="12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E52" i="12"/>
  <c r="B69" i="12" s="1"/>
  <c r="D52" i="12"/>
  <c r="C52" i="12"/>
  <c r="B85" i="12" s="1"/>
  <c r="K52" i="12"/>
  <c r="I52" i="12"/>
  <c r="B81" i="12" s="1"/>
  <c r="J52" i="12"/>
  <c r="H52" i="12"/>
  <c r="G52" i="12"/>
  <c r="B82" i="12" l="1"/>
  <c r="B83" i="12"/>
  <c r="B70" i="12"/>
  <c r="B71" i="12"/>
  <c r="B78" i="12"/>
  <c r="D78" i="12" s="1"/>
  <c r="B90" i="12"/>
  <c r="B91" i="12"/>
  <c r="B75" i="12"/>
  <c r="J75" i="12" s="1"/>
  <c r="B89" i="12"/>
  <c r="B72" i="12"/>
  <c r="B88" i="12"/>
  <c r="H78" i="12"/>
  <c r="I78" i="12"/>
  <c r="F72" i="12"/>
  <c r="B66" i="12"/>
  <c r="B86" i="12"/>
  <c r="B87" i="12"/>
  <c r="Q58" i="12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G78" i="12" l="1"/>
  <c r="F78" i="12"/>
  <c r="E75" i="12"/>
  <c r="B77" i="12"/>
  <c r="B76" i="12"/>
  <c r="I75" i="12"/>
  <c r="B80" i="12"/>
  <c r="B79" i="12"/>
  <c r="F79" i="12" s="1"/>
  <c r="B67" i="12"/>
  <c r="B68" i="12"/>
  <c r="B64" i="12"/>
  <c r="B65" i="12"/>
  <c r="H75" i="12"/>
  <c r="E78" i="12"/>
  <c r="D71" i="12"/>
  <c r="E71" i="12"/>
  <c r="J71" i="12"/>
  <c r="G71" i="12"/>
  <c r="H71" i="12"/>
  <c r="K71" i="12"/>
  <c r="I71" i="12"/>
  <c r="F71" i="12"/>
  <c r="D75" i="12"/>
  <c r="I83" i="12"/>
  <c r="G83" i="12"/>
  <c r="H83" i="12"/>
  <c r="E83" i="12"/>
  <c r="J83" i="12"/>
  <c r="K83" i="12"/>
  <c r="F83" i="12"/>
  <c r="D83" i="12"/>
  <c r="J78" i="12"/>
  <c r="B74" i="12"/>
  <c r="B73" i="12"/>
  <c r="F75" i="12"/>
  <c r="J72" i="12"/>
  <c r="I72" i="12"/>
  <c r="H72" i="12"/>
  <c r="D72" i="12"/>
  <c r="E72" i="12"/>
  <c r="G72" i="12"/>
  <c r="G75" i="12"/>
  <c r="G76" i="12"/>
  <c r="E76" i="12"/>
  <c r="D76" i="12"/>
  <c r="F76" i="12"/>
  <c r="H76" i="12"/>
  <c r="J76" i="12"/>
  <c r="I76" i="12"/>
  <c r="I73" i="12"/>
  <c r="H73" i="12"/>
  <c r="E73" i="12"/>
  <c r="G73" i="12"/>
  <c r="D73" i="12"/>
  <c r="F73" i="12"/>
  <c r="J73" i="12"/>
  <c r="I63" i="12"/>
  <c r="H63" i="12"/>
  <c r="E63" i="12"/>
  <c r="J63" i="12"/>
  <c r="G63" i="12"/>
  <c r="D63" i="12"/>
  <c r="D82" i="12"/>
  <c r="I81" i="12"/>
  <c r="G81" i="12"/>
  <c r="E81" i="12"/>
  <c r="J81" i="12"/>
  <c r="H81" i="12"/>
  <c r="D70" i="12"/>
  <c r="G69" i="12"/>
  <c r="J69" i="12"/>
  <c r="I69" i="12"/>
  <c r="H69" i="12"/>
  <c r="E69" i="12"/>
  <c r="D67" i="12"/>
  <c r="I66" i="12"/>
  <c r="H66" i="12"/>
  <c r="G66" i="12"/>
  <c r="E66" i="12"/>
  <c r="J66" i="12"/>
  <c r="F66" i="12"/>
  <c r="D66" i="12"/>
  <c r="F81" i="12"/>
  <c r="D81" i="12"/>
  <c r="D69" i="12"/>
  <c r="F69" i="12"/>
  <c r="F63" i="12"/>
  <c r="E79" i="12" l="1"/>
  <c r="H79" i="12"/>
  <c r="I79" i="12"/>
  <c r="G79" i="12"/>
  <c r="J79" i="12"/>
  <c r="D79" i="12"/>
  <c r="D87" i="12"/>
  <c r="D91" i="12"/>
  <c r="D74" i="12"/>
  <c r="G74" i="12"/>
  <c r="H74" i="12"/>
  <c r="H88" i="12" s="1"/>
  <c r="K74" i="12"/>
  <c r="E74" i="12"/>
  <c r="I74" i="12"/>
  <c r="I88" i="12" s="1"/>
  <c r="J74" i="12"/>
  <c r="J88" i="12" s="1"/>
  <c r="F74" i="12"/>
  <c r="F88" i="12" s="1"/>
  <c r="E80" i="12"/>
  <c r="E90" i="12" s="1"/>
  <c r="H80" i="12"/>
  <c r="I80" i="12"/>
  <c r="I90" i="12" s="1"/>
  <c r="F80" i="12"/>
  <c r="F90" i="12" s="1"/>
  <c r="J80" i="12"/>
  <c r="K80" i="12"/>
  <c r="G80" i="12"/>
  <c r="D80" i="12"/>
  <c r="G88" i="12"/>
  <c r="D68" i="12"/>
  <c r="D86" i="12" s="1"/>
  <c r="J68" i="12"/>
  <c r="K68" i="12"/>
  <c r="I68" i="12"/>
  <c r="E68" i="12"/>
  <c r="H68" i="12"/>
  <c r="F68" i="12"/>
  <c r="G68" i="12"/>
  <c r="D88" i="12"/>
  <c r="H90" i="12"/>
  <c r="E88" i="12"/>
  <c r="J90" i="12"/>
  <c r="G77" i="12"/>
  <c r="G89" i="12" s="1"/>
  <c r="H77" i="12"/>
  <c r="H89" i="12" s="1"/>
  <c r="K77" i="12"/>
  <c r="I77" i="12"/>
  <c r="I89" i="12" s="1"/>
  <c r="J77" i="12"/>
  <c r="J89" i="12" s="1"/>
  <c r="F77" i="12"/>
  <c r="F89" i="12" s="1"/>
  <c r="E77" i="12"/>
  <c r="E89" i="12" s="1"/>
  <c r="D77" i="12"/>
  <c r="D89" i="12" s="1"/>
  <c r="D90" i="12"/>
  <c r="D65" i="12"/>
  <c r="K65" i="12"/>
  <c r="G65" i="12"/>
  <c r="I65" i="12"/>
  <c r="F65" i="12"/>
  <c r="J65" i="12"/>
  <c r="H65" i="12"/>
  <c r="H85" i="12" s="1"/>
  <c r="E65" i="12"/>
  <c r="G90" i="12"/>
  <c r="F67" i="12"/>
  <c r="F64" i="12"/>
  <c r="F70" i="12"/>
  <c r="F87" i="12" s="1"/>
  <c r="I82" i="12"/>
  <c r="I91" i="12" s="1"/>
  <c r="F82" i="12"/>
  <c r="F91" i="12" s="1"/>
  <c r="H82" i="12"/>
  <c r="H91" i="12" s="1"/>
  <c r="E82" i="12"/>
  <c r="E91" i="12" s="1"/>
  <c r="G82" i="12"/>
  <c r="G91" i="12" s="1"/>
  <c r="J82" i="12"/>
  <c r="J91" i="12" s="1"/>
  <c r="G70" i="12"/>
  <c r="G87" i="12" s="1"/>
  <c r="J70" i="12"/>
  <c r="J87" i="12" s="1"/>
  <c r="H70" i="12"/>
  <c r="H87" i="12" s="1"/>
  <c r="E70" i="12"/>
  <c r="E87" i="12" s="1"/>
  <c r="I70" i="12"/>
  <c r="I87" i="12" s="1"/>
  <c r="J67" i="12"/>
  <c r="J86" i="12" s="1"/>
  <c r="G67" i="12"/>
  <c r="H67" i="12"/>
  <c r="E67" i="12"/>
  <c r="I67" i="12"/>
  <c r="I86" i="12" s="1"/>
  <c r="I64" i="12"/>
  <c r="H64" i="12"/>
  <c r="G64" i="12"/>
  <c r="E64" i="12"/>
  <c r="J64" i="12"/>
  <c r="D64" i="12"/>
  <c r="J10" i="12"/>
  <c r="J25" i="12" s="1"/>
  <c r="N20" i="12"/>
  <c r="G5" i="12" s="1"/>
  <c r="N19" i="12"/>
  <c r="J26" i="12"/>
  <c r="I26" i="12"/>
  <c r="K19" i="12" s="1"/>
  <c r="I31" i="12"/>
  <c r="I30" i="12"/>
  <c r="I29" i="12"/>
  <c r="I28" i="12"/>
  <c r="I27" i="12"/>
  <c r="K21" i="12"/>
  <c r="J85" i="12" l="1"/>
  <c r="F86" i="12"/>
  <c r="D85" i="12"/>
  <c r="E85" i="12"/>
  <c r="G86" i="12"/>
  <c r="F85" i="12"/>
  <c r="I85" i="12"/>
  <c r="H86" i="12"/>
  <c r="G85" i="12"/>
  <c r="E86" i="12"/>
  <c r="I38" i="12"/>
  <c r="D38" i="12"/>
  <c r="G38" i="12"/>
  <c r="H38" i="12"/>
  <c r="E38" i="12"/>
  <c r="F38" i="12"/>
  <c r="K20" i="12"/>
  <c r="K38" i="12"/>
  <c r="N38" i="12" s="1"/>
  <c r="N37" i="12"/>
  <c r="N26" i="12"/>
  <c r="J32" i="12" s="1"/>
  <c r="E37" i="12"/>
  <c r="E36" i="12"/>
  <c r="D37" i="12"/>
  <c r="D36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N39" i="12" a="1"/>
  <c r="N39" i="12" l="1"/>
  <c r="K39" i="12" s="1" a="1"/>
  <c r="K39" i="12" s="1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<sst xmlns="http://schemas.openxmlformats.org/spreadsheetml/2006/main" count="9843" uniqueCount="2082">
  <si>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</si>
  <si>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</si>
  <si>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</si>
  <si>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</si>
  <si>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</si>
  <si>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</si>
  <si>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</si>
  <si>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</si>
  <si>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</si>
  <si>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</si>
  <si>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</si>
  <si>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</si>
  <si>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</si>
  <si>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</si>
  <si>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</si>
  <si>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</si>
  <si>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</si>
  <si>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</si>
  <si>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</si>
  <si>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</si>
  <si>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</si>
  <si>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</si>
  <si>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</si>
  <si>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</si>
  <si>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</si>
  <si>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</si>
  <si>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</si>
  <si>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</si>
  <si>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</si>
  <si>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</si>
  <si>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</si>
  <si>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</si>
  <si>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</si>
  <si>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</si>
  <si>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</si>
  <si>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</si>
  <si>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</si>
  <si>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</si>
  <si>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</si>
  <si>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</si>
  <si>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</si>
  <si>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</si>
  <si>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</si>
  <si>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</si>
  <si>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</si>
  <si>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</si>
  <si>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</si>
  <si>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</si>
  <si>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</si>
  <si>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</si>
  <si>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</si>
  <si>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</si>
  <si>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</si>
  <si>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</si>
  <si>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</si>
  <si>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</si>
  <si>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</si>
  <si>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</si>
  <si>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</si>
  <si>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</si>
  <si>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</si>
  <si>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</si>
  <si>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</si>
  <si>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</si>
  <si>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</si>
  <si>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</si>
  <si>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</si>
  <si>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</si>
  <si>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</si>
  <si>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</si>
  <si>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</si>
  <si>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</si>
  <si>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</si>
  <si>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</si>
  <si>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</si>
  <si>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</si>
  <si>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</si>
  <si>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</si>
  <si>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</si>
  <si>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</si>
  <si>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</si>
  <si>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</si>
  <si>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</si>
  <si>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</si>
  <si>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</si>
  <si>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</si>
  <si>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</si>
  <si>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</si>
  <si>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</si>
  <si>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</si>
  <si>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</si>
  <si>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</si>
  <si>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</si>
  <si>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</si>
  <si>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</si>
  <si>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</si>
  <si>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</si>
  <si>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</si>
  <si>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</si>
  <si>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</si>
  <si>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</si>
  <si>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</si>
  <si>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</si>
  <si>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</si>
  <si>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</si>
  <si>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</si>
  <si>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</si>
  <si>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</si>
  <si>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</si>
  <si>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</si>
  <si>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</si>
  <si>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</si>
  <si>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</si>
  <si>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</si>
  <si>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</si>
  <si>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</si>
  <si>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</si>
  <si>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</si>
  <si>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</si>
  <si>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</si>
  <si>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</si>
  <si>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</si>
  <si>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</si>
  <si>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</si>
  <si>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</si>
  <si>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</si>
  <si>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</si>
  <si>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</si>
  <si>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</si>
  <si>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</si>
  <si>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</si>
  <si>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</si>
  <si>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</si>
  <si>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</si>
  <si>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</si>
  <si>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</si>
  <si>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</si>
  <si>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</si>
  <si>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</si>
  <si>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</si>
  <si>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</si>
  <si>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</si>
  <si>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</si>
  <si>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</si>
  <si>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</si>
  <si>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</si>
  <si>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</si>
  <si>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</si>
  <si>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</si>
  <si>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</si>
  <si>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</si>
  <si>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</si>
  <si>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</si>
  <si>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</si>
  <si>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</si>
  <si>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</si>
  <si>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</si>
  <si>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</si>
  <si>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</si>
  <si>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</si>
  <si>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</si>
  <si>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</si>
  <si>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</si>
  <si>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</si>
  <si>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</si>
  <si>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</si>
  <si>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</si>
  <si>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</si>
  <si>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</si>
  <si>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</si>
  <si>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</si>
  <si>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</si>
  <si>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</si>
  <si>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</si>
  <si>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</si>
  <si>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</si>
  <si>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</si>
  <si>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</si>
  <si>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</si>
  <si>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</si>
  <si>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</si>
  <si>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</si>
  <si>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</si>
  <si>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</si>
  <si>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</si>
  <si>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</si>
  <si>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</si>
  <si>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</si>
  <si>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</si>
  <si>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</si>
  <si>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</si>
  <si>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</si>
  <si>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</si>
  <si>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</si>
  <si>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</si>
  <si>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</si>
  <si>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</si>
  <si>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</si>
  <si>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</si>
  <si>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</si>
  <si>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</si>
  <si>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</si>
  <si>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</si>
  <si>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</si>
  <si>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</si>
  <si>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</si>
  <si>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</si>
  <si>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</si>
  <si>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</si>
  <si>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</si>
  <si>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</si>
  <si>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</si>
  <si>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</si>
  <si>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</si>
  <si>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</si>
  <si>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</si>
  <si>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</si>
  <si>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</si>
  <si>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</si>
  <si>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</si>
  <si>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</si>
  <si>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</si>
  <si>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</si>
  <si>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</si>
  <si>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</si>
  <si>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</si>
  <si>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</si>
  <si>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</si>
  <si>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</si>
  <si>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</si>
  <si>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</si>
  <si>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</si>
  <si>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</si>
  <si>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</si>
  <si>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</si>
  <si>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</si>
  <si>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</si>
  <si>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</si>
  <si>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</si>
  <si>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</si>
  <si>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</si>
  <si>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</si>
  <si>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</si>
  <si>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</si>
  <si>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</si>
  <si>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</si>
  <si>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</si>
  <si>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</si>
  <si>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</si>
  <si>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</si>
  <si>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</si>
  <si>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</si>
  <si>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</si>
  <si>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</si>
  <si>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</si>
  <si>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</si>
  <si>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</si>
  <si>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</si>
  <si>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</si>
  <si>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</si>
  <si>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</si>
  <si>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</si>
  <si>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</si>
  <si>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</si>
  <si>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</si>
  <si>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</si>
  <si>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</si>
  <si>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</si>
  <si>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</si>
  <si>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</si>
  <si>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</si>
  <si>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</si>
  <si>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</si>
  <si>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</si>
  <si>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</si>
  <si>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</si>
  <si>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</si>
  <si>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</si>
  <si>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</si>
  <si>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</si>
  <si>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</si>
  <si>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</si>
  <si>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</si>
  <si>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</si>
  <si>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</si>
  <si>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</si>
  <si>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</si>
  <si>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</si>
  <si>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</si>
  <si>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</si>
  <si>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</si>
  <si>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</si>
  <si>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</si>
  <si>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</si>
  <si>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</si>
  <si>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</si>
  <si>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</si>
  <si>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</si>
  <si>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</si>
  <si>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</si>
  <si>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</si>
  <si>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</si>
  <si>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</si>
  <si>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</si>
  <si>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</si>
  <si>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</si>
  <si>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</si>
  <si>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</si>
  <si>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</si>
  <si>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</si>
  <si>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</si>
  <si>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</si>
  <si>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</si>
  <si>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</si>
  <si>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</si>
  <si>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</si>
  <si>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</si>
  <si>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</si>
  <si>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</si>
  <si>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</si>
  <si>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</si>
  <si>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</si>
  <si>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</si>
  <si>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</si>
  <si>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</si>
  <si>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</si>
  <si>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</si>
  <si>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</si>
  <si>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</si>
  <si>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</si>
  <si>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</si>
  <si>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</si>
  <si>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</si>
  <si>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</si>
  <si>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</si>
  <si>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</si>
  <si>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</si>
  <si>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</si>
  <si>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</si>
  <si>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</si>
  <si>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</si>
  <si>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</si>
  <si>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</si>
  <si>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</si>
  <si>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</si>
  <si>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</si>
  <si>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</si>
  <si>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</si>
  <si>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</si>
  <si>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</si>
  <si>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</si>
  <si>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</si>
  <si>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</si>
  <si>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</si>
  <si>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</si>
  <si>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</si>
  <si>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</si>
  <si>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</si>
  <si>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</si>
  <si>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</si>
  <si>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</si>
  <si>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</si>
  <si>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</si>
  <si>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</si>
  <si>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</si>
  <si>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</si>
  <si>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</si>
  <si>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</si>
  <si>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</si>
  <si>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</si>
  <si>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</si>
  <si>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</si>
  <si>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</si>
  <si>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</si>
  <si>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</si>
  <si>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</si>
  <si>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</si>
  <si>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</si>
  <si>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</si>
  <si>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</si>
  <si>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</si>
  <si>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</si>
  <si>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</si>
  <si>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</si>
  <si>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</si>
  <si>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</si>
  <si>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</si>
  <si>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</si>
  <si>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</si>
  <si>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</si>
  <si>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</si>
  <si>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</si>
  <si>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</si>
  <si>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</si>
  <si>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</si>
  <si>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</si>
  <si>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</si>
  <si>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</si>
  <si>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</si>
  <si>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</si>
  <si>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</si>
  <si>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</si>
  <si>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</si>
  <si>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</si>
  <si>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</si>
  <si>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</si>
  <si>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</si>
  <si>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</si>
  <si>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</si>
  <si>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</si>
  <si>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</si>
  <si>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</si>
  <si>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</si>
  <si>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</si>
  <si>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</si>
  <si>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</si>
  <si>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</si>
  <si>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</si>
  <si>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</si>
  <si>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</si>
  <si>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</si>
  <si>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</si>
  <si>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</si>
  <si>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</si>
  <si>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</si>
  <si>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</si>
  <si>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</si>
  <si>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</si>
  <si>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</si>
  <si>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</si>
  <si>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</si>
  <si>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</si>
  <si>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</si>
  <si>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</si>
  <si>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</si>
  <si>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</si>
  <si>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</si>
  <si>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</si>
  <si>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</si>
  <si>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</si>
  <si>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</si>
  <si>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</si>
  <si>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</si>
  <si>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</si>
  <si>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</si>
  <si>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</si>
  <si>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</si>
  <si>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</si>
  <si>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</si>
  <si>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</si>
  <si>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</si>
  <si>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</si>
  <si>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</si>
  <si>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</si>
  <si>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</si>
  <si>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</si>
  <si>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</si>
  <si>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</si>
  <si>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</si>
  <si>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</si>
  <si>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</si>
  <si>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</si>
  <si>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</si>
  <si>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</si>
  <si>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</si>
  <si>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</si>
  <si>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</si>
  <si>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</si>
  <si>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</si>
  <si>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</si>
  <si>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</si>
  <si>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</si>
  <si>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</si>
  <si>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</si>
  <si>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</si>
  <si>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</si>
  <si>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</si>
  <si>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</si>
  <si>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</si>
  <si>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</si>
  <si>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</si>
  <si>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</si>
  <si>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</si>
  <si>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</si>
  <si>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</si>
  <si>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</si>
  <si>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</si>
  <si>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</si>
  <si>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</si>
  <si>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</si>
  <si>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</si>
  <si>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</si>
  <si>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</si>
  <si>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</si>
  <si>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</si>
  <si>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</si>
  <si>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</si>
  <si>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</si>
  <si>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</si>
  <si>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</si>
  <si>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</si>
  <si>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</si>
  <si>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</si>
  <si>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</si>
  <si>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</si>
  <si>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</si>
  <si>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</si>
  <si>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</si>
  <si>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</si>
  <si>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</si>
  <si>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</si>
  <si>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</si>
  <si>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</si>
  <si>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</si>
  <si>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</si>
  <si>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</si>
  <si>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</si>
  <si>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</si>
  <si>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</si>
  <si>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</si>
  <si>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</si>
  <si>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</si>
  <si>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</si>
  <si>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</si>
  <si>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</si>
  <si>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</si>
  <si>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</si>
  <si>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</si>
  <si>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</si>
  <si>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</si>
  <si>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</si>
  <si>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</si>
  <si>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</si>
  <si>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</si>
  <si>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</si>
  <si>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</si>
  <si>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</si>
  <si>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</si>
  <si>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</si>
  <si>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</si>
  <si>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</si>
  <si>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</si>
  <si>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</si>
  <si>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</si>
  <si>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</si>
  <si>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</si>
  <si>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</si>
  <si>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</si>
  <si>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</si>
  <si>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</si>
  <si>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</si>
  <si>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</si>
  <si>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</si>
  <si>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</si>
  <si>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</si>
  <si>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</si>
  <si>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</si>
  <si>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</si>
  <si>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</si>
  <si>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</si>
  <si>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</si>
  <si>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</si>
  <si>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</si>
  <si>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</si>
  <si>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</si>
  <si>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</si>
  <si>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</si>
  <si>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</si>
  <si>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</si>
  <si>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</si>
  <si>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</si>
  <si>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</si>
  <si>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</si>
  <si>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</si>
  <si>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</si>
  <si>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</si>
  <si>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</si>
  <si>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</si>
  <si>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</si>
  <si>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</si>
  <si>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</si>
  <si>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</si>
  <si>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</si>
  <si>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</si>
  <si>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</si>
  <si>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</si>
  <si>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</si>
  <si>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</si>
  <si>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</si>
  <si>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</si>
  <si>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</si>
  <si>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</si>
  <si>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</si>
  <si>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</si>
  <si>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</si>
  <si>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</si>
  <si>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</si>
  <si>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</si>
  <si>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</si>
  <si>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</si>
  <si>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</si>
  <si>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</si>
  <si>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</si>
  <si>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</si>
  <si>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</si>
  <si>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</si>
  <si>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</si>
  <si>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</si>
  <si>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</si>
  <si>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</si>
  <si>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</si>
  <si>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</si>
  <si>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</si>
  <si>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</si>
  <si>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</si>
  <si>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</si>
  <si>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</si>
  <si>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</si>
  <si>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</si>
  <si>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</si>
  <si>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</si>
  <si>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</si>
  <si>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</si>
  <si>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</si>
  <si>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</si>
  <si>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</si>
  <si>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</si>
  <si>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</si>
  <si>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</si>
  <si>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</si>
  <si>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</si>
  <si>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</si>
  <si>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</si>
  <si>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</si>
  <si>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</si>
  <si>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</si>
  <si>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</si>
  <si>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</si>
  <si>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</si>
  <si>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</si>
  <si>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</si>
  <si>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</si>
  <si>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</si>
  <si>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</si>
  <si>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</si>
  <si>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</si>
  <si>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</si>
  <si>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</si>
  <si>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</si>
  <si>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</si>
  <si>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</si>
  <si>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</si>
  <si>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</si>
  <si>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</si>
  <si>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</si>
  <si>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</si>
  <si>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</si>
  <si>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</si>
  <si>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</si>
  <si>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</si>
  <si>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</si>
  <si>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</si>
  <si>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</si>
  <si>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</si>
  <si>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</si>
  <si>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</si>
  <si>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</si>
  <si>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</si>
  <si>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</si>
  <si>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</si>
  <si>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</si>
  <si>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</si>
  <si>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</si>
  <si>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</si>
  <si>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</si>
  <si>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</si>
  <si>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</si>
  <si>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</si>
  <si>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</si>
  <si>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</si>
  <si>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</si>
  <si>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</si>
  <si>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</si>
  <si>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</si>
  <si>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</si>
  <si>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</si>
  <si>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</si>
  <si>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</si>
  <si>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</si>
  <si>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</si>
  <si>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</si>
  <si>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</si>
  <si>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</si>
  <si>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</si>
  <si>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</si>
  <si>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</si>
  <si>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</si>
  <si>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</si>
  <si>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</si>
  <si>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</si>
  <si>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</si>
  <si>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</si>
  <si>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</si>
  <si>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</si>
  <si>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</si>
  <si>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</si>
  <si>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</si>
  <si>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</si>
  <si>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</si>
  <si>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</si>
  <si>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</si>
  <si>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</si>
  <si>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</si>
  <si>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</si>
  <si>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</si>
  <si>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</si>
  <si>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김기태</t>
  </si>
  <si>
    <t>김영민</t>
  </si>
  <si>
    <t>김영환</t>
  </si>
  <si>
    <t>김진수</t>
  </si>
  <si>
    <t>이민철</t>
  </si>
  <si>
    <t>24'03</t>
    <phoneticPr fontId="2" type="noConversion"/>
  </si>
  <si>
    <t>분석기간: 24.03.01-24.03.30</t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</si>
  <si>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</si>
  <si>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</si>
  <si>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</si>
  <si>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</si>
  <si>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</si>
  <si>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</si>
  <si>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</si>
  <si>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</si>
  <si>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</si>
  <si>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</si>
  <si>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</si>
  <si>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</si>
  <si>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</si>
  <si>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</si>
  <si>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</si>
  <si>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</si>
  <si>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</si>
  <si>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</si>
  <si>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</si>
  <si>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</si>
  <si>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</si>
  <si>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</si>
  <si>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</si>
  <si>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</si>
  <si>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</si>
  <si>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</si>
  <si>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</si>
  <si>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</si>
  <si>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</si>
  <si>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</si>
  <si>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</si>
  <si>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</si>
  <si>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</si>
  <si>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</si>
  <si>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</si>
  <si>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</si>
  <si>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</si>
  <si>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</si>
  <si>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</si>
  <si>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</si>
  <si>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</si>
  <si>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</si>
  <si>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</si>
  <si>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</si>
  <si>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</si>
  <si>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</si>
  <si>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</si>
  <si>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</si>
  <si>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</si>
  <si>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</si>
  <si>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</si>
  <si>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</si>
  <si>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</si>
  <si>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</si>
  <si>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</si>
  <si>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</si>
  <si>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</si>
  <si>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</si>
  <si>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</si>
  <si>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</si>
  <si>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</si>
  <si>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</si>
  <si>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</si>
  <si>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</si>
  <si>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</si>
  <si>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</si>
  <si>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</si>
  <si>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</si>
  <si>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</si>
  <si>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</si>
  <si>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</si>
  <si>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</si>
  <si>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</si>
  <si>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</si>
  <si>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</si>
  <si>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</si>
  <si>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</si>
  <si>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</si>
  <si>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</si>
  <si>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</si>
  <si>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</si>
  <si>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</si>
  <si>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</si>
  <si>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</si>
  <si>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</si>
  <si>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</si>
  <si>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</si>
  <si>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</si>
  <si>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</si>
  <si>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</si>
  <si>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</si>
  <si>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</si>
  <si>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</si>
  <si>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</si>
  <si>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</si>
  <si>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</si>
  <si>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</si>
  <si>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</si>
  <si>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</si>
  <si>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</si>
  <si>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</si>
  <si>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</si>
  <si>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</si>
  <si>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</si>
  <si>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</si>
  <si>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</si>
  <si>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</si>
  <si>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</si>
  <si>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</si>
  <si>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</si>
  <si>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</si>
  <si>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</si>
  <si>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</si>
  <si>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</si>
  <si>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</si>
  <si>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</si>
  <si>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</si>
  <si>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</si>
  <si>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</si>
  <si>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</si>
  <si>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</si>
  <si>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</si>
  <si>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</si>
  <si>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</si>
  <si>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</si>
  <si>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</si>
  <si>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</si>
  <si>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</si>
  <si>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</si>
  <si>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</si>
  <si>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</si>
  <si>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</si>
  <si>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</si>
  <si>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</si>
  <si>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</si>
  <si>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</si>
  <si>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</si>
  <si>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</si>
  <si>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</si>
  <si>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</si>
  <si>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</si>
  <si>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</si>
  <si>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</si>
  <si>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</si>
  <si>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</si>
  <si>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</si>
  <si>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</si>
  <si>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</si>
  <si>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</si>
  <si>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</si>
  <si>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</si>
  <si>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</si>
  <si>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</si>
  <si>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</si>
  <si>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</si>
  <si>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</si>
  <si>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</si>
  <si>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</si>
  <si>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</si>
  <si>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</si>
  <si>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</si>
  <si>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</si>
  <si>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</si>
  <si>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</si>
  <si>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</si>
  <si>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</si>
  <si>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</si>
  <si>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</si>
  <si>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</si>
  <si>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</si>
  <si>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</si>
  <si>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</si>
  <si>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</si>
  <si>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</si>
  <si>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</si>
  <si>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</si>
  <si>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</si>
  <si>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</si>
  <si>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</si>
  <si>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</si>
  <si>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</si>
  <si>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</si>
  <si>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</si>
  <si>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</si>
  <si>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</si>
  <si>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</si>
  <si>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</si>
  <si>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</si>
  <si>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</si>
  <si>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</si>
  <si>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</si>
  <si>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</si>
  <si>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</si>
  <si>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</si>
  <si>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</si>
  <si>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</si>
  <si>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</si>
  <si>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</si>
  <si>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</si>
  <si>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</si>
  <si>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</si>
  <si>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</si>
  <si>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</si>
  <si>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</si>
  <si>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</si>
  <si>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</si>
  <si>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</si>
  <si>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</si>
  <si>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</si>
  <si>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</si>
  <si>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</si>
  <si>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</si>
  <si>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</si>
  <si>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▽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</si>
  <si>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</si>
  <si>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</si>
  <si>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</si>
  <si>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</si>
  <si>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</si>
  <si>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</si>
  <si>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</si>
  <si>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</si>
  <si>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</si>
  <si>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</si>
  <si>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삼환교통</t>
    <phoneticPr fontId="2" type="noConversion"/>
  </si>
  <si>
    <t>70바3110</t>
  </si>
  <si>
    <t>1414</t>
  </si>
  <si>
    <t>삼환교통14B9</t>
  </si>
  <si>
    <t>70바3115</t>
  </si>
  <si>
    <t>삼환교통14B1</t>
  </si>
  <si>
    <t>70바3121</t>
  </si>
  <si>
    <t>저상</t>
  </si>
  <si>
    <t>삼환교통14C3</t>
  </si>
  <si>
    <t>70바3127</t>
  </si>
  <si>
    <t>삼환교통14C1</t>
  </si>
  <si>
    <t>70바3134</t>
  </si>
  <si>
    <t>삼환교통14A4</t>
  </si>
  <si>
    <t>70바3143</t>
  </si>
  <si>
    <t>삼환교통14B7</t>
  </si>
  <si>
    <t>70바3146</t>
  </si>
  <si>
    <t>삼환교통14B5</t>
  </si>
  <si>
    <t>70바3152</t>
  </si>
  <si>
    <t>삼환교통14A2</t>
  </si>
  <si>
    <t>70바3154</t>
  </si>
  <si>
    <t>삼환교통14C2</t>
  </si>
  <si>
    <t>70바3155</t>
  </si>
  <si>
    <t>삼환교통14B8</t>
  </si>
  <si>
    <t>70바3162</t>
  </si>
  <si>
    <t>삼환교통14D1</t>
  </si>
  <si>
    <t>70바3175</t>
  </si>
  <si>
    <t>삼환교통14A1</t>
  </si>
  <si>
    <t>70바3178</t>
  </si>
  <si>
    <t>삼환교통14D2</t>
  </si>
  <si>
    <t>70바3183</t>
  </si>
  <si>
    <t>삼환교통14B4</t>
  </si>
  <si>
    <t>70바3186</t>
  </si>
  <si>
    <t>삼환교통14C4</t>
  </si>
  <si>
    <t>70바3187</t>
  </si>
  <si>
    <t>삼환교통14B6</t>
  </si>
  <si>
    <t>70바3188</t>
  </si>
  <si>
    <t>삼환교통14B2</t>
  </si>
  <si>
    <t>70바3189</t>
  </si>
  <si>
    <t>삼환교통14B3</t>
  </si>
  <si>
    <t>72아1005</t>
  </si>
  <si>
    <t>삼환교통14A3</t>
  </si>
  <si>
    <t>70바3101</t>
  </si>
  <si>
    <t>2323</t>
  </si>
  <si>
    <t>삼환교통23D2</t>
  </si>
  <si>
    <t>70바3104</t>
  </si>
  <si>
    <t>삼환교통23C8</t>
  </si>
  <si>
    <t>70바3105</t>
  </si>
  <si>
    <t>삼환교통23C4</t>
  </si>
  <si>
    <t>70바3114</t>
  </si>
  <si>
    <t>삼환교통23C6</t>
  </si>
  <si>
    <t>70바3116</t>
  </si>
  <si>
    <t>삼환교통23B1</t>
  </si>
  <si>
    <t>70바3122</t>
  </si>
  <si>
    <t>삼환교통23C2</t>
  </si>
  <si>
    <t>70바3129</t>
  </si>
  <si>
    <t>삼환교통23A1</t>
  </si>
  <si>
    <t>70바3141</t>
  </si>
  <si>
    <t>삼환교통23B2</t>
  </si>
  <si>
    <t>70바3150</t>
  </si>
  <si>
    <t>70바3158</t>
  </si>
  <si>
    <t>삼환교통23D1</t>
  </si>
  <si>
    <t>70바3159</t>
  </si>
  <si>
    <t>삼환교통23C1</t>
  </si>
  <si>
    <t>70바3163</t>
  </si>
  <si>
    <t>삼환교통23A2</t>
  </si>
  <si>
    <t>70바3164</t>
  </si>
  <si>
    <t>삼환교통23C5</t>
  </si>
  <si>
    <t>70바3184</t>
  </si>
  <si>
    <t>삼환교통23C9</t>
  </si>
  <si>
    <t>70바3185</t>
  </si>
  <si>
    <t>삼환교통23C10</t>
  </si>
  <si>
    <t>70바3191</t>
  </si>
  <si>
    <t>삼환교통23B3</t>
  </si>
  <si>
    <t>70바3192</t>
  </si>
  <si>
    <t>삼환교통23B4</t>
  </si>
  <si>
    <t>72아1008</t>
  </si>
  <si>
    <t>삼환교통23B5</t>
  </si>
  <si>
    <t>72아1009</t>
  </si>
  <si>
    <t>삼환교통23D3</t>
  </si>
  <si>
    <t>72아1010</t>
  </si>
  <si>
    <t>삼환교통23C7</t>
  </si>
  <si>
    <t>72아1011</t>
  </si>
  <si>
    <t>삼환교통23F1</t>
  </si>
  <si>
    <t>72아1204</t>
  </si>
  <si>
    <t>삼환교통4C8</t>
  </si>
  <si>
    <t>72아1205</t>
  </si>
  <si>
    <t>삼환교통4C5</t>
  </si>
  <si>
    <t>72아1207</t>
  </si>
  <si>
    <t>삼환교통4D1</t>
  </si>
  <si>
    <t>72아1211</t>
  </si>
  <si>
    <t>삼환교통4A1</t>
  </si>
  <si>
    <t>72아1212</t>
  </si>
  <si>
    <t>삼환교통4B5</t>
  </si>
  <si>
    <t>72아1213</t>
  </si>
  <si>
    <t>삼환교통4B4</t>
  </si>
  <si>
    <t>72아1215</t>
  </si>
  <si>
    <t>삼환교통4D2</t>
  </si>
  <si>
    <t>72아1216</t>
  </si>
  <si>
    <t>72아1217</t>
  </si>
  <si>
    <t>삼환교통4C6</t>
  </si>
  <si>
    <t>72아1218</t>
  </si>
  <si>
    <t>삼환교통4C10</t>
  </si>
  <si>
    <t>72아1219</t>
  </si>
  <si>
    <t>삼환교통4A2</t>
  </si>
  <si>
    <t>72아1220</t>
  </si>
  <si>
    <t>삼환교통4B7</t>
  </si>
  <si>
    <t>72아1221</t>
  </si>
  <si>
    <t>삼환교통4B3</t>
  </si>
  <si>
    <t>72아1222</t>
  </si>
  <si>
    <t>삼환교통4B6</t>
  </si>
  <si>
    <t>72아1223</t>
  </si>
  <si>
    <t>삼환교통4C7</t>
  </si>
  <si>
    <t>72아1224</t>
  </si>
  <si>
    <t>삼환교통4C1</t>
  </si>
  <si>
    <t>72아1225</t>
  </si>
  <si>
    <t>삼환교통4C3</t>
  </si>
  <si>
    <t>72아1226</t>
  </si>
  <si>
    <t>삼환교통4C4</t>
  </si>
  <si>
    <t>72아1227</t>
  </si>
  <si>
    <t>삼환교통4C11</t>
  </si>
  <si>
    <t>72아1228</t>
  </si>
  <si>
    <t>삼환교통4A3</t>
  </si>
  <si>
    <t>72아1229</t>
  </si>
  <si>
    <t>삼환교통4B2</t>
  </si>
  <si>
    <t>72아1230</t>
  </si>
  <si>
    <t>삼환교통4B1</t>
  </si>
  <si>
    <t>72아1237</t>
  </si>
  <si>
    <t>삼환교통4C2</t>
  </si>
  <si>
    <t>72아1193</t>
  </si>
  <si>
    <t>5858</t>
  </si>
  <si>
    <t>삼환교통58C6</t>
  </si>
  <si>
    <t>72아1194</t>
  </si>
  <si>
    <t>삼환교통58F1</t>
  </si>
  <si>
    <t>72아1195</t>
  </si>
  <si>
    <t>삼환교통58C5</t>
  </si>
  <si>
    <t>72아1196</t>
  </si>
  <si>
    <t>삼환교통58C2</t>
  </si>
  <si>
    <t>72아1197</t>
  </si>
  <si>
    <t>삼환교통58D1</t>
  </si>
  <si>
    <t>72아1198</t>
  </si>
  <si>
    <t>삼환교통58C4</t>
  </si>
  <si>
    <t>72아1199</t>
  </si>
  <si>
    <t>삼환교통58C3</t>
  </si>
  <si>
    <t>72아1200</t>
  </si>
  <si>
    <t>삼환교통58B3</t>
  </si>
  <si>
    <t>72아1201</t>
  </si>
  <si>
    <t>삼환교통58B2</t>
  </si>
  <si>
    <t>72아1202</t>
  </si>
  <si>
    <t>삼환교통58B1</t>
  </si>
  <si>
    <t>72아1203</t>
  </si>
  <si>
    <t>삼환교통58C1</t>
  </si>
  <si>
    <t>72아1214</t>
  </si>
  <si>
    <t>삼환교통58D2</t>
  </si>
  <si>
    <t>70바3118</t>
  </si>
  <si>
    <t>6262</t>
  </si>
  <si>
    <t>삼환교통62D2</t>
  </si>
  <si>
    <t>70바3119</t>
  </si>
  <si>
    <t>삼환교통62C7</t>
  </si>
  <si>
    <t>70바3130</t>
  </si>
  <si>
    <t>삼환교통62C3</t>
  </si>
  <si>
    <t>70바3136</t>
  </si>
  <si>
    <t>삼환교통62C5</t>
  </si>
  <si>
    <t>70바3137</t>
  </si>
  <si>
    <t>삼환교통62C4</t>
  </si>
  <si>
    <t>70바3142</t>
  </si>
  <si>
    <t>삼환교통62B7</t>
  </si>
  <si>
    <t>70바3156</t>
  </si>
  <si>
    <t>삼환교통62D5</t>
  </si>
  <si>
    <t>70바3161</t>
  </si>
  <si>
    <t>삼환교통62D3</t>
  </si>
  <si>
    <t>70바3171</t>
  </si>
  <si>
    <t>삼환교통62C6</t>
  </si>
  <si>
    <t>70바3172</t>
  </si>
  <si>
    <t>삼환교통62C2</t>
  </si>
  <si>
    <t>70바3174</t>
  </si>
  <si>
    <t>삼환교통62D1</t>
  </si>
  <si>
    <t>70바3176</t>
  </si>
  <si>
    <t>삼환교통62C1</t>
  </si>
  <si>
    <t>70바3177</t>
  </si>
  <si>
    <t>삼환교통62B1</t>
  </si>
  <si>
    <t>70바3180</t>
  </si>
  <si>
    <t>삼환교통62B5</t>
  </si>
  <si>
    <t>70바3181</t>
  </si>
  <si>
    <t>삼환교통62A1</t>
  </si>
  <si>
    <t>70바3193</t>
  </si>
  <si>
    <t>삼환교통62A2</t>
  </si>
  <si>
    <t>70바3195</t>
  </si>
  <si>
    <t>삼환교통62B6</t>
  </si>
  <si>
    <t>70바3199</t>
  </si>
  <si>
    <t>삼환교통62B4</t>
  </si>
  <si>
    <t>72아1131</t>
  </si>
  <si>
    <t>삼환교통62D4</t>
  </si>
  <si>
    <t>72아1191</t>
  </si>
  <si>
    <t>삼환교통62B3</t>
  </si>
  <si>
    <t>72아1192</t>
  </si>
  <si>
    <t>삼환교통62B2</t>
  </si>
  <si>
    <t>70바3102</t>
  </si>
  <si>
    <t>7979</t>
  </si>
  <si>
    <t>삼환교통79C7</t>
  </si>
  <si>
    <t>70바3103</t>
  </si>
  <si>
    <t>삼환교통79D1</t>
  </si>
  <si>
    <t>70바3108</t>
  </si>
  <si>
    <t>삼환교통79C5</t>
  </si>
  <si>
    <t>70바3128</t>
  </si>
  <si>
    <t>삼환교통79A4</t>
  </si>
  <si>
    <t>70바3153</t>
  </si>
  <si>
    <t>삼환교통79A1</t>
  </si>
  <si>
    <t>70바3165</t>
  </si>
  <si>
    <t>삼환교통79C4</t>
  </si>
  <si>
    <t>70바3166</t>
  </si>
  <si>
    <t>삼환교통79C2</t>
  </si>
  <si>
    <t>70바3167</t>
  </si>
  <si>
    <t>삼환교통79A2</t>
  </si>
  <si>
    <t>70바3168</t>
  </si>
  <si>
    <t>삼환교통79C3</t>
  </si>
  <si>
    <t>70바3170</t>
  </si>
  <si>
    <t>삼환교통79F1</t>
  </si>
  <si>
    <t>70바3179</t>
  </si>
  <si>
    <t>삼환교통79C1</t>
  </si>
  <si>
    <t>70바3190</t>
  </si>
  <si>
    <t>삼환교통79B1</t>
  </si>
  <si>
    <t>70바3194</t>
  </si>
  <si>
    <t>삼환교통79C6</t>
  </si>
  <si>
    <t>70바3196</t>
  </si>
  <si>
    <t>삼환교통79B2</t>
  </si>
  <si>
    <t>70바3198</t>
  </si>
  <si>
    <t>삼환교통79A3</t>
  </si>
  <si>
    <t>70바3117</t>
  </si>
  <si>
    <t>급행99급행99</t>
  </si>
  <si>
    <t>삼환교통급행99B2</t>
  </si>
  <si>
    <t>70바3123</t>
  </si>
  <si>
    <t>삼환교통급행99C2</t>
  </si>
  <si>
    <t>70바3124</t>
  </si>
  <si>
    <t>삼환교통급행99B1</t>
  </si>
  <si>
    <t>70바3126</t>
  </si>
  <si>
    <t>삼환교통급행99C3</t>
  </si>
  <si>
    <t>70바3139</t>
  </si>
  <si>
    <t>삼환교통급행99C1</t>
  </si>
  <si>
    <t>70바3147</t>
  </si>
  <si>
    <t>삼환교통급행99C4</t>
  </si>
  <si>
    <t>70바3148</t>
  </si>
  <si>
    <t>삼환교통급행99B3</t>
  </si>
  <si>
    <t>70바3149</t>
  </si>
  <si>
    <t>삼환교통급행99B4</t>
  </si>
  <si>
    <t>70바3151</t>
  </si>
  <si>
    <t>삼환교통급행99A1</t>
  </si>
  <si>
    <t>72아1206</t>
  </si>
  <si>
    <t>삼환교통예비C12</t>
  </si>
  <si>
    <t>72아1209</t>
  </si>
  <si>
    <t>삼환교통예비B12</t>
  </si>
  <si>
    <t>72아1236</t>
  </si>
  <si>
    <t>삼환교통예비D1</t>
  </si>
  <si>
    <t>강계희</t>
  </si>
  <si>
    <t>514927</t>
  </si>
  <si>
    <t>5149271002.64</t>
  </si>
  <si>
    <t>강봉선</t>
  </si>
  <si>
    <t>5145820</t>
  </si>
  <si>
    <t>51458201551.685</t>
  </si>
  <si>
    <t>강승민</t>
  </si>
  <si>
    <t>5146686</t>
  </si>
  <si>
    <t>51466862073.369</t>
  </si>
  <si>
    <t>강종협</t>
  </si>
  <si>
    <t>5145742</t>
  </si>
  <si>
    <t>51457422272.541</t>
  </si>
  <si>
    <t>강철용</t>
  </si>
  <si>
    <t>5145526</t>
  </si>
  <si>
    <t>5145526983.39</t>
  </si>
  <si>
    <t>강형철</t>
  </si>
  <si>
    <t>5142683</t>
  </si>
  <si>
    <t>51426832813.045</t>
  </si>
  <si>
    <t>계세훈</t>
  </si>
  <si>
    <t>514900</t>
  </si>
  <si>
    <t>514900266.871</t>
  </si>
  <si>
    <t>고경식</t>
  </si>
  <si>
    <t>5146687</t>
  </si>
  <si>
    <t>5146687246.309</t>
  </si>
  <si>
    <t>고명덕</t>
  </si>
  <si>
    <t>5144992</t>
  </si>
  <si>
    <t>51449921951.02</t>
  </si>
  <si>
    <t>고성만</t>
  </si>
  <si>
    <t>5143927</t>
  </si>
  <si>
    <t>51439271966.033</t>
  </si>
  <si>
    <t>고신일</t>
  </si>
  <si>
    <t>5149053</t>
  </si>
  <si>
    <t>51490532130.195</t>
  </si>
  <si>
    <t>고용근</t>
  </si>
  <si>
    <t>5143350</t>
  </si>
  <si>
    <t>5143350323.658</t>
  </si>
  <si>
    <t>고창석</t>
  </si>
  <si>
    <t>5141149</t>
  </si>
  <si>
    <t>51411491657.069</t>
  </si>
  <si>
    <t>곽일교</t>
  </si>
  <si>
    <t>5148868</t>
  </si>
  <si>
    <t>51488681576.963</t>
  </si>
  <si>
    <t>구자용</t>
  </si>
  <si>
    <t>5143690</t>
  </si>
  <si>
    <t>51436901327.029</t>
  </si>
  <si>
    <t>권희윤</t>
  </si>
  <si>
    <t>5141156</t>
  </si>
  <si>
    <t>51411561659.07</t>
  </si>
  <si>
    <t>기규찬</t>
  </si>
  <si>
    <t>5143347</t>
  </si>
  <si>
    <t>5143347332.178</t>
  </si>
  <si>
    <t>김경복</t>
  </si>
  <si>
    <t>5149402</t>
  </si>
  <si>
    <t>51494021687.008</t>
  </si>
  <si>
    <t>김경찬</t>
  </si>
  <si>
    <t>514741</t>
  </si>
  <si>
    <t>5147412144.724</t>
  </si>
  <si>
    <t>김경한</t>
  </si>
  <si>
    <t>5147170</t>
  </si>
  <si>
    <t>51471701966.068</t>
  </si>
  <si>
    <t>김광환</t>
  </si>
  <si>
    <t>514543</t>
  </si>
  <si>
    <t>5145431928.17</t>
  </si>
  <si>
    <t>김규만</t>
  </si>
  <si>
    <t>5144248</t>
  </si>
  <si>
    <t>51442481670.421</t>
  </si>
  <si>
    <t>김기웅</t>
  </si>
  <si>
    <t>5142268</t>
  </si>
  <si>
    <t>5142268344.088</t>
  </si>
  <si>
    <t>김기정</t>
  </si>
  <si>
    <t>514766</t>
  </si>
  <si>
    <t>5147662191.58</t>
  </si>
  <si>
    <t>5143217</t>
  </si>
  <si>
    <t>51432172051.31</t>
  </si>
  <si>
    <t>김대성</t>
  </si>
  <si>
    <t>5148304</t>
  </si>
  <si>
    <t>5148304648.666</t>
  </si>
  <si>
    <t>김대영</t>
  </si>
  <si>
    <t>5145099</t>
  </si>
  <si>
    <t>51450991747.953</t>
  </si>
  <si>
    <t>김덕환</t>
  </si>
  <si>
    <t>5146771</t>
  </si>
  <si>
    <t>5146771816.04</t>
  </si>
  <si>
    <t>김도연</t>
  </si>
  <si>
    <t>5142156</t>
  </si>
  <si>
    <t>51421562272.785</t>
  </si>
  <si>
    <t>김명수</t>
  </si>
  <si>
    <t>5141101</t>
  </si>
  <si>
    <t>51411011697.868</t>
  </si>
  <si>
    <t>김명식</t>
  </si>
  <si>
    <t>5149021</t>
  </si>
  <si>
    <t>51490211531.458</t>
  </si>
  <si>
    <t>김민범</t>
  </si>
  <si>
    <t>5147453</t>
  </si>
  <si>
    <t>5147453263.969</t>
  </si>
  <si>
    <t>김범주</t>
  </si>
  <si>
    <t>5149256</t>
  </si>
  <si>
    <t>51492561733.37</t>
  </si>
  <si>
    <t>김병남</t>
  </si>
  <si>
    <t>5148335</t>
  </si>
  <si>
    <t>51483351957.489</t>
  </si>
  <si>
    <t>김상태</t>
  </si>
  <si>
    <t>5149585</t>
  </si>
  <si>
    <t>51495852012.345</t>
  </si>
  <si>
    <t>김성운</t>
  </si>
  <si>
    <t>5142961</t>
  </si>
  <si>
    <t>51429611675.482</t>
  </si>
  <si>
    <t>김성호</t>
  </si>
  <si>
    <t>5143371</t>
  </si>
  <si>
    <t>51433711701.231</t>
  </si>
  <si>
    <t>김수용</t>
  </si>
  <si>
    <t>5144271</t>
  </si>
  <si>
    <t>5144271274.749</t>
  </si>
  <si>
    <t>김승엽</t>
  </si>
  <si>
    <t>5147962</t>
  </si>
  <si>
    <t>51479622397.593</t>
  </si>
  <si>
    <t>김승학</t>
  </si>
  <si>
    <t>514878</t>
  </si>
  <si>
    <t>5148781521.177</t>
  </si>
  <si>
    <t>김영돈</t>
  </si>
  <si>
    <t>5146088</t>
  </si>
  <si>
    <t>5146088297.465</t>
  </si>
  <si>
    <t>5142709</t>
  </si>
  <si>
    <t>5142709306.415</t>
  </si>
  <si>
    <t>김영식</t>
  </si>
  <si>
    <t>5149636</t>
  </si>
  <si>
    <t>51496361935.043</t>
  </si>
  <si>
    <t>김영운</t>
  </si>
  <si>
    <t>5147942</t>
  </si>
  <si>
    <t>51479421118.742</t>
  </si>
  <si>
    <t>김영웅</t>
  </si>
  <si>
    <t>5145914</t>
  </si>
  <si>
    <t>5145914264.983</t>
  </si>
  <si>
    <t>김영인</t>
  </si>
  <si>
    <t>5142547</t>
  </si>
  <si>
    <t>5142547278.455</t>
  </si>
  <si>
    <t>김영준</t>
  </si>
  <si>
    <t>5148695</t>
  </si>
  <si>
    <t>51486951476.659</t>
  </si>
  <si>
    <t>김영학</t>
  </si>
  <si>
    <t>5143487</t>
  </si>
  <si>
    <t>51434871778.885</t>
  </si>
  <si>
    <t>514332</t>
  </si>
  <si>
    <t>5143321807.237</t>
  </si>
  <si>
    <t>김오균</t>
  </si>
  <si>
    <t>5141843</t>
  </si>
  <si>
    <t>51418432032.052</t>
  </si>
  <si>
    <t>김완기</t>
  </si>
  <si>
    <t>5148966</t>
  </si>
  <si>
    <t>51489661506.849</t>
  </si>
  <si>
    <t>김완철</t>
  </si>
  <si>
    <t>5142</t>
  </si>
  <si>
    <t>51422328.502</t>
  </si>
  <si>
    <t>김용우</t>
  </si>
  <si>
    <t>5145471</t>
  </si>
  <si>
    <t>51454712052.4</t>
  </si>
  <si>
    <t>김용원</t>
  </si>
  <si>
    <t>5146569</t>
  </si>
  <si>
    <t>51465691944.996</t>
  </si>
  <si>
    <t>김용유</t>
  </si>
  <si>
    <t>5148558</t>
  </si>
  <si>
    <t>5148558302.554</t>
  </si>
  <si>
    <t>김용하</t>
  </si>
  <si>
    <t>5141390</t>
  </si>
  <si>
    <t>5141390464.987</t>
  </si>
  <si>
    <t>김우회</t>
  </si>
  <si>
    <t>5142078</t>
  </si>
  <si>
    <t>51420781977.761</t>
  </si>
  <si>
    <t>김원균</t>
  </si>
  <si>
    <t>5145836</t>
  </si>
  <si>
    <t>5145836261.005</t>
  </si>
  <si>
    <t>김유열</t>
  </si>
  <si>
    <t>5145753</t>
  </si>
  <si>
    <t>51457531059.397</t>
  </si>
  <si>
    <t>김은성</t>
  </si>
  <si>
    <t>5142727</t>
  </si>
  <si>
    <t>5142727220.721</t>
  </si>
  <si>
    <t>김인석</t>
  </si>
  <si>
    <t>5143750</t>
  </si>
  <si>
    <t>51437501982.463</t>
  </si>
  <si>
    <t>김일권</t>
  </si>
  <si>
    <t>5145572</t>
  </si>
  <si>
    <t>51455722355.048</t>
  </si>
  <si>
    <t>김재호</t>
  </si>
  <si>
    <t>5142918</t>
  </si>
  <si>
    <t>51429181843.198</t>
  </si>
  <si>
    <t>김재훈</t>
  </si>
  <si>
    <t>5148403</t>
  </si>
  <si>
    <t>51484031881.301</t>
  </si>
  <si>
    <t>김정윤</t>
  </si>
  <si>
    <t>5141547</t>
  </si>
  <si>
    <t>51415472039.463</t>
  </si>
  <si>
    <t>김정준</t>
  </si>
  <si>
    <t>5148901</t>
  </si>
  <si>
    <t>51489012391.303</t>
  </si>
  <si>
    <t>김종인</t>
  </si>
  <si>
    <t>5147151</t>
  </si>
  <si>
    <t>51471511846.707</t>
  </si>
  <si>
    <t>김종필</t>
  </si>
  <si>
    <t>5148435</t>
  </si>
  <si>
    <t>51484351701.613</t>
  </si>
  <si>
    <t>김주한</t>
  </si>
  <si>
    <t>5148912</t>
  </si>
  <si>
    <t>51489122207.083</t>
  </si>
  <si>
    <t>김주환</t>
  </si>
  <si>
    <t>514602</t>
  </si>
  <si>
    <t>5146022185.502</t>
  </si>
  <si>
    <t>김지석</t>
  </si>
  <si>
    <t>5149298</t>
  </si>
  <si>
    <t>51492982215.78</t>
  </si>
  <si>
    <t>김지회</t>
  </si>
  <si>
    <t>5144676</t>
  </si>
  <si>
    <t>51446762007.415</t>
  </si>
  <si>
    <t>5143114</t>
  </si>
  <si>
    <t>51431141910.009</t>
  </si>
  <si>
    <t>김창호</t>
  </si>
  <si>
    <t>5143287</t>
  </si>
  <si>
    <t>5143287330.217</t>
  </si>
  <si>
    <t>김태동</t>
  </si>
  <si>
    <t>5142506</t>
  </si>
  <si>
    <t>5142506276.393</t>
  </si>
  <si>
    <t>김태민</t>
  </si>
  <si>
    <t>5146346</t>
  </si>
  <si>
    <t>51463461599.724</t>
  </si>
  <si>
    <t>김태훈</t>
  </si>
  <si>
    <t>5144580</t>
  </si>
  <si>
    <t>51445801276.312</t>
  </si>
  <si>
    <t>김학재</t>
  </si>
  <si>
    <t>5149095</t>
  </si>
  <si>
    <t>51490952273.729</t>
  </si>
  <si>
    <t>김학준</t>
  </si>
  <si>
    <t>51418</t>
  </si>
  <si>
    <t>514181664.151</t>
  </si>
  <si>
    <t>김한성</t>
  </si>
  <si>
    <t>5147764</t>
  </si>
  <si>
    <t>51477641727.391</t>
  </si>
  <si>
    <t>김행덕</t>
  </si>
  <si>
    <t>5141749</t>
  </si>
  <si>
    <t>51417492193.697</t>
  </si>
  <si>
    <t>김현균</t>
  </si>
  <si>
    <t>5146454</t>
  </si>
  <si>
    <t>51464542436.213</t>
  </si>
  <si>
    <t>김형균</t>
  </si>
  <si>
    <t>5149876</t>
  </si>
  <si>
    <t>51498762167.239</t>
  </si>
  <si>
    <t>김형탁</t>
  </si>
  <si>
    <t>5144638</t>
  </si>
  <si>
    <t>51446381153.071</t>
  </si>
  <si>
    <t>김희주</t>
  </si>
  <si>
    <t>5142197</t>
  </si>
  <si>
    <t>51421971419.008</t>
  </si>
  <si>
    <t>남성훈</t>
  </si>
  <si>
    <t>5142177</t>
  </si>
  <si>
    <t>51421771798.097</t>
  </si>
  <si>
    <t>남재권</t>
  </si>
  <si>
    <t>5146011</t>
  </si>
  <si>
    <t>51460111719.693</t>
  </si>
  <si>
    <t>노은상</t>
  </si>
  <si>
    <t>514439</t>
  </si>
  <si>
    <t>5144391684.454</t>
  </si>
  <si>
    <t>노종학</t>
  </si>
  <si>
    <t>5143785</t>
  </si>
  <si>
    <t>51437852207.359</t>
  </si>
  <si>
    <t>모영태</t>
  </si>
  <si>
    <t>5147235</t>
  </si>
  <si>
    <t>51472352355.977</t>
  </si>
  <si>
    <t>문강연</t>
  </si>
  <si>
    <t>5149570</t>
  </si>
  <si>
    <t>51495701562.246</t>
  </si>
  <si>
    <t>문영규</t>
  </si>
  <si>
    <t>5144772</t>
  </si>
  <si>
    <t>51447721988.784</t>
  </si>
  <si>
    <t>문영만</t>
  </si>
  <si>
    <t>5143848</t>
  </si>
  <si>
    <t>51438482148.033</t>
  </si>
  <si>
    <t>문정훈</t>
  </si>
  <si>
    <t>51492</t>
  </si>
  <si>
    <t>51492225.508</t>
  </si>
  <si>
    <t>박건영</t>
  </si>
  <si>
    <t>5145579</t>
  </si>
  <si>
    <t>5145579375.611</t>
  </si>
  <si>
    <t>박경모</t>
  </si>
  <si>
    <t>5147630</t>
  </si>
  <si>
    <t>51476302071.086</t>
  </si>
  <si>
    <t>박광웅</t>
  </si>
  <si>
    <t>5143087</t>
  </si>
  <si>
    <t>51430872099.745</t>
  </si>
  <si>
    <t>박광호</t>
  </si>
  <si>
    <t>5145082</t>
  </si>
  <si>
    <t>51450821949.161</t>
  </si>
  <si>
    <t>박석훈</t>
  </si>
  <si>
    <t>5146513</t>
  </si>
  <si>
    <t>51465132241.754</t>
  </si>
  <si>
    <t>박세진</t>
  </si>
  <si>
    <t>5144659</t>
  </si>
  <si>
    <t>51446591943.966</t>
  </si>
  <si>
    <t>박용산</t>
  </si>
  <si>
    <t>5145963</t>
  </si>
  <si>
    <t>51459632243.977</t>
  </si>
  <si>
    <t>박일우</t>
  </si>
  <si>
    <t>5143762</t>
  </si>
  <si>
    <t>51437621843.34</t>
  </si>
  <si>
    <t>박진관</t>
  </si>
  <si>
    <t>5146761</t>
  </si>
  <si>
    <t>51467611458.08</t>
  </si>
  <si>
    <t>박창남</t>
  </si>
  <si>
    <t>5146991</t>
  </si>
  <si>
    <t>5146991258.792</t>
  </si>
  <si>
    <t>박천용</t>
  </si>
  <si>
    <t>5145997</t>
  </si>
  <si>
    <t>51459971860.572</t>
  </si>
  <si>
    <t>박철용</t>
  </si>
  <si>
    <t>5149167</t>
  </si>
  <si>
    <t>51491672010.322</t>
  </si>
  <si>
    <t>박철우</t>
  </si>
  <si>
    <t>5145945</t>
  </si>
  <si>
    <t>5145945259.769</t>
  </si>
  <si>
    <t>박해석</t>
  </si>
  <si>
    <t>5142098</t>
  </si>
  <si>
    <t>5142098459.95</t>
  </si>
  <si>
    <t>박현기</t>
  </si>
  <si>
    <t>5145209</t>
  </si>
  <si>
    <t>51452092128.335</t>
  </si>
  <si>
    <t>박화열</t>
  </si>
  <si>
    <t>5148527</t>
  </si>
  <si>
    <t>51485271903.528</t>
  </si>
  <si>
    <t>방경운</t>
  </si>
  <si>
    <t>5146337</t>
  </si>
  <si>
    <t>51463372132.021</t>
  </si>
  <si>
    <t>배순일</t>
  </si>
  <si>
    <t>5146489</t>
  </si>
  <si>
    <t>51464891964.006</t>
  </si>
  <si>
    <t>백기관</t>
  </si>
  <si>
    <t>5144291</t>
  </si>
  <si>
    <t>51442911629.741</t>
  </si>
  <si>
    <t>백낙신</t>
  </si>
  <si>
    <t>5145235</t>
  </si>
  <si>
    <t>51452351706.011</t>
  </si>
  <si>
    <t>백만석</t>
  </si>
  <si>
    <t>5145444</t>
  </si>
  <si>
    <t>51454441988.493</t>
  </si>
  <si>
    <t>백석주</t>
  </si>
  <si>
    <t>5149735</t>
  </si>
  <si>
    <t>5149735270.698</t>
  </si>
  <si>
    <t>백성진</t>
  </si>
  <si>
    <t>514120</t>
  </si>
  <si>
    <t>514120384.791</t>
  </si>
  <si>
    <t>사재호</t>
  </si>
  <si>
    <t>5149141</t>
  </si>
  <si>
    <t>5149141335.805</t>
  </si>
  <si>
    <t>서남서</t>
  </si>
  <si>
    <t>5147240</t>
  </si>
  <si>
    <t>51472402465.56</t>
  </si>
  <si>
    <t>서동섭</t>
  </si>
  <si>
    <t>5145487</t>
  </si>
  <si>
    <t>51454871031.784</t>
  </si>
  <si>
    <t>서인오</t>
  </si>
  <si>
    <t>5142849</t>
  </si>
  <si>
    <t>51428491610.296</t>
  </si>
  <si>
    <t>서효석</t>
  </si>
  <si>
    <t>5143896</t>
  </si>
  <si>
    <t>5143896367.147</t>
  </si>
  <si>
    <t>서희섭</t>
  </si>
  <si>
    <t>5141207</t>
  </si>
  <si>
    <t>51412071867.561</t>
  </si>
  <si>
    <t>석진천</t>
  </si>
  <si>
    <t>5143133</t>
  </si>
  <si>
    <t>51431331980.982</t>
  </si>
  <si>
    <t>선영석</t>
  </si>
  <si>
    <t>5143168</t>
  </si>
  <si>
    <t>51431682098.952</t>
  </si>
  <si>
    <t>성명제</t>
  </si>
  <si>
    <t>5144865</t>
  </si>
  <si>
    <t>51448651496.488</t>
  </si>
  <si>
    <t>성승현</t>
  </si>
  <si>
    <t>5141056</t>
  </si>
  <si>
    <t>51410561693.531</t>
  </si>
  <si>
    <t>손보영</t>
  </si>
  <si>
    <t>514315</t>
  </si>
  <si>
    <t>5143152094.082</t>
  </si>
  <si>
    <t>손현수</t>
  </si>
  <si>
    <t>5145147</t>
  </si>
  <si>
    <t>5145147400.008</t>
  </si>
  <si>
    <t>송백석</t>
  </si>
  <si>
    <t>5149627</t>
  </si>
  <si>
    <t>51496272126.293</t>
  </si>
  <si>
    <t>송병무</t>
  </si>
  <si>
    <t>5149956</t>
  </si>
  <si>
    <t>5149956320.866</t>
  </si>
  <si>
    <t>송인만</t>
  </si>
  <si>
    <t>5146995</t>
  </si>
  <si>
    <t>51469952568.121</t>
  </si>
  <si>
    <t>신동한</t>
  </si>
  <si>
    <t>5144943</t>
  </si>
  <si>
    <t>51449431859.701</t>
  </si>
  <si>
    <t>신래수</t>
  </si>
  <si>
    <t>5145643</t>
  </si>
  <si>
    <t>51456431852.043</t>
  </si>
  <si>
    <t>신상철</t>
  </si>
  <si>
    <t>5145357</t>
  </si>
  <si>
    <t>5145357265.026</t>
  </si>
  <si>
    <t>신영민</t>
  </si>
  <si>
    <t>5141911</t>
  </si>
  <si>
    <t>5141911632.666</t>
  </si>
  <si>
    <t>신정호</t>
  </si>
  <si>
    <t>5145991</t>
  </si>
  <si>
    <t>51459912458.637</t>
  </si>
  <si>
    <t>신진호</t>
  </si>
  <si>
    <t>5147740</t>
  </si>
  <si>
    <t>51477402017.281</t>
  </si>
  <si>
    <t>심길석</t>
  </si>
  <si>
    <t>5143773</t>
  </si>
  <si>
    <t>51437732143.183</t>
  </si>
  <si>
    <t>심영보</t>
  </si>
  <si>
    <t>5141298</t>
  </si>
  <si>
    <t>51412981695.454</t>
  </si>
  <si>
    <t>심재익</t>
  </si>
  <si>
    <t>514205</t>
  </si>
  <si>
    <t>5142051633.16</t>
  </si>
  <si>
    <t>안경묵</t>
  </si>
  <si>
    <t>5147593</t>
  </si>
  <si>
    <t>5147593307.071</t>
  </si>
  <si>
    <t>안병선</t>
  </si>
  <si>
    <t>5145107</t>
  </si>
  <si>
    <t>51451071062.346</t>
  </si>
  <si>
    <t>안병욱</t>
  </si>
  <si>
    <t>5149983</t>
  </si>
  <si>
    <t>51499831937.08</t>
  </si>
  <si>
    <t>안은석</t>
  </si>
  <si>
    <t>5149190</t>
  </si>
  <si>
    <t>51491901750.993</t>
  </si>
  <si>
    <t>안종열</t>
  </si>
  <si>
    <t>5149187</t>
  </si>
  <si>
    <t>51491872135.778</t>
  </si>
  <si>
    <t>양만영</t>
  </si>
  <si>
    <t>5145230</t>
  </si>
  <si>
    <t>51452302304.966</t>
  </si>
  <si>
    <t>양해석</t>
  </si>
  <si>
    <t>5142015</t>
  </si>
  <si>
    <t>51420152238.474</t>
  </si>
  <si>
    <t>염승민</t>
  </si>
  <si>
    <t>5146965</t>
  </si>
  <si>
    <t>51469652063.41</t>
  </si>
  <si>
    <t>오대성</t>
  </si>
  <si>
    <t>5149006</t>
  </si>
  <si>
    <t>51490061901.506</t>
  </si>
  <si>
    <t>오병삼</t>
  </si>
  <si>
    <t>51441</t>
  </si>
  <si>
    <t>51441232.683</t>
  </si>
  <si>
    <t>오성근</t>
  </si>
  <si>
    <t>514225</t>
  </si>
  <si>
    <t>5142252221.231</t>
  </si>
  <si>
    <t>오세국</t>
  </si>
  <si>
    <t>5141631</t>
  </si>
  <si>
    <t>5141631139.427</t>
  </si>
  <si>
    <t>오승진</t>
  </si>
  <si>
    <t>5143642</t>
  </si>
  <si>
    <t>51436421668.875</t>
  </si>
  <si>
    <t>오이섭</t>
  </si>
  <si>
    <t>5147389</t>
  </si>
  <si>
    <t>51473892085.969</t>
  </si>
  <si>
    <t>오창길</t>
  </si>
  <si>
    <t>5147674</t>
  </si>
  <si>
    <t>51476741835.748</t>
  </si>
  <si>
    <t>우문식</t>
  </si>
  <si>
    <t>5149297</t>
  </si>
  <si>
    <t>51492972046.517</t>
  </si>
  <si>
    <t>우석</t>
  </si>
  <si>
    <t>5141201</t>
  </si>
  <si>
    <t>51412012104.066</t>
  </si>
  <si>
    <t>우영훈</t>
  </si>
  <si>
    <t>5145600</t>
  </si>
  <si>
    <t>51456001490.927</t>
  </si>
  <si>
    <t>우진국</t>
  </si>
  <si>
    <t>5142451</t>
  </si>
  <si>
    <t>5142451384.521</t>
  </si>
  <si>
    <t>우창경</t>
  </si>
  <si>
    <t>5142100</t>
  </si>
  <si>
    <t>51421002446.544</t>
  </si>
  <si>
    <t>유광열</t>
  </si>
  <si>
    <t>5148749</t>
  </si>
  <si>
    <t>51487492033.56</t>
  </si>
  <si>
    <t>유대용</t>
  </si>
  <si>
    <t>5144105</t>
  </si>
  <si>
    <t>51441051612.257</t>
  </si>
  <si>
    <t>유민호</t>
  </si>
  <si>
    <t>5142782</t>
  </si>
  <si>
    <t>5142782274.501</t>
  </si>
  <si>
    <t>유봉모</t>
  </si>
  <si>
    <t>5149727</t>
  </si>
  <si>
    <t>51497271434.269</t>
  </si>
  <si>
    <t>유상기</t>
  </si>
  <si>
    <t>5143384</t>
  </si>
  <si>
    <t>51433841865.839</t>
  </si>
  <si>
    <t>유수훈</t>
  </si>
  <si>
    <t>5145387</t>
  </si>
  <si>
    <t>51453872191.669</t>
  </si>
  <si>
    <t>유원하</t>
  </si>
  <si>
    <t>5148721</t>
  </si>
  <si>
    <t>51487212051.378</t>
  </si>
  <si>
    <t>유재덕</t>
  </si>
  <si>
    <t>5143551</t>
  </si>
  <si>
    <t>51435511823.287</t>
  </si>
  <si>
    <t>유재신</t>
  </si>
  <si>
    <t>5149856</t>
  </si>
  <si>
    <t>51498562362.452</t>
  </si>
  <si>
    <t>유재철</t>
  </si>
  <si>
    <t>5145514</t>
  </si>
  <si>
    <t>51455142092.657</t>
  </si>
  <si>
    <t>유재한</t>
  </si>
  <si>
    <t>5146368</t>
  </si>
  <si>
    <t>51463681955.498</t>
  </si>
  <si>
    <t>유재호</t>
  </si>
  <si>
    <t>5149746</t>
  </si>
  <si>
    <t>51497461681.427</t>
  </si>
  <si>
    <t>유정준</t>
  </si>
  <si>
    <t>5142199</t>
  </si>
  <si>
    <t>51421991809.718</t>
  </si>
  <si>
    <t>유호담</t>
  </si>
  <si>
    <t>5141493</t>
  </si>
  <si>
    <t>51414931954.739</t>
  </si>
  <si>
    <t>육종윤</t>
  </si>
  <si>
    <t>5146299</t>
  </si>
  <si>
    <t>51462991615.039</t>
  </si>
  <si>
    <t>윤건우</t>
  </si>
  <si>
    <t>5143507</t>
  </si>
  <si>
    <t>5143507239.347</t>
  </si>
  <si>
    <t>윤기오</t>
  </si>
  <si>
    <t>5143426</t>
  </si>
  <si>
    <t>51434262536.363</t>
  </si>
  <si>
    <t>윤철상</t>
  </si>
  <si>
    <t>5144613</t>
  </si>
  <si>
    <t>51446131214.661</t>
  </si>
  <si>
    <t>윤철희</t>
  </si>
  <si>
    <t>5142812</t>
  </si>
  <si>
    <t>5142812338.382</t>
  </si>
  <si>
    <t>이강혁</t>
  </si>
  <si>
    <t>5149900</t>
  </si>
  <si>
    <t>5149900485.454</t>
  </si>
  <si>
    <t>이건길</t>
  </si>
  <si>
    <t>5142685</t>
  </si>
  <si>
    <t>51426851885.811</t>
  </si>
  <si>
    <t>이관석</t>
  </si>
  <si>
    <t>5144101</t>
  </si>
  <si>
    <t>51441011876.787</t>
  </si>
  <si>
    <t>이구학</t>
  </si>
  <si>
    <t>5146370</t>
  </si>
  <si>
    <t>51463702127.56</t>
  </si>
  <si>
    <t>이근섭</t>
  </si>
  <si>
    <t>5142405</t>
  </si>
  <si>
    <t>51424052473.04</t>
  </si>
  <si>
    <t>이기광</t>
  </si>
  <si>
    <t>51482</t>
  </si>
  <si>
    <t>514821571.622</t>
  </si>
  <si>
    <t>이기혁</t>
  </si>
  <si>
    <t>5149592</t>
  </si>
  <si>
    <t>51495922058.96</t>
  </si>
  <si>
    <t>이동우</t>
  </si>
  <si>
    <t>5143696</t>
  </si>
  <si>
    <t>51436962288.571</t>
  </si>
  <si>
    <t>이두형</t>
  </si>
  <si>
    <t>514837</t>
  </si>
  <si>
    <t>5148371278.087</t>
  </si>
  <si>
    <t>이명규</t>
  </si>
  <si>
    <t>5146444</t>
  </si>
  <si>
    <t>51464442021.86</t>
  </si>
  <si>
    <t>이명희</t>
  </si>
  <si>
    <t>5142467</t>
  </si>
  <si>
    <t>51424672266.095</t>
  </si>
  <si>
    <t>5146324</t>
  </si>
  <si>
    <t>51463242016.993</t>
  </si>
  <si>
    <t>이민호</t>
  </si>
  <si>
    <t>5143304</t>
  </si>
  <si>
    <t>51433042474.786</t>
  </si>
  <si>
    <t>이병천</t>
  </si>
  <si>
    <t>5147662</t>
  </si>
  <si>
    <t>51476621876.662</t>
  </si>
  <si>
    <t>이봉학</t>
  </si>
  <si>
    <t>5141675</t>
  </si>
  <si>
    <t>51416752089.792</t>
  </si>
  <si>
    <t>이상일</t>
  </si>
  <si>
    <t>5142781</t>
  </si>
  <si>
    <t>51427811791.359</t>
  </si>
  <si>
    <t>이상천</t>
  </si>
  <si>
    <t>5143812</t>
  </si>
  <si>
    <t>51438121670.604</t>
  </si>
  <si>
    <t>이성엽</t>
  </si>
  <si>
    <t>5144564</t>
  </si>
  <si>
    <t>51445642110.066</t>
  </si>
  <si>
    <t>이수석</t>
  </si>
  <si>
    <t>5144488</t>
  </si>
  <si>
    <t>51444881332.742</t>
  </si>
  <si>
    <t>이순경</t>
  </si>
  <si>
    <t>5141140</t>
  </si>
  <si>
    <t>5141140272.773</t>
  </si>
  <si>
    <t>이승준</t>
  </si>
  <si>
    <t>5142260</t>
  </si>
  <si>
    <t>5142260249.831</t>
  </si>
  <si>
    <t>이영관</t>
  </si>
  <si>
    <t>5142618</t>
  </si>
  <si>
    <t>51426181165.842</t>
  </si>
  <si>
    <t>이영철</t>
  </si>
  <si>
    <t>5149058</t>
  </si>
  <si>
    <t>51490581987.33</t>
  </si>
  <si>
    <t>이용표</t>
  </si>
  <si>
    <t>5142278</t>
  </si>
  <si>
    <t>51422781747.244</t>
  </si>
  <si>
    <t>이재식</t>
  </si>
  <si>
    <t>5146470</t>
  </si>
  <si>
    <t>51464701949.106</t>
  </si>
  <si>
    <t>이정남</t>
  </si>
  <si>
    <t>514248</t>
  </si>
  <si>
    <t>514248424.309</t>
  </si>
  <si>
    <t>이정빈</t>
  </si>
  <si>
    <t>5144852</t>
  </si>
  <si>
    <t>51448521145.725</t>
  </si>
  <si>
    <t>이정우</t>
  </si>
  <si>
    <t>514153</t>
  </si>
  <si>
    <t>514153196.851</t>
  </si>
  <si>
    <t>이제열</t>
  </si>
  <si>
    <t>5147474</t>
  </si>
  <si>
    <t>51474741145.829</t>
  </si>
  <si>
    <t>이종부</t>
  </si>
  <si>
    <t>5149970</t>
  </si>
  <si>
    <t>51499702544.111</t>
  </si>
  <si>
    <t>이종석</t>
  </si>
  <si>
    <t>5143271</t>
  </si>
  <si>
    <t>51432711996.997</t>
  </si>
  <si>
    <t>이종섭</t>
  </si>
  <si>
    <t>514249</t>
  </si>
  <si>
    <t>5142492006.139</t>
  </si>
  <si>
    <t>이종호</t>
  </si>
  <si>
    <t>5143164</t>
  </si>
  <si>
    <t>51431641930.421</t>
  </si>
  <si>
    <t>이준용</t>
  </si>
  <si>
    <t>5147013</t>
  </si>
  <si>
    <t>51470132023.188</t>
  </si>
  <si>
    <t>이준표</t>
  </si>
  <si>
    <t>5147788</t>
  </si>
  <si>
    <t>5147788402.152</t>
  </si>
  <si>
    <t>이창희</t>
  </si>
  <si>
    <t>514617</t>
  </si>
  <si>
    <t>5146171961.359</t>
  </si>
  <si>
    <t>이춘석</t>
  </si>
  <si>
    <t>5146384</t>
  </si>
  <si>
    <t>51463842314.015</t>
  </si>
  <si>
    <t>이충환</t>
  </si>
  <si>
    <t>5144686</t>
  </si>
  <si>
    <t>5144686319.035</t>
  </si>
  <si>
    <t>이태민</t>
  </si>
  <si>
    <t>5145236</t>
  </si>
  <si>
    <t>51452362092.136</t>
  </si>
  <si>
    <t>이필득</t>
  </si>
  <si>
    <t>514433</t>
  </si>
  <si>
    <t>5144331763.181</t>
  </si>
  <si>
    <t>이헌언</t>
  </si>
  <si>
    <t>5145011</t>
  </si>
  <si>
    <t>51450112358.707</t>
  </si>
  <si>
    <t>이형호</t>
  </si>
  <si>
    <t>5145202</t>
  </si>
  <si>
    <t>51452022169.429</t>
  </si>
  <si>
    <t>이효상</t>
  </si>
  <si>
    <t>5146758</t>
  </si>
  <si>
    <t>51467581765.496</t>
  </si>
  <si>
    <t>이희성</t>
  </si>
  <si>
    <t>5142008</t>
  </si>
  <si>
    <t>5142008332.233</t>
  </si>
  <si>
    <t>인슬기</t>
  </si>
  <si>
    <t>5142036</t>
  </si>
  <si>
    <t>5142036263.866</t>
  </si>
  <si>
    <t>임보현</t>
  </si>
  <si>
    <t>5141356</t>
  </si>
  <si>
    <t>51413561925.676</t>
  </si>
  <si>
    <t>임봉재</t>
  </si>
  <si>
    <t>5141232</t>
  </si>
  <si>
    <t>51412322488.233</t>
  </si>
  <si>
    <t>임영만</t>
  </si>
  <si>
    <t>5143240</t>
  </si>
  <si>
    <t>51432402374.761</t>
  </si>
  <si>
    <t>임우열</t>
  </si>
  <si>
    <t>5144425</t>
  </si>
  <si>
    <t>51444252090.52</t>
  </si>
  <si>
    <t>장규봉</t>
  </si>
  <si>
    <t>5143009</t>
  </si>
  <si>
    <t>5143009312.587</t>
  </si>
  <si>
    <t>장기산</t>
  </si>
  <si>
    <t>5142585</t>
  </si>
  <si>
    <t>51425851943.19</t>
  </si>
  <si>
    <t>장성인</t>
  </si>
  <si>
    <t>5143105</t>
  </si>
  <si>
    <t>51431051918.49</t>
  </si>
  <si>
    <t>장재용</t>
  </si>
  <si>
    <t>5148085</t>
  </si>
  <si>
    <t>51480851761.366</t>
  </si>
  <si>
    <t>장진태</t>
  </si>
  <si>
    <t>5147643</t>
  </si>
  <si>
    <t>5147643264.95</t>
  </si>
  <si>
    <t>장천웅</t>
  </si>
  <si>
    <t>5145354</t>
  </si>
  <si>
    <t>51453541946.438</t>
  </si>
  <si>
    <t>장훈</t>
  </si>
  <si>
    <t>5148002</t>
  </si>
  <si>
    <t>51480022238.548</t>
  </si>
  <si>
    <t>전광배</t>
  </si>
  <si>
    <t>5146693</t>
  </si>
  <si>
    <t>51466931027.107</t>
  </si>
  <si>
    <t>전봉순</t>
  </si>
  <si>
    <t>5149757</t>
  </si>
  <si>
    <t>51497571996.863</t>
  </si>
  <si>
    <t>전상범</t>
  </si>
  <si>
    <t>5145465</t>
  </si>
  <si>
    <t>5145465262.247</t>
  </si>
  <si>
    <t>전상훈</t>
  </si>
  <si>
    <t>5143655</t>
  </si>
  <si>
    <t>51436551925.957</t>
  </si>
  <si>
    <t>전성환</t>
  </si>
  <si>
    <t>5143021</t>
  </si>
  <si>
    <t>51430212111.074</t>
  </si>
  <si>
    <t>정관호</t>
  </si>
  <si>
    <t>5149619</t>
  </si>
  <si>
    <t>51496192428.966</t>
  </si>
  <si>
    <t>정기수</t>
  </si>
  <si>
    <t>5147049</t>
  </si>
  <si>
    <t>51470492323.127</t>
  </si>
  <si>
    <t>정담수</t>
  </si>
  <si>
    <t>5141008</t>
  </si>
  <si>
    <t>5141008515.285</t>
  </si>
  <si>
    <t>정병현</t>
  </si>
  <si>
    <t>5144283</t>
  </si>
  <si>
    <t>5144283269.367</t>
  </si>
  <si>
    <t>정수일</t>
  </si>
  <si>
    <t>5144158</t>
  </si>
  <si>
    <t>51441581938.416</t>
  </si>
  <si>
    <t>정승용</t>
  </si>
  <si>
    <t>5149889</t>
  </si>
  <si>
    <t>51498892142.202</t>
  </si>
  <si>
    <t>정승원</t>
  </si>
  <si>
    <t>5146302</t>
  </si>
  <si>
    <t>5146302385.511</t>
  </si>
  <si>
    <t>정승택</t>
  </si>
  <si>
    <t>5144140</t>
  </si>
  <si>
    <t>51441401902.763</t>
  </si>
  <si>
    <t>정신영</t>
  </si>
  <si>
    <t>5144830</t>
  </si>
  <si>
    <t>5144830318.523</t>
  </si>
  <si>
    <t>정영철</t>
  </si>
  <si>
    <t>5141944</t>
  </si>
  <si>
    <t>51419442507.776</t>
  </si>
  <si>
    <t>정운경</t>
  </si>
  <si>
    <t>5143992</t>
  </si>
  <si>
    <t>51439922075.493</t>
  </si>
  <si>
    <t>정인수</t>
  </si>
  <si>
    <t>5141461</t>
  </si>
  <si>
    <t>51414612326.202</t>
  </si>
  <si>
    <t>정철우</t>
  </si>
  <si>
    <t>514934</t>
  </si>
  <si>
    <t>5149342041.606</t>
  </si>
  <si>
    <t>정태덕</t>
  </si>
  <si>
    <t>5145108</t>
  </si>
  <si>
    <t>51451081854.141</t>
  </si>
  <si>
    <t>정태원</t>
  </si>
  <si>
    <t>5143694</t>
  </si>
  <si>
    <t>51436941515.44</t>
  </si>
  <si>
    <t>정현기</t>
  </si>
  <si>
    <t>5141273</t>
  </si>
  <si>
    <t>5141273156.638</t>
  </si>
  <si>
    <t>정환길</t>
  </si>
  <si>
    <t>5148755</t>
  </si>
  <si>
    <t>51487551963.601</t>
  </si>
  <si>
    <t>조성만</t>
  </si>
  <si>
    <t>5148504</t>
  </si>
  <si>
    <t>51485041505.386</t>
  </si>
  <si>
    <t>조원준</t>
  </si>
  <si>
    <t>5141933</t>
  </si>
  <si>
    <t>51419331892.015</t>
  </si>
  <si>
    <t>조인석</t>
  </si>
  <si>
    <t>5148089</t>
  </si>
  <si>
    <t>51480891973.144</t>
  </si>
  <si>
    <t>조창훈</t>
  </si>
  <si>
    <t>5147083</t>
  </si>
  <si>
    <t>51470832040.135</t>
  </si>
  <si>
    <t>조치현</t>
  </si>
  <si>
    <t>5148144</t>
  </si>
  <si>
    <t>51481442114.086</t>
  </si>
  <si>
    <t>조한철</t>
  </si>
  <si>
    <t>5147431</t>
  </si>
  <si>
    <t>5147431275.559</t>
  </si>
  <si>
    <t>지병섭</t>
  </si>
  <si>
    <t>514411</t>
  </si>
  <si>
    <t>5144112082.089</t>
  </si>
  <si>
    <t>차주만</t>
  </si>
  <si>
    <t>5149828</t>
  </si>
  <si>
    <t>51498281925.456</t>
  </si>
  <si>
    <t>채용수</t>
  </si>
  <si>
    <t>5149647</t>
  </si>
  <si>
    <t>51496472138.96</t>
  </si>
  <si>
    <t>최광현</t>
  </si>
  <si>
    <t>5142912</t>
  </si>
  <si>
    <t>51429122034.998</t>
  </si>
  <si>
    <t>최기호</t>
  </si>
  <si>
    <t>5146</t>
  </si>
  <si>
    <t>51461907.127</t>
  </si>
  <si>
    <t>최동규</t>
  </si>
  <si>
    <t>514489</t>
  </si>
  <si>
    <t>5144892007.262</t>
  </si>
  <si>
    <t>최만수</t>
  </si>
  <si>
    <t>514107</t>
  </si>
  <si>
    <t>5141072146.219</t>
  </si>
  <si>
    <t>최명수</t>
  </si>
  <si>
    <t>5144787</t>
  </si>
  <si>
    <t>5144787253.562</t>
  </si>
  <si>
    <t>최민호</t>
  </si>
  <si>
    <t>5144060</t>
  </si>
  <si>
    <t>51440601481.018</t>
  </si>
  <si>
    <t>최봉철</t>
  </si>
  <si>
    <t>5148184</t>
  </si>
  <si>
    <t>51481841979.008</t>
  </si>
  <si>
    <t>최세종</t>
  </si>
  <si>
    <t>5144725</t>
  </si>
  <si>
    <t>5144725320.883</t>
  </si>
  <si>
    <t>최승우</t>
  </si>
  <si>
    <t>5143781</t>
  </si>
  <si>
    <t>5143781355.091</t>
  </si>
  <si>
    <t>최영길</t>
  </si>
  <si>
    <t>5143230</t>
  </si>
  <si>
    <t>51432302285.531</t>
  </si>
  <si>
    <t>최오창</t>
  </si>
  <si>
    <t>5145999</t>
  </si>
  <si>
    <t>51459991749.528</t>
  </si>
  <si>
    <t>최윤규</t>
  </si>
  <si>
    <t>5148111</t>
  </si>
  <si>
    <t>51481111981.769</t>
  </si>
  <si>
    <t>최정민</t>
  </si>
  <si>
    <t>5149284</t>
  </si>
  <si>
    <t>51492841409.019</t>
  </si>
  <si>
    <t>최항기</t>
  </si>
  <si>
    <t>5148495</t>
  </si>
  <si>
    <t>51484951033.697</t>
  </si>
  <si>
    <t>표명근</t>
  </si>
  <si>
    <t>5145038</t>
  </si>
  <si>
    <t>51450381617.308</t>
  </si>
  <si>
    <t>하성덕</t>
  </si>
  <si>
    <t>5145936</t>
  </si>
  <si>
    <t>5145936642.539</t>
  </si>
  <si>
    <t>하용호</t>
  </si>
  <si>
    <t>5143638</t>
  </si>
  <si>
    <t>51436381993.19</t>
  </si>
  <si>
    <t>하재성</t>
  </si>
  <si>
    <t>5142244</t>
  </si>
  <si>
    <t>51422441989.911</t>
  </si>
  <si>
    <t>한두현</t>
  </si>
  <si>
    <t>5149124</t>
  </si>
  <si>
    <t>51491242068.427</t>
  </si>
  <si>
    <t>한복현</t>
  </si>
  <si>
    <t>5142318</t>
  </si>
  <si>
    <t>5142318365.812</t>
  </si>
  <si>
    <t>한상현</t>
  </si>
  <si>
    <t>5144383</t>
  </si>
  <si>
    <t>51443831778.609</t>
  </si>
  <si>
    <t>한용수</t>
  </si>
  <si>
    <t>514354</t>
  </si>
  <si>
    <t>5143542108.032</t>
  </si>
  <si>
    <t>한정훈</t>
  </si>
  <si>
    <t>5146766</t>
  </si>
  <si>
    <t>51467661463.315</t>
  </si>
  <si>
    <t>한철희</t>
  </si>
  <si>
    <t>5144134</t>
  </si>
  <si>
    <t>51441341954.998</t>
  </si>
  <si>
    <t>호건부</t>
  </si>
  <si>
    <t>5149443</t>
  </si>
  <si>
    <t>51494432245.504</t>
  </si>
  <si>
    <t>홍광표</t>
  </si>
  <si>
    <t>5141792</t>
  </si>
  <si>
    <t>51417922267.358</t>
  </si>
  <si>
    <t>홍성도</t>
  </si>
  <si>
    <t>5147899</t>
  </si>
  <si>
    <t>51478991720.195</t>
  </si>
  <si>
    <t>황용춘</t>
  </si>
  <si>
    <t>514140</t>
  </si>
  <si>
    <t>5141402081.999</t>
  </si>
  <si>
    <t>황창덕</t>
  </si>
  <si>
    <t>5148949</t>
  </si>
  <si>
    <t>51489491849.596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</si>
</sst>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17" fillId="13" borderId="0" xfId="0" applyFont="1" applyFill="1">
      <alignment vertical="center"/>
    </xf>
    <xf numFmtId="0" fontId="10" fillId="13" borderId="0" xfId="0" applyFont="1" applyFill="1">
      <alignment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39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0" fontId="45" fillId="13" borderId="0" xfId="568" applyFill="1">
      <alignment vertical="center"/>
    </xf>
    <xf numFmtId="189" fontId="30" fillId="0" borderId="0" xfId="2" applyNumberFormat="1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177" fontId="10" fillId="13" borderId="0" xfId="1" applyNumberFormat="1" applyFont="1" applyFill="1">
      <alignment vertical="center"/>
    </xf>
    <xf numFmtId="0" fontId="79" fillId="13" borderId="0" xfId="0" applyFont="1" applyFill="1">
      <alignment vertical="center"/>
    </xf>
    <xf numFmtId="49" fontId="79" fillId="13" borderId="0" xfId="0" applyNumberFormat="1" applyFont="1" applyFill="1">
      <alignment vertical="center"/>
    </xf>
    <xf numFmtId="10" fontId="79" fillId="13" borderId="0" xfId="2" applyNumberFormat="1" applyFont="1" applyFill="1" applyBorder="1">
      <alignment vertical="center"/>
    </xf>
    <xf numFmtId="177" fontId="79" fillId="13" borderId="0" xfId="1" applyNumberFormat="1" applyFont="1" applyFill="1" applyBorder="1">
      <alignment vertical="center"/>
    </xf>
    <xf numFmtId="0" fontId="79" fillId="18" borderId="0" xfId="0" applyFont="1" applyFill="1">
      <alignment vertical="center"/>
    </xf>
    <xf numFmtId="49" fontId="79" fillId="18" borderId="0" xfId="0" applyNumberFormat="1" applyFont="1" applyFill="1">
      <alignment vertical="center"/>
    </xf>
    <xf numFmtId="177" fontId="30" fillId="0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1.932779127135916</c:v>
                </c:pt>
                <c:pt idx="1">
                  <c:v>2.2505727469541315</c:v>
                </c:pt>
                <c:pt idx="2">
                  <c:v>2.2388260304531258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5.0675675675675678E-2</c:v>
                </c:pt>
                <c:pt idx="1">
                  <c:v>0.13513513513513514</c:v>
                </c:pt>
                <c:pt idx="2">
                  <c:v>0.29729729729729731</c:v>
                </c:pt>
                <c:pt idx="3">
                  <c:v>0.32094594594594594</c:v>
                </c:pt>
                <c:pt idx="4">
                  <c:v>0.13851351351351351</c:v>
                </c:pt>
                <c:pt idx="5">
                  <c:v>5.7432432432432436E-2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4.7619047619047616E-2</c:v>
                </c:pt>
                <c:pt idx="1">
                  <c:v>3.5714285714285712E-2</c:v>
                </c:pt>
                <c:pt idx="2">
                  <c:v>3.5714285714285712E-2</c:v>
                </c:pt>
                <c:pt idx="3">
                  <c:v>7.1428571428571425E-2</c:v>
                </c:pt>
                <c:pt idx="4">
                  <c:v>7.8431372549019607E-2</c:v>
                </c:pt>
                <c:pt idx="5">
                  <c:v>0.10256410256410256</c:v>
                </c:pt>
                <c:pt idx="6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4.7619047619047616E-2</c:v>
                </c:pt>
                <c:pt idx="1">
                  <c:v>0.19642857142857142</c:v>
                </c:pt>
                <c:pt idx="2">
                  <c:v>0.10714285714285714</c:v>
                </c:pt>
                <c:pt idx="3">
                  <c:v>0.21428571428571427</c:v>
                </c:pt>
                <c:pt idx="4">
                  <c:v>0.11764705882352941</c:v>
                </c:pt>
                <c:pt idx="5">
                  <c:v>0.15384615384615385</c:v>
                </c:pt>
                <c:pt idx="6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종합!$M$58:$S$58</c:f>
              <c:numCache>
                <c:formatCode>0%</c:formatCode>
                <c:ptCount val="7"/>
                <c:pt idx="0">
                  <c:v>0.38095238095238093</c:v>
                </c:pt>
                <c:pt idx="1">
                  <c:v>0.375</c:v>
                </c:pt>
                <c:pt idx="2">
                  <c:v>0.2857142857142857</c:v>
                </c:pt>
                <c:pt idx="3">
                  <c:v>0.32142857142857145</c:v>
                </c:pt>
                <c:pt idx="4">
                  <c:v>0.33333333333333331</c:v>
                </c:pt>
                <c:pt idx="5">
                  <c:v>0.25641025641025639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종합!$M$57:$S$57</c:f>
              <c:numCache>
                <c:formatCode>0%</c:formatCode>
                <c:ptCount val="7"/>
                <c:pt idx="0">
                  <c:v>0.26190476190476192</c:v>
                </c:pt>
                <c:pt idx="1">
                  <c:v>0.2857142857142857</c:v>
                </c:pt>
                <c:pt idx="2">
                  <c:v>0.30357142857142855</c:v>
                </c:pt>
                <c:pt idx="3">
                  <c:v>0.35714285714285715</c:v>
                </c:pt>
                <c:pt idx="4">
                  <c:v>0.33333333333333331</c:v>
                </c:pt>
                <c:pt idx="5">
                  <c:v>0.17948717948717949</c:v>
                </c:pt>
                <c:pt idx="6">
                  <c:v>0.41666666666666669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종합!$M$56:$S$56</c:f>
              <c:numCache>
                <c:formatCode>0%</c:formatCode>
                <c:ptCount val="7"/>
                <c:pt idx="0">
                  <c:v>0.16666666666666666</c:v>
                </c:pt>
                <c:pt idx="1">
                  <c:v>8.9285714285714288E-2</c:v>
                </c:pt>
                <c:pt idx="2">
                  <c:v>0.25</c:v>
                </c:pt>
                <c:pt idx="3">
                  <c:v>3.5714285714285712E-2</c:v>
                </c:pt>
                <c:pt idx="4">
                  <c:v>7.8431372549019607E-2</c:v>
                </c:pt>
                <c:pt idx="5">
                  <c:v>0.17948717948717949</c:v>
                </c:pt>
                <c:pt idx="6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종합!$M$55:$S$55</c:f>
              <c:numCache>
                <c:formatCode>0%</c:formatCode>
                <c:ptCount val="7"/>
                <c:pt idx="0">
                  <c:v>9.5238095238095233E-2</c:v>
                </c:pt>
                <c:pt idx="1">
                  <c:v>1.7857142857142856E-2</c:v>
                </c:pt>
                <c:pt idx="2">
                  <c:v>1.7857142857142856E-2</c:v>
                </c:pt>
                <c:pt idx="3">
                  <c:v>0</c:v>
                </c:pt>
                <c:pt idx="4">
                  <c:v>5.8823529411764705E-2</c:v>
                </c:pt>
                <c:pt idx="5">
                  <c:v>0.12820512820512819</c:v>
                </c:pt>
                <c:pt idx="6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336177</xdr:colOff>
      <xdr:row>8</xdr:row>
      <xdr:rowOff>403412</xdr:rowOff>
    </xdr:from>
    <xdr:to>
      <xdr:col>3</xdr:col>
      <xdr:colOff>560294</xdr:colOff>
      <xdr:row>11</xdr:row>
      <xdr:rowOff>246529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67118" y="2588559"/>
          <a:ext cx="1098176" cy="1299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100851</xdr:colOff>
      <xdr:row>8</xdr:row>
      <xdr:rowOff>627531</xdr:rowOff>
    </xdr:from>
    <xdr:to>
      <xdr:col>3</xdr:col>
      <xdr:colOff>257737</xdr:colOff>
      <xdr:row>9</xdr:row>
      <xdr:rowOff>235326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31792" y="281267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320487</xdr:colOff>
      <xdr:row>6</xdr:row>
      <xdr:rowOff>208430</xdr:rowOff>
    </xdr:from>
    <xdr:to>
      <xdr:col>5</xdr:col>
      <xdr:colOff>477373</xdr:colOff>
      <xdr:row>8</xdr:row>
      <xdr:rowOff>342902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3099546" y="20461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291351</xdr:colOff>
      <xdr:row>8</xdr:row>
      <xdr:rowOff>235323</xdr:rowOff>
    </xdr:from>
    <xdr:to>
      <xdr:col>5</xdr:col>
      <xdr:colOff>459441</xdr:colOff>
      <xdr:row>8</xdr:row>
      <xdr:rowOff>291353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>
          <a:off x="3070410" y="2420470"/>
          <a:ext cx="1042149" cy="560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722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11" t="s">
        <v>39</v>
      </c>
      <c r="D4" s="311"/>
      <c r="E4" s="62" t="s">
        <v>126</v>
      </c>
      <c r="F4" s="62" t="s">
        <v>67</v>
      </c>
      <c r="G4" s="93" t="s">
        <v>129</v>
      </c>
      <c r="H4" s="38"/>
      <c r="I4" s="38"/>
      <c r="J4" s="97" t="s">
        <v>36</v>
      </c>
      <c r="K4" s="97" t="s">
        <v>37</v>
      </c>
    </row>
    <row r="5" spans="1:28" ht="48.75" customHeight="1">
      <c r="B5" s="64" t="s">
        <v>721</v>
      </c>
      <c r="C5" s="312" t="s">
        <v>947</v>
      </c>
      <c r="D5" s="312"/>
      <c r="E5" s="63">
        <f>SUMIFS(숨김!BE:BE,숨김!BD:BD,종합!C5)</f>
        <v>7</v>
      </c>
      <c r="F5" s="64">
        <f>SUMIFS(숨김!BF:BF,숨김!BD:BD,종합!C5)</f>
        <v>127</v>
      </c>
      <c r="G5" s="94" t="str">
        <f>N20</f>
        <v>C</v>
      </c>
      <c r="H5" s="38"/>
      <c r="I5" s="38"/>
      <c r="J5" s="96" t="s">
        <v>51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9"/>
    </row>
    <row r="7" spans="1:28" ht="16.5" customHeight="1">
      <c r="B7" s="52" t="s">
        <v>648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222" t="s">
        <v>101</v>
      </c>
      <c r="I10" s="223" t="s">
        <v>102</v>
      </c>
      <c r="J10" s="224" t="str">
        <f>C5</f>
        <v>삼환교통</v>
      </c>
      <c r="K10" s="225" t="s">
        <v>103</v>
      </c>
      <c r="X10" s="279"/>
      <c r="Z10" s="39"/>
      <c r="AA10" s="39"/>
      <c r="AB10" s="39"/>
    </row>
    <row r="11" spans="1:28" ht="23.25" customHeight="1" thickTop="1">
      <c r="G11" s="6"/>
      <c r="H11" s="299">
        <v>1</v>
      </c>
      <c r="I11" s="219">
        <v>2.0099999999999998</v>
      </c>
      <c r="J11" s="220">
        <f>SUMIFS(숨김!BB:BB, 숨김!AU:AU, H11, 숨김!AT:AT, "합계", 숨김!AS:AS, 종합!$C$5)</f>
        <v>1.932779127135916</v>
      </c>
      <c r="K11" s="221"/>
      <c r="M11" s="2"/>
      <c r="Y11" s="298"/>
      <c r="Z11" s="309"/>
      <c r="AA11" s="280"/>
      <c r="AB11" s="39"/>
    </row>
    <row r="12" spans="1:28" ht="23.25" customHeight="1">
      <c r="G12" s="6"/>
      <c r="H12" s="300">
        <v>2</v>
      </c>
      <c r="I12" s="213">
        <v>2.3662575846193561</v>
      </c>
      <c r="J12" s="220">
        <f>SUMIFS(숨김!BB:BB, 숨김!AU:AU, H12, 숨김!AT:AT, "합계", 숨김!AS:AS, 종합!$C$5)</f>
        <v>2.2505727469541315</v>
      </c>
      <c r="K12" s="301">
        <f>J12/J11-1</f>
        <v>0.1644231435224246</v>
      </c>
      <c r="M12" s="280"/>
      <c r="Y12" s="298"/>
      <c r="Z12" s="309"/>
      <c r="AA12" s="280"/>
      <c r="AB12" s="39"/>
    </row>
    <row r="13" spans="1:28" ht="23.25" customHeight="1">
      <c r="G13" s="6"/>
      <c r="H13" s="300">
        <v>3</v>
      </c>
      <c r="I13" s="213">
        <v>2.37</v>
      </c>
      <c r="J13" s="220">
        <f>SUMIFS(숨김!BB:BB, 숨김!AU:AU, H13, 숨김!AT:AT, "합계", 숨김!AS:AS, 종합!$C$5)</f>
        <v>2.2388260304531258</v>
      </c>
      <c r="K13" s="301">
        <f>J13/J12-1</f>
        <v>-5.2194342604137134E-3</v>
      </c>
      <c r="M13" s="280"/>
      <c r="Y13" s="298"/>
      <c r="Z13" s="309"/>
      <c r="AA13" s="280"/>
      <c r="AB13" s="39"/>
    </row>
    <row r="14" spans="1:28" ht="23.25" customHeight="1">
      <c r="G14" s="6"/>
      <c r="H14" s="212" t="s">
        <v>110</v>
      </c>
      <c r="I14" s="214" cm="1">
        <f t="array" aca="1" ref="I14" ca="1">(INDIRECT(ADDRESS(ROW()-1,COLUMN()))/INDIRECT(ADDRESS(ROW()-3,COLUMN())))-1</f>
        <v>0.17910447761194037</v>
      </c>
      <c r="J14" s="215" cm="1">
        <f t="array" aca="1" ref="J14" ca="1">(INDIRECT(ADDRESS(ROW()-1,COLUMN()))/INDIRECT(ADDRESS(ROW()-3,COLUMN())))-1</f>
        <v>0.15834551347350523</v>
      </c>
      <c r="K14" s="216">
        <f ca="1">J14-I14</f>
        <v>-2.0758964138435143E-2</v>
      </c>
      <c r="M14" s="280"/>
      <c r="Y14" s="298"/>
      <c r="Z14" s="309"/>
      <c r="AA14" s="280"/>
      <c r="AB14" s="39"/>
    </row>
    <row r="15" spans="1:28" ht="23.25" customHeight="1">
      <c r="H15" s="217" t="s">
        <v>122</v>
      </c>
      <c r="I15" s="218"/>
      <c r="J15" s="313" t="str">
        <f>SUMIFS(숨김!J:J,숨김!F:F,종합!C5)&amp;"위/(32개사)"</f>
        <v>25위/(32개사)</v>
      </c>
      <c r="K15" s="314"/>
      <c r="M15" s="280"/>
      <c r="X15" s="2"/>
      <c r="Y15" s="2"/>
      <c r="AB15" s="39"/>
    </row>
    <row r="16" spans="1:28" ht="9" customHeight="1">
      <c r="M16" s="280"/>
      <c r="X16" s="2"/>
      <c r="Y16" s="2"/>
      <c r="AB16" s="280"/>
    </row>
    <row r="17" spans="2:28" ht="16.5" customHeight="1">
      <c r="B17" s="52" t="s">
        <v>649</v>
      </c>
      <c r="C17" s="52"/>
      <c r="D17" s="51"/>
      <c r="E17" s="51"/>
      <c r="F17" s="51"/>
      <c r="G17" s="51"/>
      <c r="H17" s="51"/>
      <c r="I17" s="51"/>
      <c r="J17" s="51"/>
      <c r="K17" s="51"/>
      <c r="M17" s="280"/>
      <c r="X17" s="2"/>
      <c r="Y17" s="2"/>
      <c r="AB17" s="280"/>
    </row>
    <row r="18" spans="2:28" ht="27.75" customHeight="1">
      <c r="B18" s="56" t="s">
        <v>65</v>
      </c>
      <c r="C18" s="56" t="s">
        <v>113</v>
      </c>
      <c r="D18" s="56" t="s">
        <v>115</v>
      </c>
      <c r="E18" s="56" t="s">
        <v>116</v>
      </c>
      <c r="F18" s="56" t="s">
        <v>117</v>
      </c>
      <c r="G18" s="56" t="s">
        <v>118</v>
      </c>
      <c r="H18" s="56" t="s">
        <v>7</v>
      </c>
      <c r="I18" s="56" t="s">
        <v>8</v>
      </c>
      <c r="J18" s="56" t="s">
        <v>119</v>
      </c>
      <c r="K18" s="56" t="s">
        <v>75</v>
      </c>
      <c r="M18" s="280"/>
      <c r="X18" s="2"/>
      <c r="Y18" s="2"/>
      <c r="AB18" s="280"/>
    </row>
    <row r="19" spans="2:28" ht="23.25" customHeight="1">
      <c r="B19" s="76" t="s">
        <v>112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0"/>
      <c r="N19" s="281" t="str">
        <f>C5</f>
        <v>삼환교통</v>
      </c>
      <c r="Y19" s="2"/>
    </row>
    <row r="20" spans="2:28" ht="22.5" customHeight="1">
      <c r="B20" s="275" t="str">
        <f>C5</f>
        <v>삼환교통</v>
      </c>
      <c r="C20" s="69">
        <v>3</v>
      </c>
      <c r="D20" s="70">
        <f>SUMIFS(숨김!AV:AV,숨김!$AS:$AS,종합!$N$19,숨김!$AT:$AT,"합계",숨김!AU:AU,종합!C20)</f>
        <v>1.69760854252205E-2</v>
      </c>
      <c r="E20" s="70">
        <f>SUMIFS(숨김!AW:AW,숨김!$AS:$AS,종합!$N$19,숨김!$AT:$AT,"합계",숨김!AV:AV,종합!D20)</f>
        <v>0.34481430973945637</v>
      </c>
      <c r="F20" s="70">
        <f>SUMIFS(숨김!AX:AX,숨김!$AS:$AS,종합!$N$19,숨김!$AT:$AT,"합계",숨김!AW:AW,종합!E20)</f>
        <v>0.20502870238888696</v>
      </c>
      <c r="G20" s="71">
        <f>SUMIFS(숨김!AY:AY,숨김!$AS:$AS,종합!$N$19,숨김!$AT:$AT,"합계",숨김!AX:AX,종합!F20)</f>
        <v>9.6103902439024385</v>
      </c>
      <c r="H20" s="72">
        <f>SUMIFS(숨김!AZ:AZ,숨김!$AS:$AS,종합!$N$19,숨김!$AT:$AT,"합계",숨김!AY:AY,종합!G20)</f>
        <v>0.1799761529140935</v>
      </c>
      <c r="I20" s="72">
        <f>SUMIFS(숨김!BA:BA,숨김!$AS:$AS,종합!$N$19,숨김!$AT:$AT,"합계",숨김!AZ:AZ,종합!H20)</f>
        <v>10.797259066362159</v>
      </c>
      <c r="J20" s="73">
        <f>SUMIFS(숨김!BB:BB, 숨김!AU:AU, C20, 숨김!AT:AT, "합계", 숨김!AS:AS, 종합!$C$5)</f>
        <v>2.2388260304531258</v>
      </c>
      <c r="K20" s="74" t="str">
        <f>J26</f>
        <v>C</v>
      </c>
      <c r="M20" s="280"/>
      <c r="N20" s="39" t="str">
        <f>INDEX(숨김!L3:U36,MATCH(종합!C5,숨김!L3:L36,0),10)</f>
        <v>C</v>
      </c>
      <c r="O20" s="39">
        <f>SUM(O21:O26)</f>
        <v>296</v>
      </c>
      <c r="Y20" s="2"/>
    </row>
    <row r="21" spans="2:28" ht="22.5" customHeight="1">
      <c r="B21" s="53" t="s">
        <v>120</v>
      </c>
      <c r="C21" s="53"/>
      <c r="D21" s="67">
        <f>D20/D19-1</f>
        <v>-0.12962834534519696</v>
      </c>
      <c r="E21" s="67">
        <f t="shared" ref="E21:J21" si="0">E20/E19-1</f>
        <v>-1.4953410660644484E-2</v>
      </c>
      <c r="F21" s="67">
        <f t="shared" si="0"/>
        <v>0.12147552564069741</v>
      </c>
      <c r="G21" s="67">
        <f t="shared" si="0"/>
        <v>-0.11282556016338163</v>
      </c>
      <c r="H21" s="67">
        <f t="shared" si="0"/>
        <v>-0.51318432736041431</v>
      </c>
      <c r="I21" s="67">
        <f t="shared" si="0"/>
        <v>-0.12521424166250139</v>
      </c>
      <c r="J21" s="67">
        <f t="shared" si="0"/>
        <v>-5.6683912802162673E-2</v>
      </c>
      <c r="K21" s="68" t="str">
        <f>J15</f>
        <v>25위/(32개사)</v>
      </c>
      <c r="M21" s="2" t="s">
        <v>709</v>
      </c>
      <c r="N21" s="282">
        <f>SUMIFS(숨김!O:O,숨김!L:L,종합!$N$19)</f>
        <v>5.0675675675675678E-2</v>
      </c>
      <c r="O21" s="39">
        <f>COUNTIFS(운전자별!C:C,종합!M21)</f>
        <v>15</v>
      </c>
      <c r="X21" s="2"/>
      <c r="Y21" s="2"/>
    </row>
    <row r="22" spans="2:28" ht="22.5" customHeight="1">
      <c r="M22" s="2" t="s">
        <v>710</v>
      </c>
      <c r="N22" s="282">
        <f>SUMIFS(숨김!P:P,숨김!L:L,종합!$N$19)</f>
        <v>0.13513513513513514</v>
      </c>
      <c r="O22" s="39">
        <f>COUNTIFS(운전자별!C:C,종합!M22)</f>
        <v>40</v>
      </c>
      <c r="X22" s="2"/>
      <c r="Y22" s="2"/>
    </row>
    <row r="23" spans="2:28" ht="17.25" customHeight="1">
      <c r="B23" s="52" t="s">
        <v>650</v>
      </c>
      <c r="C23" s="52"/>
      <c r="D23" s="51"/>
      <c r="E23" s="51"/>
      <c r="F23" s="51"/>
      <c r="G23" s="51"/>
      <c r="H23" s="51"/>
      <c r="I23" s="51"/>
      <c r="J23" s="51"/>
      <c r="K23" s="51"/>
      <c r="M23" s="2" t="s">
        <v>131</v>
      </c>
      <c r="N23" s="282">
        <f>SUMIFS(숨김!Q:Q,숨김!L:L,종합!$N$19)</f>
        <v>0.29729729729729731</v>
      </c>
      <c r="O23" s="39">
        <f>COUNTIFS(운전자별!C:C,종합!M23)</f>
        <v>88</v>
      </c>
      <c r="X23" s="2"/>
      <c r="Y23" s="2"/>
    </row>
    <row r="24" spans="2:28" ht="22.5" customHeight="1">
      <c r="B24" s="60"/>
      <c r="C24" s="60"/>
      <c r="M24" s="2" t="s">
        <v>711</v>
      </c>
      <c r="N24" s="282">
        <f>SUMIFS(숨김!R:R,숨김!L:L,종합!$N$19)</f>
        <v>0.32094594594594594</v>
      </c>
      <c r="O24" s="39">
        <f>COUNTIFS(운전자별!C:C,종합!M24)</f>
        <v>95</v>
      </c>
      <c r="X24" s="2"/>
      <c r="Y24" s="2"/>
    </row>
    <row r="25" spans="2:28" ht="22.5" customHeight="1" thickBot="1">
      <c r="H25" s="226" t="s">
        <v>101</v>
      </c>
      <c r="I25" s="227" t="s">
        <v>102</v>
      </c>
      <c r="J25" s="228" t="str">
        <f>J10</f>
        <v>삼환교통</v>
      </c>
      <c r="K25" s="229" t="s">
        <v>130</v>
      </c>
      <c r="M25" s="2" t="s">
        <v>712</v>
      </c>
      <c r="N25" s="282">
        <f>SUMIFS(숨김!S:S,숨김!L:L,종합!$N$19)</f>
        <v>0.13851351351351351</v>
      </c>
      <c r="O25" s="39">
        <f>COUNTIFS(운전자별!C:C,종합!M25)</f>
        <v>41</v>
      </c>
      <c r="X25" s="2"/>
      <c r="Y25" s="2"/>
    </row>
    <row r="26" spans="2:28" ht="22.5" customHeight="1" thickTop="1">
      <c r="H26" s="234" t="s">
        <v>124</v>
      </c>
      <c r="I26" s="235" t="str">
        <f>숨김!U36</f>
        <v>B</v>
      </c>
      <c r="J26" s="236" t="str">
        <f>INDEX(숨김!L3:U36,MATCH(종합!C5,숨김!L3:L36,0),10)</f>
        <v>C</v>
      </c>
      <c r="K26" s="237"/>
      <c r="M26" s="2" t="s">
        <v>79</v>
      </c>
      <c r="N26" s="282">
        <f>SUMIFS(숨김!T:T,숨김!L:L,종합!$N$19)</f>
        <v>5.7432432432432436E-2</v>
      </c>
      <c r="O26" s="39">
        <f>COUNTIFS(운전자별!C:C,종합!M26)</f>
        <v>17</v>
      </c>
      <c r="X26" s="2"/>
      <c r="Z26" s="39"/>
      <c r="AA26" s="39"/>
      <c r="AB26" s="39"/>
    </row>
    <row r="27" spans="2:28" ht="21" customHeight="1">
      <c r="H27" s="230" t="s">
        <v>104</v>
      </c>
      <c r="I27" s="231">
        <f>숨김!O36</f>
        <v>0.17411364740165128</v>
      </c>
      <c r="J27" s="232" t="str">
        <f>ROUND(N21*100,0)&amp;"%("&amp;O21&amp;"명)"</f>
        <v>5%(15명)</v>
      </c>
      <c r="K27" s="233">
        <f t="shared" ref="K27:K32" si="1">N21-I27</f>
        <v>-0.12343797172597559</v>
      </c>
      <c r="M27" s="2"/>
      <c r="X27" s="2"/>
      <c r="Z27" s="39"/>
      <c r="AA27" s="39"/>
      <c r="AB27" s="39"/>
    </row>
    <row r="28" spans="2:28" ht="21" customHeight="1">
      <c r="H28" s="204" t="s">
        <v>105</v>
      </c>
      <c r="I28" s="196">
        <f>숨김!P36</f>
        <v>0.17217095677513355</v>
      </c>
      <c r="J28" s="205" t="str">
        <f t="shared" ref="J28:J32" si="2">ROUND(N22*100,0)&amp;"%("&amp;O22&amp;"명)"</f>
        <v>14%(40명)</v>
      </c>
      <c r="K28" s="206">
        <f t="shared" si="1"/>
        <v>-3.7035821639998412E-2</v>
      </c>
      <c r="L28" s="4"/>
      <c r="M28" s="2"/>
      <c r="X28" s="2"/>
      <c r="Z28" s="39"/>
      <c r="AA28" s="39"/>
      <c r="AB28" s="39"/>
    </row>
    <row r="29" spans="2:28" ht="21" customHeight="1">
      <c r="H29" s="203" t="s">
        <v>106</v>
      </c>
      <c r="I29" s="196">
        <f>숨김!Q36</f>
        <v>0.23627974745021854</v>
      </c>
      <c r="J29" s="205" t="str">
        <f t="shared" si="2"/>
        <v>30%(88명)</v>
      </c>
      <c r="K29" s="206">
        <f t="shared" si="1"/>
        <v>6.1017549847078772E-2</v>
      </c>
      <c r="L29" s="4"/>
      <c r="M29" s="2"/>
      <c r="X29" s="2"/>
      <c r="Z29" s="39"/>
      <c r="AA29" s="39"/>
      <c r="AB29" s="39"/>
    </row>
    <row r="30" spans="2:28" ht="21" customHeight="1">
      <c r="H30" s="203" t="s">
        <v>111</v>
      </c>
      <c r="I30" s="196">
        <f>숨김!R36</f>
        <v>0.22268091306459448</v>
      </c>
      <c r="J30" s="205" t="str">
        <f t="shared" si="2"/>
        <v>32%(95명)</v>
      </c>
      <c r="K30" s="206">
        <f t="shared" si="1"/>
        <v>9.8265032881351466E-2</v>
      </c>
      <c r="L30" s="4"/>
      <c r="M30" s="2"/>
      <c r="X30" s="2"/>
      <c r="Z30" s="39"/>
      <c r="AA30" s="39"/>
      <c r="AB30" s="39"/>
    </row>
    <row r="31" spans="2:28" ht="21" customHeight="1">
      <c r="H31" s="207" t="s">
        <v>107</v>
      </c>
      <c r="I31" s="196">
        <f>숨김!S36</f>
        <v>0.12991743564837299</v>
      </c>
      <c r="J31" s="205" t="str">
        <f t="shared" si="2"/>
        <v>14%(41명)</v>
      </c>
      <c r="K31" s="206">
        <f t="shared" si="1"/>
        <v>8.5960778651405223E-3</v>
      </c>
      <c r="L31" s="4"/>
      <c r="M31" s="2"/>
      <c r="X31" s="2"/>
      <c r="Z31" s="39"/>
      <c r="AA31" s="39"/>
      <c r="AB31" s="39"/>
    </row>
    <row r="32" spans="2:28" ht="21" customHeight="1">
      <c r="H32" s="208" t="s">
        <v>108</v>
      </c>
      <c r="I32" s="209">
        <f>숨김!T36</f>
        <v>6.4837299660029143E-2</v>
      </c>
      <c r="J32" s="210" t="str">
        <f t="shared" si="2"/>
        <v>6%(17명)</v>
      </c>
      <c r="K32" s="211">
        <f t="shared" si="1"/>
        <v>-7.4048672275967078E-3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651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114</v>
      </c>
      <c r="D35" s="56" t="s">
        <v>115</v>
      </c>
      <c r="E35" s="56" t="s">
        <v>116</v>
      </c>
      <c r="F35" s="56" t="s">
        <v>117</v>
      </c>
      <c r="G35" s="56" t="s">
        <v>118</v>
      </c>
      <c r="H35" s="56" t="s">
        <v>7</v>
      </c>
      <c r="I35" s="56" t="s">
        <v>8</v>
      </c>
      <c r="J35" s="56" t="s">
        <v>119</v>
      </c>
      <c r="K35" s="56" t="s">
        <v>75</v>
      </c>
      <c r="L35" s="4"/>
      <c r="M35" s="2"/>
      <c r="N35" s="39" t="s">
        <v>333</v>
      </c>
      <c r="X35" s="2"/>
      <c r="Z35" s="39"/>
      <c r="AA35" s="39"/>
      <c r="AB35" s="39"/>
    </row>
    <row r="36" spans="2:28" ht="22.5" customHeight="1">
      <c r="B36" s="277" t="str">
        <f>C5</f>
        <v>삼환교통</v>
      </c>
      <c r="C36" s="77">
        <v>1</v>
      </c>
      <c r="D36" s="78">
        <f>SUMIFS(숨김!AV:AV,숨김!$AS:$AS,종합!$N$19,숨김!$AT:$AT,"합계",숨김!$AU:$AU,종합!$C36)</f>
        <v>5.734723681084624E-2</v>
      </c>
      <c r="E36" s="78">
        <f>SUMIFS(숨김!AW:AW,숨김!$AS:$AS,종합!$N$19,숨김!$AT:$AT,"합계",숨김!$AU:$AU,종합!$C36)</f>
        <v>0.37307690390580706</v>
      </c>
      <c r="F36" s="78">
        <f>SUMIFS(숨김!AX:AX,숨김!$AS:$AS,종합!$N$19,숨김!$AT:$AT,"합계",숨김!$AU:$AU,종합!$C36)</f>
        <v>0.22424658705077552</v>
      </c>
      <c r="G36" s="79">
        <f>SUMIFS(숨김!AY:AY,숨김!$AS:$AS,종합!$N$19,숨김!$AT:$AT,"합계",숨김!$AU:$AU,종합!$C36)</f>
        <v>12.967111111111107</v>
      </c>
      <c r="H36" s="80">
        <f>SUMIFS(숨김!AZ:AZ,숨김!$AS:$AS,종합!$N$19,숨김!$AT:$AT,"합계",숨김!$AU:$AU,종합!$C36)</f>
        <v>2.1380090915668117</v>
      </c>
      <c r="I36" s="80">
        <f>SUMIFS(숨김!BA:BA,숨김!$AS:$AS,종합!$N$19,숨김!$AT:$AT,"합계",숨김!$AU:$AU,종합!$C36)</f>
        <v>34.857583329380638</v>
      </c>
      <c r="J36" s="81">
        <f>J11</f>
        <v>1.932779127135916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75" t="str">
        <f>$C$5</f>
        <v>삼환교통</v>
      </c>
      <c r="C37" s="69">
        <v>2</v>
      </c>
      <c r="D37" s="70">
        <f>SUMIFS(숨김!AV:AV,숨김!$AS:$AS,종합!$N$19,숨김!$AT:$AT,"합계",숨김!$AU:$AU,종합!$C37)</f>
        <v>3.4563253297744984E-2</v>
      </c>
      <c r="E37" s="70">
        <f>SUMIFS(숨김!AW:AW,숨김!$AS:$AS,종합!$N$19,숨김!$AT:$AT,"합계",숨김!$AU:$AU,종합!$C37)</f>
        <v>0.34231514926818896</v>
      </c>
      <c r="F37" s="70">
        <f>SUMIFS(숨김!AX:AX,숨김!$AS:$AS,종합!$N$19,숨김!$AT:$AT,"합계",숨김!$AU:$AU,종합!$C37)</f>
        <v>0.19508863216431813</v>
      </c>
      <c r="G37" s="71">
        <f>SUMIFS(숨김!AY:AY,숨김!$AS:$AS,종합!$N$19,숨김!$AT:$AT,"합계",숨김!$AU:$AU,종합!$C37)</f>
        <v>9.55586290322581</v>
      </c>
      <c r="H37" s="72">
        <f>SUMIFS(숨김!AZ:AZ,숨김!$AS:$AS,종합!$N$19,숨김!$AT:$AT,"합계",숨김!$AU:$AU,종합!$C37)</f>
        <v>0.25976204577737816</v>
      </c>
      <c r="I37" s="72">
        <f>SUMIFS(숨김!BA:BA,숨김!$AS:$AS,종합!$N$19,숨김!$AT:$AT,"합계",숨김!$AU:$AU,종합!$C37)</f>
        <v>9.9405536533257663</v>
      </c>
      <c r="J37" s="73">
        <f>J12</f>
        <v>2.2505727469541315</v>
      </c>
      <c r="K37" s="74" t="s">
        <v>71</v>
      </c>
      <c r="M37" s="2"/>
      <c r="N37" s="39">
        <f>SUMIFS(숨김!$C$4:$C$9,숨김!$B$4:$B$9,종합!K37)</f>
        <v>4</v>
      </c>
      <c r="X37" s="2"/>
      <c r="Z37" s="39"/>
      <c r="AA37" s="39"/>
      <c r="AB37" s="39"/>
    </row>
    <row r="38" spans="2:28" ht="22.5" customHeight="1">
      <c r="B38" s="275" t="str">
        <f>$C$5</f>
        <v>삼환교통</v>
      </c>
      <c r="C38" s="69">
        <v>3</v>
      </c>
      <c r="D38" s="70">
        <f>SUMIFS(숨김!AV:AV,숨김!$AS:$AS,종합!$N$19,숨김!$AT:$AT,"합계",숨김!$AU:$AU,종합!$C38)</f>
        <v>1.69760854252205E-2</v>
      </c>
      <c r="E38" s="70">
        <f>SUMIFS(숨김!AW:AW,숨김!$AS:$AS,종합!$N$19,숨김!$AT:$AT,"합계",숨김!$AU:$AU,종합!$C38)</f>
        <v>0.34481430973945637</v>
      </c>
      <c r="F38" s="70">
        <f>SUMIFS(숨김!AX:AX,숨김!$AS:$AS,종합!$N$19,숨김!$AT:$AT,"합계",숨김!$AU:$AU,종합!$C38)</f>
        <v>0.20502870238888696</v>
      </c>
      <c r="G38" s="71">
        <f>SUMIFS(숨김!AY:AY,숨김!$AS:$AS,종합!$N$19,숨김!$AT:$AT,"합계",숨김!$AU:$AU,종합!$C38)</f>
        <v>9.6103902439024385</v>
      </c>
      <c r="H38" s="72">
        <f>SUMIFS(숨김!AZ:AZ,숨김!$AS:$AS,종합!$N$19,숨김!$AT:$AT,"합계",숨김!$AU:$AU,종합!$C38)</f>
        <v>0.1799761529140935</v>
      </c>
      <c r="I38" s="72">
        <f>SUMIFS(숨김!BA:BA,숨김!$AS:$AS,종합!$N$19,숨김!$AT:$AT,"합계",숨김!$AU:$AU,종합!$C38)</f>
        <v>10.797259066362159</v>
      </c>
      <c r="J38" s="73">
        <f>J13</f>
        <v>2.2388260304531258</v>
      </c>
      <c r="K38" s="74" t="str">
        <f>J26</f>
        <v>C</v>
      </c>
      <c r="M38" s="2"/>
      <c r="N38" s="39">
        <f>SUMIFS(숨김!$C$4:$C$9,숨김!$B$4:$B$9,종합!K38)</f>
        <v>3</v>
      </c>
      <c r="X38" s="2"/>
      <c r="Z38" s="39"/>
      <c r="AA38" s="39"/>
      <c r="AB38" s="39"/>
    </row>
    <row r="39" spans="2:28" ht="25.5" customHeight="1">
      <c r="B39" s="53" t="s">
        <v>120</v>
      </c>
      <c r="C39" s="53"/>
      <c r="D39" s="67" cm="1">
        <f t="array" aca="1" ref="D39" ca="1">(INDIRECT(ADDRESS(ROW()-1,COLUMN()))/INDIRECT(ADDRESS(ROW()-2,COLUMN())))-1</f>
        <v>-0.50884005973106494</v>
      </c>
      <c r="E39" s="67" cm="1">
        <f t="array" aca="1" ref="E39" ca="1">(INDIRECT(ADDRESS(ROW()-1,COLUMN()))/INDIRECT(ADDRESS(ROW()-2,COLUMN())))-1</f>
        <v>7.3007591881637524E-3</v>
      </c>
      <c r="F39" s="67" cm="1">
        <f t="array" aca="1" ref="F39" ca="1">(INDIRECT(ADDRESS(ROW()-1,COLUMN()))/INDIRECT(ADDRESS(ROW()-2,COLUMN())))-1</f>
        <v>5.0951560397412443E-2</v>
      </c>
      <c r="G39" s="67" cm="1">
        <f t="array" aca="1" ref="G39" ca="1">(INDIRECT(ADDRESS(ROW()-1,COLUMN()))/INDIRECT(ADDRESS(ROW()-2,COLUMN())))-1</f>
        <v>5.706166070907237E-3</v>
      </c>
      <c r="H39" s="67" cm="1">
        <f t="array" aca="1" ref="H39" ca="1">(INDIRECT(ADDRESS(ROW()-1,COLUMN()))/INDIRECT(ADDRESS(ROW()-2,COLUMN())))-1</f>
        <v>-0.30714992494193294</v>
      </c>
      <c r="I39" s="67" cm="1">
        <f t="array" aca="1" ref="I39" ca="1">(INDIRECT(ADDRESS(ROW()-1,COLUMN()))/INDIRECT(ADDRESS(ROW()-2,COLUMN())))-1</f>
        <v>8.6182866962321469E-2</v>
      </c>
      <c r="J39" s="67" cm="1">
        <f t="array" aca="1" ref="J39" ca="1">(INDIRECT(ADDRESS(ROW()-1,COLUMN()))/INDIRECT(ADDRESS(ROW()-2,COLUMN())))-1</f>
        <v>-5.2194342604137134E-3</v>
      </c>
      <c r="K39" s="75" t="str" cm="1">
        <f t="array" aca="1" ref="K39" ca="1">_xlfn.IFS(N39=0,"등급유지",N39&gt;0,N39&amp;"등급 상승",N39&lt;0,N39&amp;"등급 하락")</f>
        <v>-1등급 하락</v>
      </c>
      <c r="M39" s="283"/>
      <c r="N39" s="39" cm="1">
        <f t="array" aca="1" ref="N39" ca="1">(INDIRECT(ADDRESS(ROW()-1,COLUMN()))-INDIRECT(ADDRESS(ROW()-2,COLUMN())))</f>
        <v>-1</v>
      </c>
      <c r="O39" s="39" t="s">
        <v>334</v>
      </c>
      <c r="X39" s="284"/>
      <c r="Z39" s="285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3"/>
      <c r="X40" s="284"/>
      <c r="Z40" s="285"/>
      <c r="AA40" s="39"/>
      <c r="AB40" s="39"/>
    </row>
    <row r="41" spans="2:28" ht="18" customHeight="1">
      <c r="B41" s="52" t="s">
        <v>652</v>
      </c>
      <c r="C41" s="52"/>
      <c r="D41" s="51"/>
      <c r="E41" s="51"/>
      <c r="F41" s="51"/>
      <c r="G41" s="51"/>
      <c r="H41" s="51"/>
      <c r="I41" s="51"/>
      <c r="J41" s="51"/>
      <c r="K41" s="51"/>
      <c r="M41" s="283"/>
      <c r="X41" s="284"/>
      <c r="Z41" s="285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3"/>
      <c r="X42" s="284"/>
      <c r="Z42" s="285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83"/>
      <c r="N43" s="284"/>
      <c r="P43" s="285"/>
      <c r="AA43" s="40"/>
    </row>
    <row r="44" spans="2:28" ht="25.5" customHeight="1">
      <c r="B44" s="48"/>
      <c r="C44" s="48"/>
      <c r="D44" s="49"/>
      <c r="M44" s="283"/>
      <c r="N44" s="284"/>
      <c r="P44" s="285"/>
      <c r="AA44" s="40"/>
    </row>
    <row r="45" spans="2:28" ht="25.5" customHeight="1">
      <c r="B45" s="48"/>
      <c r="C45" s="48"/>
      <c r="D45" s="49"/>
      <c r="M45" s="283"/>
      <c r="N45" s="284"/>
      <c r="P45" s="285"/>
      <c r="AA45" s="40"/>
    </row>
    <row r="46" spans="2:28" ht="25.5" customHeight="1">
      <c r="B46" s="48"/>
      <c r="C46" s="48"/>
      <c r="D46" s="49"/>
      <c r="M46" s="283"/>
      <c r="N46" s="284"/>
      <c r="P46" s="285"/>
      <c r="AA46" s="40"/>
    </row>
    <row r="47" spans="2:28" ht="25.5" customHeight="1">
      <c r="B47" s="48"/>
      <c r="C47" s="48"/>
      <c r="D47" s="49"/>
      <c r="M47" s="283"/>
      <c r="N47" s="284"/>
      <c r="P47" s="285"/>
      <c r="AA47" s="40"/>
    </row>
    <row r="48" spans="2:28" ht="25.5" customHeight="1">
      <c r="B48" s="48"/>
      <c r="C48" s="48"/>
      <c r="D48" s="49"/>
      <c r="M48" s="283"/>
      <c r="N48" s="284"/>
      <c r="P48" s="285"/>
      <c r="AA48" s="40"/>
    </row>
    <row r="49" spans="2:27" ht="25.5" customHeight="1">
      <c r="B49" s="48"/>
      <c r="C49" s="48"/>
      <c r="D49" s="49"/>
      <c r="M49" s="283"/>
      <c r="N49" s="284"/>
      <c r="P49" s="285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83"/>
      <c r="N50" s="284"/>
      <c r="P50" s="285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83"/>
      <c r="N51" s="284"/>
      <c r="P51" s="285"/>
      <c r="AA51" s="40"/>
    </row>
    <row r="52" spans="2:27" ht="25.5" customHeight="1" thickBot="1">
      <c r="B52" s="238" t="s">
        <v>101</v>
      </c>
      <c r="C52" s="239" t="str">
        <f>IFERROR(INDEX(숨김!$W$3:$AQ$440,MATCH(종합!$C$5&amp;1,숨김!$AQ$3:$AQ$440,0),2),"")</f>
        <v>14</v>
      </c>
      <c r="D52" s="239" t="str">
        <f>IFERROR(INDEX(숨김!$W$3:$AQ$440,MATCH(종합!$C$5&amp;2,숨김!$AQ$3:$AQ$440,0),2),"")</f>
        <v>23</v>
      </c>
      <c r="E52" s="239" t="str">
        <f>IFERROR(INDEX(숨김!$W$3:$AQ$440,MATCH(종합!$C$5&amp;3,숨김!$AQ$3:$AQ$440,0),2),"")</f>
        <v>4</v>
      </c>
      <c r="F52" s="239" t="str">
        <f>IFERROR(INDEX(숨김!$W$3:$AQ$440,MATCH(종합!$C$5&amp;4,숨김!$AQ$3:$AQ$440,0),2),"")</f>
        <v>58</v>
      </c>
      <c r="G52" s="239" t="str">
        <f>IFERROR(INDEX(숨김!$W$3:$AQ$440,MATCH(종합!$C$5&amp;5,숨김!$AQ$3:$AQ$440,0),2),"")</f>
        <v>62</v>
      </c>
      <c r="H52" s="239" t="str">
        <f>IFERROR(INDEX(숨김!$W$3:$AQ$440,MATCH(종합!$C$5&amp;6,숨김!$AQ$3:$AQ$440,0),2),"")</f>
        <v>79</v>
      </c>
      <c r="I52" s="239" t="str">
        <f>IFERROR(INDEX(숨김!$W$3:$AQ$440,MATCH(종합!$C$5&amp;7,숨김!$AQ$3:$AQ$440,0),2),"")</f>
        <v>급행99</v>
      </c>
      <c r="J52" s="239" t="str">
        <f>IFERROR(INDEX(숨김!$W$3:$AQ$440,MATCH(종합!$C$5&amp;8,숨김!$AQ$3:$AQ$440,0),2),"")</f>
        <v/>
      </c>
      <c r="K52" s="240" t="str">
        <f>IFERROR(INDEX(숨김!$W$3:$AQ$440,MATCH(종합!$C$5&amp;9,숨김!$AQ$3:$AQ$440,0),2),"")</f>
        <v/>
      </c>
      <c r="M52" s="286">
        <v>1</v>
      </c>
      <c r="N52" s="287">
        <v>2</v>
      </c>
      <c r="O52" s="287">
        <v>3</v>
      </c>
      <c r="P52" s="286">
        <v>4</v>
      </c>
      <c r="Q52" s="287">
        <v>5</v>
      </c>
      <c r="R52" s="287">
        <v>6</v>
      </c>
      <c r="S52" s="286">
        <v>7</v>
      </c>
      <c r="T52" s="287">
        <v>8</v>
      </c>
      <c r="U52" s="288"/>
      <c r="AA52" s="40"/>
    </row>
    <row r="53" spans="2:27" ht="25.5" customHeight="1" thickTop="1">
      <c r="B53" s="243" t="s">
        <v>124</v>
      </c>
      <c r="C53" s="244" t="str">
        <f>IFERROR(INDEX(숨김!$W$3:$AO$1740,MATCH(종합!$C$5&amp;종합!C$52,숨김!$AN$3:$AN$1740,0),15),"")</f>
        <v>B</v>
      </c>
      <c r="D53" s="245" t="str">
        <f>IFERROR(INDEX(숨김!$W$3:$AO$1740,MATCH(종합!$C$5&amp;종합!D$52,숨김!$AN$3:$AN$1740,0),15),"")</f>
        <v>C</v>
      </c>
      <c r="E53" s="245" t="str">
        <f>IFERROR(INDEX(숨김!$W$3:$AO$1740,MATCH(종합!$C$5&amp;종합!E$52,숨김!$AN$3:$AN$1740,0),15),"")</f>
        <v>C</v>
      </c>
      <c r="F53" s="245" t="str">
        <f>IFERROR(INDEX(숨김!$W$3:$AO$1740,MATCH(종합!$C$5&amp;종합!F$52,숨김!$AN$3:$AN$1740,0),15),"")</f>
        <v>C</v>
      </c>
      <c r="G53" s="245" t="str">
        <f>IFERROR(INDEX(숨김!$W$3:$AO$1740,MATCH(종합!$C$5&amp;종합!G$52,숨김!$AN$3:$AN$1740,0),15),"")</f>
        <v>C</v>
      </c>
      <c r="H53" s="245" t="str">
        <f>IFERROR(INDEX(숨김!$W$3:$AO$1740,MATCH(종합!$C$5&amp;종합!H$52,숨김!$AN$3:$AN$1740,0),15),"")</f>
        <v>C</v>
      </c>
      <c r="I53" s="245" t="str">
        <f>IFERROR(INDEX(숨김!$W$3:$AO$1740,MATCH(종합!$C$5&amp;종합!I$52,숨김!$AN$3:$AN$1740,0),15),"")</f>
        <v>B</v>
      </c>
      <c r="J53" s="245" t="str">
        <f>IFERROR(INDEX(숨김!$W$3:$AO$1740,MATCH(종합!$C$5&amp;종합!J$52,숨김!$AN$3:$AN$1740,0),15),"")</f>
        <v/>
      </c>
      <c r="K53" s="245" t="str">
        <f>IFERROR(INDEX(숨김!$W$3:$AO$1740,MATCH(종합!$C$5&amp;종합!K$52,숨김!$AN$3:$AN$1740,0),15),"")</f>
        <v/>
      </c>
      <c r="M53" s="286" t="str">
        <f>C52</f>
        <v>14</v>
      </c>
      <c r="N53" s="286" t="str">
        <f t="shared" ref="N53:U53" si="3">D52</f>
        <v>23</v>
      </c>
      <c r="O53" s="286" t="str">
        <f t="shared" si="3"/>
        <v>4</v>
      </c>
      <c r="P53" s="286" t="str">
        <f t="shared" si="3"/>
        <v>58</v>
      </c>
      <c r="Q53" s="286" t="str">
        <f t="shared" ref="Q53" si="4">G52</f>
        <v>62</v>
      </c>
      <c r="R53" s="286" t="str">
        <f t="shared" ref="R53" si="5">H52</f>
        <v>79</v>
      </c>
      <c r="S53" s="286" t="str">
        <f t="shared" ref="S53" si="6">I52</f>
        <v>급행99</v>
      </c>
      <c r="T53" s="286" t="str">
        <f t="shared" ref="T53" si="7">J52</f>
        <v/>
      </c>
      <c r="U53" s="283" t="str">
        <f t="shared" si="3"/>
        <v/>
      </c>
      <c r="AA53" s="40"/>
    </row>
    <row r="54" spans="2:27" ht="25.5" customHeight="1">
      <c r="B54" s="241" t="s">
        <v>104</v>
      </c>
      <c r="C54" s="231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10%(4명)</v>
      </c>
      <c r="D54" s="231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2%(1명)</v>
      </c>
      <c r="E54" s="231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2%(1명)</v>
      </c>
      <c r="F54" s="231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0%(0명)</v>
      </c>
      <c r="G54" s="231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6%(3명)</v>
      </c>
      <c r="H54" s="231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13%(5명)</v>
      </c>
      <c r="I54" s="231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>4%(1명)</v>
      </c>
      <c r="J54" s="231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42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83"/>
      <c r="N54" s="284"/>
      <c r="P54" s="285"/>
      <c r="AA54" s="40"/>
    </row>
    <row r="55" spans="2:27" ht="25.5" customHeight="1">
      <c r="B55" s="195" t="s">
        <v>105</v>
      </c>
      <c r="C55" s="197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17%(7명)</v>
      </c>
      <c r="D55" s="197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9%(5명)</v>
      </c>
      <c r="E55" s="197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25%(14명)</v>
      </c>
      <c r="F55" s="197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4%(1명)</v>
      </c>
      <c r="G55" s="197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8%(4명)</v>
      </c>
      <c r="H55" s="197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18%(7명)</v>
      </c>
      <c r="I55" s="197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>8%(2명)</v>
      </c>
      <c r="J55" s="197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98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89">
        <f>SUMIFS(숨김!$AC:$AC,숨김!$W:$W,종합!$C$5,숨김!$X:$X,종합!C$52)/SUMIFS(숨김!$AA:$AA,숨김!$W:$W,종합!$C$5,숨김!$X:$X,종합!C$52)</f>
        <v>9.5238095238095233E-2</v>
      </c>
      <c r="N55" s="289">
        <f>SUMIFS(숨김!$AC:$AC,숨김!$W:$W,종합!$C$5,숨김!$X:$X,종합!D$52)/SUMIFS(숨김!$AA:$AA,숨김!$W:$W,종합!$C$5,숨김!$X:$X,종합!D$52)</f>
        <v>1.7857142857142856E-2</v>
      </c>
      <c r="O55" s="289">
        <f>SUMIFS(숨김!$AC:$AC,숨김!$W:$W,종합!$C$5,숨김!$X:$X,종합!E$52)/SUMIFS(숨김!$AA:$AA,숨김!$W:$W,종합!$C$5,숨김!$X:$X,종합!E$52)</f>
        <v>1.7857142857142856E-2</v>
      </c>
      <c r="P55" s="289">
        <f>SUMIFS(숨김!$AC:$AC,숨김!$W:$W,종합!$C$5,숨김!$X:$X,종합!F$52)/SUMIFS(숨김!$AA:$AA,숨김!$W:$W,종합!$C$5,숨김!$X:$X,종합!F$52)</f>
        <v>0</v>
      </c>
      <c r="Q55" s="289">
        <f>SUMIFS(숨김!$AC:$AC,숨김!$W:$W,종합!$C$5,숨김!$X:$X,종합!G$52)/SUMIFS(숨김!$AA:$AA,숨김!$W:$W,종합!$C$5,숨김!$X:$X,종합!G$52)</f>
        <v>5.8823529411764705E-2</v>
      </c>
      <c r="R55" s="289">
        <f>SUMIFS(숨김!$AC:$AC,숨김!$W:$W,종합!$C$5,숨김!$X:$X,종합!H$52)/SUMIFS(숨김!$AA:$AA,숨김!$W:$W,종합!$C$5,숨김!$X:$X,종합!H$52)</f>
        <v>0.12820512820512819</v>
      </c>
      <c r="S55" s="289">
        <f>SUMIFS(숨김!$AC:$AC,숨김!$W:$W,종합!$C$5,숨김!$X:$X,종합!I$52)/SUMIFS(숨김!$AA:$AA,숨김!$W:$W,종합!$C$5,숨김!$X:$X,종합!I$52)</f>
        <v>4.1666666666666664E-2</v>
      </c>
      <c r="T55" s="289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94" t="s">
        <v>106</v>
      </c>
      <c r="C56" s="197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26%(11명)</v>
      </c>
      <c r="D56" s="197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29%(16명)</v>
      </c>
      <c r="E56" s="197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30%(17명)</v>
      </c>
      <c r="F56" s="197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36%(10명)</v>
      </c>
      <c r="G56" s="197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33%(17명)</v>
      </c>
      <c r="H56" s="197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18%(7명)</v>
      </c>
      <c r="I56" s="197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>42%(10명)</v>
      </c>
      <c r="J56" s="197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98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89">
        <f>SUMIFS(숨김!$AD:$AD,숨김!$W:$W,종합!$C$5,숨김!$X:$X,종합!C$52)/SUMIFS(숨김!$AA:$AA,숨김!$W:$W,종합!$C$5,숨김!$X:$X,종합!C$52)</f>
        <v>0.16666666666666666</v>
      </c>
      <c r="N56" s="289">
        <f>SUMIFS(숨김!$AD:$AD,숨김!$W:$W,종합!$C$5,숨김!$X:$X,종합!D$52)/SUMIFS(숨김!$AA:$AA,숨김!$W:$W,종합!$C$5,숨김!$X:$X,종합!D$52)</f>
        <v>8.9285714285714288E-2</v>
      </c>
      <c r="O56" s="289">
        <f>SUMIFS(숨김!$AD:$AD,숨김!$W:$W,종합!$C$5,숨김!$X:$X,종합!E$52)/SUMIFS(숨김!$AA:$AA,숨김!$W:$W,종합!$C$5,숨김!$X:$X,종합!E$52)</f>
        <v>0.25</v>
      </c>
      <c r="P56" s="289">
        <f>SUMIFS(숨김!$AD:$AD,숨김!$W:$W,종합!$C$5,숨김!$X:$X,종합!F$52)/SUMIFS(숨김!$AA:$AA,숨김!$W:$W,종합!$C$5,숨김!$X:$X,종합!F$52)</f>
        <v>3.5714285714285712E-2</v>
      </c>
      <c r="Q56" s="289">
        <f>SUMIFS(숨김!$AD:$AD,숨김!$W:$W,종합!$C$5,숨김!$X:$X,종합!G$52)/SUMIFS(숨김!$AA:$AA,숨김!$W:$W,종합!$C$5,숨김!$X:$X,종합!G$52)</f>
        <v>7.8431372549019607E-2</v>
      </c>
      <c r="R56" s="289">
        <f>SUMIFS(숨김!$AD:$AD,숨김!$W:$W,종합!$C$5,숨김!$X:$X,종합!H$52)/SUMIFS(숨김!$AA:$AA,숨김!$W:$W,종합!$C$5,숨김!$X:$X,종합!H$52)</f>
        <v>0.17948717948717949</v>
      </c>
      <c r="S56" s="289">
        <f>SUMIFS(숨김!$AD:$AD,숨김!$W:$W,종합!$C$5,숨김!$X:$X,종합!I$52)/SUMIFS(숨김!$AA:$AA,숨김!$W:$W,종합!$C$5,숨김!$X:$X,종합!I$52)</f>
        <v>8.3333333333333329E-2</v>
      </c>
      <c r="T56" s="289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94" t="s">
        <v>111</v>
      </c>
      <c r="C57" s="197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38%(16명)</v>
      </c>
      <c r="D57" s="197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38%(21명)</v>
      </c>
      <c r="E57" s="197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29%(16명)</v>
      </c>
      <c r="F57" s="197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32%(9명)</v>
      </c>
      <c r="G57" s="197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33%(17명)</v>
      </c>
      <c r="H57" s="197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26%(10명)</v>
      </c>
      <c r="I57" s="197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>25%(6명)</v>
      </c>
      <c r="J57" s="197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98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89">
        <f>SUMIFS(숨김!$AE:$AE,숨김!$W:$W,종합!$C$5,숨김!$X:$X,종합!C$52)/SUMIFS(숨김!$AA:$AA,숨김!$W:$W,종합!$C$5,숨김!$X:$X,종합!C$52)</f>
        <v>0.26190476190476192</v>
      </c>
      <c r="N57" s="289">
        <f>SUMIFS(숨김!$AE:$AE,숨김!$W:$W,종합!$C$5,숨김!$X:$X,종합!D$52)/SUMIFS(숨김!$AA:$AA,숨김!$W:$W,종합!$C$5,숨김!$X:$X,종합!D$52)</f>
        <v>0.2857142857142857</v>
      </c>
      <c r="O57" s="289">
        <f>SUMIFS(숨김!$AE:$AE,숨김!$W:$W,종합!$C$5,숨김!$X:$X,종합!E$52)/SUMIFS(숨김!$AA:$AA,숨김!$W:$W,종합!$C$5,숨김!$X:$X,종합!E$52)</f>
        <v>0.30357142857142855</v>
      </c>
      <c r="P57" s="289">
        <f>SUMIFS(숨김!$AE:$AE,숨김!$W:$W,종합!$C$5,숨김!$X:$X,종합!F$52)/SUMIFS(숨김!$AA:$AA,숨김!$W:$W,종합!$C$5,숨김!$X:$X,종합!F$52)</f>
        <v>0.35714285714285715</v>
      </c>
      <c r="Q57" s="289">
        <f>SUMIFS(숨김!$AE:$AE,숨김!$W:$W,종합!$C$5,숨김!$X:$X,종합!G$52)/SUMIFS(숨김!$AA:$AA,숨김!$W:$W,종합!$C$5,숨김!$X:$X,종합!G$52)</f>
        <v>0.33333333333333331</v>
      </c>
      <c r="R57" s="289">
        <f>SUMIFS(숨김!$AE:$AE,숨김!$W:$W,종합!$C$5,숨김!$X:$X,종합!H$52)/SUMIFS(숨김!$AA:$AA,숨김!$W:$W,종합!$C$5,숨김!$X:$X,종합!H$52)</f>
        <v>0.17948717948717949</v>
      </c>
      <c r="S57" s="289">
        <f>SUMIFS(숨김!$AE:$AE,숨김!$W:$W,종합!$C$5,숨김!$X:$X,종합!I$52)/SUMIFS(숨김!$AA:$AA,숨김!$W:$W,종합!$C$5,숨김!$X:$X,종합!I$52)</f>
        <v>0.41666666666666669</v>
      </c>
      <c r="T57" s="289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99" t="s">
        <v>107</v>
      </c>
      <c r="C58" s="197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5%(2명)</v>
      </c>
      <c r="D58" s="197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20%(11명)</v>
      </c>
      <c r="E58" s="197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11%(6명)</v>
      </c>
      <c r="F58" s="197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21%(6명)</v>
      </c>
      <c r="G58" s="197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12%(6명)</v>
      </c>
      <c r="H58" s="197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15%(6명)</v>
      </c>
      <c r="I58" s="197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>17%(4명)</v>
      </c>
      <c r="J58" s="197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98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89">
        <f>SUMIFS(숨김!$AF:$AF,숨김!$W:$W,종합!$C$5,숨김!$X:$X,종합!C$52)/SUMIFS(숨김!$AA:$AA,숨김!$W:$W,종합!$C$5,숨김!$X:$X,종합!C$52)</f>
        <v>0.38095238095238093</v>
      </c>
      <c r="N58" s="289">
        <f>SUMIFS(숨김!$AF:$AF,숨김!$W:$W,종합!$C$5,숨김!$X:$X,종합!D$52)/SUMIFS(숨김!$AA:$AA,숨김!$W:$W,종합!$C$5,숨김!$X:$X,종합!D$52)</f>
        <v>0.375</v>
      </c>
      <c r="O58" s="289">
        <f>SUMIFS(숨김!$AF:$AF,숨김!$W:$W,종합!$C$5,숨김!$X:$X,종합!E$52)/SUMIFS(숨김!$AA:$AA,숨김!$W:$W,종합!$C$5,숨김!$X:$X,종합!E$52)</f>
        <v>0.2857142857142857</v>
      </c>
      <c r="P58" s="289">
        <f>SUMIFS(숨김!$AF:$AF,숨김!$W:$W,종합!$C$5,숨김!$X:$X,종합!F$52)/SUMIFS(숨김!$AA:$AA,숨김!$W:$W,종합!$C$5,숨김!$X:$X,종합!F$52)</f>
        <v>0.32142857142857145</v>
      </c>
      <c r="Q58" s="289">
        <f>SUMIFS(숨김!$AF:$AF,숨김!$W:$W,종합!$C$5,숨김!$X:$X,종합!G$52)/SUMIFS(숨김!$AA:$AA,숨김!$W:$W,종합!$C$5,숨김!$X:$X,종합!G$52)</f>
        <v>0.33333333333333331</v>
      </c>
      <c r="R58" s="289">
        <f>SUMIFS(숨김!$AF:$AF,숨김!$W:$W,종합!$C$5,숨김!$X:$X,종합!H$52)/SUMIFS(숨김!$AA:$AA,숨김!$W:$W,종합!$C$5,숨김!$X:$X,종합!H$52)</f>
        <v>0.25641025641025639</v>
      </c>
      <c r="S58" s="289">
        <f>SUMIFS(숨김!$AF:$AF,숨김!$W:$W,종합!$C$5,숨김!$X:$X,종합!I$52)/SUMIFS(숨김!$AA:$AA,숨김!$W:$W,종합!$C$5,숨김!$X:$X,종합!I$52)</f>
        <v>0.25</v>
      </c>
      <c r="T58" s="289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200" t="s">
        <v>108</v>
      </c>
      <c r="C59" s="201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5%(2명)</v>
      </c>
      <c r="D59" s="201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4%(2명)</v>
      </c>
      <c r="E59" s="201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4%(2명)</v>
      </c>
      <c r="F59" s="201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7%(2명)</v>
      </c>
      <c r="G59" s="201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8%(4명)</v>
      </c>
      <c r="H59" s="201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10%(4명)</v>
      </c>
      <c r="I59" s="201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>4%(1명)</v>
      </c>
      <c r="J59" s="201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202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89">
        <f>SUMIFS(숨김!$AG:$AG,숨김!$W:$W,종합!$C$5,숨김!$X:$X,종합!C$52)/SUMIFS(숨김!$AA:$AA,숨김!$W:$W,종합!$C$5,숨김!$X:$X,종합!C$52)</f>
        <v>4.7619047619047616E-2</v>
      </c>
      <c r="N59" s="289">
        <f>SUMIFS(숨김!$AG:$AG,숨김!$W:$W,종합!$C$5,숨김!$X:$X,종합!D$52)/SUMIFS(숨김!$AA:$AA,숨김!$W:$W,종합!$C$5,숨김!$X:$X,종합!D$52)</f>
        <v>0.19642857142857142</v>
      </c>
      <c r="O59" s="289">
        <f>SUMIFS(숨김!$AG:$AG,숨김!$W:$W,종합!$C$5,숨김!$X:$X,종합!E$52)/SUMIFS(숨김!$AA:$AA,숨김!$W:$W,종합!$C$5,숨김!$X:$X,종합!E$52)</f>
        <v>0.10714285714285714</v>
      </c>
      <c r="P59" s="289">
        <f>SUMIFS(숨김!$AG:$AG,숨김!$W:$W,종합!$C$5,숨김!$X:$X,종합!F$52)/SUMIFS(숨김!$AA:$AA,숨김!$W:$W,종합!$C$5,숨김!$X:$X,종합!F$52)</f>
        <v>0.21428571428571427</v>
      </c>
      <c r="Q59" s="289">
        <f>SUMIFS(숨김!$AG:$AG,숨김!$W:$W,종합!$C$5,숨김!$X:$X,종합!G$52)/SUMIFS(숨김!$AA:$AA,숨김!$W:$W,종합!$C$5,숨김!$X:$X,종합!G$52)</f>
        <v>0.11764705882352941</v>
      </c>
      <c r="R59" s="289">
        <f>SUMIFS(숨김!$AG:$AG,숨김!$W:$W,종합!$C$5,숨김!$X:$X,종합!H$52)/SUMIFS(숨김!$AA:$AA,숨김!$W:$W,종합!$C$5,숨김!$X:$X,종합!H$52)</f>
        <v>0.15384615384615385</v>
      </c>
      <c r="S59" s="289">
        <f>SUMIFS(숨김!$AG:$AG,숨김!$W:$W,종합!$C$5,숨김!$X:$X,종합!I$52)/SUMIFS(숨김!$AA:$AA,숨김!$W:$W,종합!$C$5,숨김!$X:$X,종합!I$52)</f>
        <v>0.16666666666666666</v>
      </c>
      <c r="T59" s="289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9">
        <f>SUMIFS(숨김!$AH:$AH,숨김!$W:$W,종합!$C$5,숨김!$X:$X,종합!C$52)/SUMIFS(숨김!$AA:$AA,숨김!$W:$W,종합!$C$5,숨김!$X:$X,종합!C$52)</f>
        <v>4.7619047619047616E-2</v>
      </c>
      <c r="N60" s="289">
        <f>SUMIFS(숨김!$AH:$AH,숨김!$W:$W,종합!$C$5,숨김!$X:$X,종합!D$52)/SUMIFS(숨김!$AA:$AA,숨김!$W:$W,종합!$C$5,숨김!$X:$X,종합!D$52)</f>
        <v>3.5714285714285712E-2</v>
      </c>
      <c r="O60" s="289">
        <f>SUMIFS(숨김!$AH:$AH,숨김!$W:$W,종합!$C$5,숨김!$X:$X,종합!E$52)/SUMIFS(숨김!$AA:$AA,숨김!$W:$W,종합!$C$5,숨김!$X:$X,종합!E$52)</f>
        <v>3.5714285714285712E-2</v>
      </c>
      <c r="P60" s="289">
        <f>SUMIFS(숨김!$AH:$AH,숨김!$W:$W,종합!$C$5,숨김!$X:$X,종합!F$52)/SUMIFS(숨김!$AA:$AA,숨김!$W:$W,종합!$C$5,숨김!$X:$X,종합!F$52)</f>
        <v>7.1428571428571425E-2</v>
      </c>
      <c r="Q60" s="289">
        <f>SUMIFS(숨김!$AH:$AH,숨김!$W:$W,종합!$C$5,숨김!$X:$X,종합!G$52)/SUMIFS(숨김!$AA:$AA,숨김!$W:$W,종합!$C$5,숨김!$X:$X,종합!G$52)</f>
        <v>7.8431372549019607E-2</v>
      </c>
      <c r="R60" s="289">
        <f>SUMIFS(숨김!$AH:$AH,숨김!$W:$W,종합!$C$5,숨김!$X:$X,종합!H$52)/SUMIFS(숨김!$AA:$AA,숨김!$W:$W,종합!$C$5,숨김!$X:$X,종합!H$52)</f>
        <v>0.10256410256410256</v>
      </c>
      <c r="S60" s="289">
        <f>SUMIFS(숨김!$AH:$AH,숨김!$W:$W,종합!$C$5,숨김!$X:$X,종합!I$52)/SUMIFS(숨김!$AA:$AA,숨김!$W:$W,종합!$C$5,숨김!$X:$X,종합!I$52)</f>
        <v>4.1666666666666664E-2</v>
      </c>
      <c r="T60" s="289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653</v>
      </c>
      <c r="C61" s="52"/>
      <c r="D61" s="51"/>
      <c r="E61" s="51"/>
      <c r="F61" s="51"/>
      <c r="G61" s="51"/>
      <c r="H61" s="51"/>
      <c r="I61" s="51"/>
      <c r="J61" s="51"/>
      <c r="K61" s="51"/>
      <c r="M61" s="283"/>
      <c r="N61" s="284"/>
      <c r="P61" s="285"/>
      <c r="AA61" s="40"/>
    </row>
    <row r="62" spans="2:27" ht="30.75" customHeight="1">
      <c r="B62" s="56" t="s">
        <v>78</v>
      </c>
      <c r="C62" s="56" t="s">
        <v>114</v>
      </c>
      <c r="D62" s="56" t="s">
        <v>115</v>
      </c>
      <c r="E62" s="56" t="s">
        <v>116</v>
      </c>
      <c r="F62" s="56" t="s">
        <v>117</v>
      </c>
      <c r="G62" s="56" t="s">
        <v>118</v>
      </c>
      <c r="H62" s="56" t="s">
        <v>7</v>
      </c>
      <c r="I62" s="56" t="s">
        <v>8</v>
      </c>
      <c r="J62" s="56" t="s">
        <v>119</v>
      </c>
      <c r="K62" s="56" t="s">
        <v>123</v>
      </c>
      <c r="M62" s="283"/>
      <c r="N62" s="284"/>
      <c r="P62" s="285"/>
      <c r="AA62" s="40"/>
    </row>
    <row r="63" spans="2:27" ht="27" customHeight="1">
      <c r="B63" s="86" t="str">
        <f>M53</f>
        <v>14</v>
      </c>
      <c r="C63" s="66">
        <v>1</v>
      </c>
      <c r="D63" s="87">
        <f>SUMIFS(숨김!AV:AV,숨김!$AU:$AU,종합!$C63,숨김!$AT:$AT,종합!$B63,숨김!$AS:$AS,종합!$C$5)</f>
        <v>4.8595966074153306E-2</v>
      </c>
      <c r="E63" s="87">
        <f>SUMIFS(숨김!AW:AW,숨김!$AU:$AU,종합!$C63,숨김!$AT:$AT,종합!$B63,숨김!$AS:$AS,종합!$C$5)</f>
        <v>0.37704966998854589</v>
      </c>
      <c r="F63" s="87">
        <f>SUMIFS(숨김!AX:AX,숨김!$AU:$AU,종합!$C63,숨김!$AT:$AT,종합!$B63,숨김!$AS:$AS,종합!$C$5)</f>
        <v>0.20053794630517766</v>
      </c>
      <c r="G63" s="88">
        <f>SUMIFS(숨김!AY:AY,숨김!$AU:$AU,종합!$C63,숨김!$AT:$AT,종합!$B63,숨김!$AS:$AS,종합!$C$5)</f>
        <v>13.381625</v>
      </c>
      <c r="H63" s="89">
        <f>SUMIFS(숨김!AZ:AZ,숨김!$AU:$AU,종합!$C63,숨김!$AT:$AT,종합!$B63,숨김!$AS:$AS,종합!$C$5)</f>
        <v>2.6977768533011739</v>
      </c>
      <c r="I63" s="89">
        <f>SUMIFS(숨김!BA:BA,숨김!$AU:$AU,종합!$C63,숨김!$AT:$AT,종합!$B63,숨김!$AS:$AS,종합!$C$5)</f>
        <v>37.797677834329967</v>
      </c>
      <c r="J63" s="90">
        <f>SUMIFS(숨김!BB:BB,숨김!$AU:$AU,종합!$C63,숨김!$AT:$AT,종합!$B63,숨김!$AS:$AS,종합!$C$5)</f>
        <v>1.6378174074159213</v>
      </c>
      <c r="K63" s="74"/>
      <c r="M63" s="283"/>
      <c r="N63" s="284"/>
      <c r="P63" s="285"/>
      <c r="AA63" s="40"/>
    </row>
    <row r="64" spans="2:27" ht="20.25" customHeight="1">
      <c r="B64" s="86" t="str">
        <f>$B$63</f>
        <v>14</v>
      </c>
      <c r="C64" s="66">
        <v>2</v>
      </c>
      <c r="D64" s="87">
        <f>SUMIFS(숨김!AV:AV,숨김!$AU:$AU,종합!$C64,숨김!$AT:$AT,종합!$B64,숨김!$AS:$AS,종합!$C$5)</f>
        <v>3.2553294296128139E-2</v>
      </c>
      <c r="E64" s="87">
        <f>SUMIFS(숨김!AW:AW,숨김!$AU:$AU,종합!$C64,숨김!$AT:$AT,종합!$B64,숨김!$AS:$AS,종합!$C$5)</f>
        <v>0.33904040869385915</v>
      </c>
      <c r="F64" s="87">
        <f>SUMIFS(숨김!AX:AX,숨김!$AU:$AU,종합!$C64,숨김!$AT:$AT,종합!$B64,숨김!$AS:$AS,종합!$C$5)</f>
        <v>0.16660796772768635</v>
      </c>
      <c r="G64" s="88">
        <f>SUMIFS(숨김!AY:AY,숨김!$AU:$AU,종합!$C64,숨김!$AT:$AT,종합!$B64,숨김!$AS:$AS,종합!$C$5)</f>
        <v>9.5194210526315803</v>
      </c>
      <c r="H64" s="89">
        <f>SUMIFS(숨김!AZ:AZ,숨김!$AU:$AU,종합!$C64,숨김!$AT:$AT,종합!$B64,숨김!$AS:$AS,종합!$C$5)</f>
        <v>0.58137638314419515</v>
      </c>
      <c r="I64" s="89">
        <f>SUMIFS(숨김!BA:BA,숨김!$AU:$AU,종합!$C64,숨김!$AT:$AT,종합!$B64,숨김!$AS:$AS,종합!$C$5)</f>
        <v>11.024027019916039</v>
      </c>
      <c r="J64" s="90">
        <f>SUMIFS(숨김!BB:BB,숨김!$AU:$AU,종합!$C64,숨김!$AT:$AT,종합!$B64,숨김!$AS:$AS,종합!$C$5)</f>
        <v>1.9055097005421819</v>
      </c>
      <c r="K64" s="74"/>
      <c r="M64" s="283"/>
      <c r="N64" s="284"/>
      <c r="P64" s="285"/>
      <c r="AA64" s="40"/>
    </row>
    <row r="65" spans="2:27" ht="20.25" customHeight="1">
      <c r="B65" s="86" t="str">
        <f>$B$63</f>
        <v>14</v>
      </c>
      <c r="C65" s="66">
        <v>3</v>
      </c>
      <c r="D65" s="87">
        <f>SUMIFS(숨김!AV:AV,숨김!$AU:$AU,종합!$C65,숨김!$AT:$AT,종합!$B65,숨김!$AS:$AS,종합!$C$5)</f>
        <v>1.8171459899563994E-2</v>
      </c>
      <c r="E65" s="87">
        <f>SUMIFS(숨김!AW:AW,숨김!$AU:$AU,종합!$C65,숨김!$AT:$AT,종합!$B65,숨김!$AS:$AS,종합!$C$5)</f>
        <v>0.33879331925965267</v>
      </c>
      <c r="F65" s="87">
        <f>SUMIFS(숨김!AX:AX,숨김!$AU:$AU,종합!$C65,숨김!$AT:$AT,종합!$B65,숨김!$AS:$AS,종합!$C$5)</f>
        <v>0.17502394088291706</v>
      </c>
      <c r="G65" s="88">
        <f>SUMIFS(숨김!AY:AY,숨김!$AU:$AU,종합!$C65,숨김!$AT:$AT,종합!$B65,숨김!$AS:$AS,종합!$C$5)</f>
        <v>9.4512105263157906</v>
      </c>
      <c r="H65" s="89">
        <f>SUMIFS(숨김!AZ:AZ,숨김!$AU:$AU,종합!$C65,숨김!$AT:$AT,종합!$B65,숨김!$AS:$AS,종합!$C$5)</f>
        <v>0.40987440431676697</v>
      </c>
      <c r="I65" s="89">
        <f>SUMIFS(숨김!BA:BA,숨김!$AU:$AU,종합!$C65,숨김!$AT:$AT,종합!$B65,숨김!$AS:$AS,종합!$C$5)</f>
        <v>10.389613198604698</v>
      </c>
      <c r="J65" s="90">
        <f>SUMIFS(숨김!BB:BB,숨김!$AU:$AU,종합!$C65,숨김!$AT:$AT,종합!$B65,숨김!$AS:$AS,종합!$C$5)</f>
        <v>1.9396316146569197</v>
      </c>
      <c r="K65" s="74" t="str">
        <f>INDEX(숨김!$W$3:$AQ$440,MATCH(종합!$C$5&amp;종합!$B65,숨김!$AN$3:$AN$440,0),15)</f>
        <v>B</v>
      </c>
      <c r="M65" s="283"/>
      <c r="N65" s="284"/>
      <c r="P65" s="285"/>
      <c r="AA65" s="40"/>
    </row>
    <row r="66" spans="2:27" ht="20.25" customHeight="1">
      <c r="B66" s="38" t="str">
        <f>D52</f>
        <v>23</v>
      </c>
      <c r="C66" s="66">
        <v>1</v>
      </c>
      <c r="D66" s="87">
        <f>SUMIFS(숨김!AV:AV,숨김!$AU:$AU,종합!$C66,숨김!$AT:$AT,종합!$B66,숨김!$AS:$AS,종합!$C$5)</f>
        <v>5.391382013901138E-2</v>
      </c>
      <c r="E66" s="87">
        <f>SUMIFS(숨김!AW:AW,숨김!$AU:$AU,종합!$C66,숨김!$AT:$AT,종합!$B66,숨김!$AS:$AS,종합!$C$5)</f>
        <v>0.39722123274603632</v>
      </c>
      <c r="F66" s="87">
        <f>SUMIFS(숨김!AX:AX,숨김!$AU:$AU,종합!$C66,숨김!$AT:$AT,종합!$B66,숨김!$AS:$AS,종합!$C$5)</f>
        <v>0.19919336394879683</v>
      </c>
      <c r="G66" s="88">
        <f>SUMIFS(숨김!AY:AY,숨김!$AU:$AU,종합!$C66,숨김!$AT:$AT,종합!$B66,숨김!$AS:$AS,종합!$C$5)</f>
        <v>13.292538461538459</v>
      </c>
      <c r="H66" s="89">
        <f>SUMIFS(숨김!AZ:AZ,숨김!$AU:$AU,종합!$C66,숨김!$AT:$AT,종합!$B66,숨김!$AS:$AS,종합!$C$5)</f>
        <v>1.8693445739555703</v>
      </c>
      <c r="I66" s="89">
        <f>SUMIFS(숨김!BA:BA,숨김!$AU:$AU,종합!$C66,숨김!$AT:$AT,종합!$B66,숨김!$AS:$AS,종합!$C$5)</f>
        <v>35.323401326258377</v>
      </c>
      <c r="J66" s="90">
        <f>SUMIFS(숨김!BB:BB,숨김!$AU:$AU,종합!$C66,숨김!$AT:$AT,종합!$B66,숨김!$AS:$AS,종합!$C$5)</f>
        <v>1.6412919036698683</v>
      </c>
      <c r="K66" s="74"/>
    </row>
    <row r="67" spans="2:27" ht="20.25" customHeight="1">
      <c r="B67" s="38" t="str">
        <f>$B$66</f>
        <v>23</v>
      </c>
      <c r="C67" s="66">
        <v>2</v>
      </c>
      <c r="D67" s="87">
        <f>SUMIFS(숨김!AV:AV,숨김!$AU:$AU,종합!$C67,숨김!$AT:$AT,종합!$B67,숨김!$AS:$AS,종합!$C$5)</f>
        <v>3.3042808608129193E-2</v>
      </c>
      <c r="E67" s="87">
        <f>SUMIFS(숨김!AW:AW,숨김!$AU:$AU,종합!$C67,숨김!$AT:$AT,종합!$B67,숨김!$AS:$AS,종합!$C$5)</f>
        <v>0.36811611885317985</v>
      </c>
      <c r="F67" s="87">
        <f>SUMIFS(숨김!AX:AX,숨김!$AU:$AU,종합!$C67,숨김!$AT:$AT,종합!$B67,숨김!$AS:$AS,종합!$C$5)</f>
        <v>0.19107931669429748</v>
      </c>
      <c r="G67" s="88">
        <f>SUMIFS(숨김!AY:AY,숨김!$AU:$AU,종합!$C67,숨김!$AT:$AT,종합!$B67,숨김!$AS:$AS,종합!$C$5)</f>
        <v>11.133904761904763</v>
      </c>
      <c r="H67" s="89">
        <f>SUMIFS(숨김!AZ:AZ,숨김!$AU:$AU,종합!$C67,숨김!$AT:$AT,종합!$B67,숨김!$AS:$AS,종합!$C$5)</f>
        <v>0.32671708561758378</v>
      </c>
      <c r="I67" s="89">
        <f>SUMIFS(숨김!BA:BA,숨김!$AU:$AU,종합!$C67,숨김!$AT:$AT,종합!$B67,숨김!$AS:$AS,종합!$C$5)</f>
        <v>10.922163322949602</v>
      </c>
      <c r="J67" s="90">
        <f>SUMIFS(숨김!BB:BB,숨김!$AU:$AU,종합!$C67,숨김!$AT:$AT,종합!$B67,숨김!$AS:$AS,종합!$C$5)</f>
        <v>1.7639413167958262</v>
      </c>
      <c r="K67" s="74"/>
    </row>
    <row r="68" spans="2:27" ht="20.25" customHeight="1">
      <c r="B68" s="38" t="str">
        <f>$B$66</f>
        <v>23</v>
      </c>
      <c r="C68" s="66">
        <v>3</v>
      </c>
      <c r="D68" s="87">
        <f>SUMIFS(숨김!AV:AV,숨김!$AU:$AU,종합!$C68,숨김!$AT:$AT,종합!$B68,숨김!$AS:$AS,종합!$C$5)</f>
        <v>1.9613432342939306E-2</v>
      </c>
      <c r="E68" s="87">
        <f>SUMIFS(숨김!AW:AW,숨김!$AU:$AU,종합!$C68,숨김!$AT:$AT,종합!$B68,숨김!$AS:$AS,종합!$C$5)</f>
        <v>0.35998183904233988</v>
      </c>
      <c r="F68" s="87">
        <f>SUMIFS(숨김!AX:AX,숨김!$AU:$AU,종합!$C68,숨김!$AT:$AT,종합!$B68,숨김!$AS:$AS,종합!$C$5)</f>
        <v>0.19188024024582184</v>
      </c>
      <c r="G68" s="88">
        <f>SUMIFS(숨김!AY:AY,숨김!$AU:$AU,종합!$C68,숨김!$AT:$AT,종합!$B68,숨김!$AS:$AS,종합!$C$5)</f>
        <v>10.669047619047623</v>
      </c>
      <c r="H68" s="89">
        <f>SUMIFS(숨김!AZ:AZ,숨김!$AU:$AU,종합!$C68,숨김!$AT:$AT,종합!$B68,숨김!$AS:$AS,종합!$C$5)</f>
        <v>9.4742229860309321E-2</v>
      </c>
      <c r="I68" s="89">
        <f>SUMIFS(숨김!BA:BA,숨김!$AU:$AU,종합!$C68,숨김!$AT:$AT,종합!$B68,숨김!$AS:$AS,종합!$C$5)</f>
        <v>10.807148150962179</v>
      </c>
      <c r="J68" s="90">
        <f>SUMIFS(숨김!BB:BB,숨김!$AU:$AU,종합!$C68,숨김!$AT:$AT,종합!$B68,숨김!$AS:$AS,종합!$C$5)</f>
        <v>1.8482670735849653</v>
      </c>
      <c r="K68" s="74" t="str">
        <f>INDEX(숨김!$W$3:$AQ$440,MATCH(종합!$C$5&amp;종합!$B68,숨김!$AN$3:$AN$440,0),15)</f>
        <v>C</v>
      </c>
    </row>
    <row r="69" spans="2:27" ht="20.25" customHeight="1">
      <c r="B69" s="38" t="str">
        <f>E52</f>
        <v>4</v>
      </c>
      <c r="C69" s="66">
        <v>1</v>
      </c>
      <c r="D69" s="87">
        <f>SUMIFS(숨김!AV:AV,숨김!$AU:$AU,종합!$C69,숨김!$AT:$AT,종합!$B69,숨김!$AS:$AS,종합!$C$5)</f>
        <v>7.4673767883378983E-2</v>
      </c>
      <c r="E69" s="87">
        <f>SUMIFS(숨김!AW:AW,숨김!$AU:$AU,종합!$C69,숨김!$AT:$AT,종합!$B69,숨김!$AS:$AS,종합!$C$5)</f>
        <v>0.34274687618793559</v>
      </c>
      <c r="F69" s="87">
        <f>SUMIFS(숨김!AX:AX,숨김!$AU:$AU,종합!$C69,숨김!$AT:$AT,종합!$B69,숨김!$AS:$AS,종합!$C$5)</f>
        <v>0.25198345141691775</v>
      </c>
      <c r="G69" s="88">
        <f>SUMIFS(숨김!AY:AY,숨김!$AU:$AU,종합!$C69,숨김!$AT:$AT,종합!$B69,숨김!$AS:$AS,종합!$C$5)</f>
        <v>11.874047619047619</v>
      </c>
      <c r="H69" s="89">
        <f>SUMIFS(숨김!AZ:AZ,숨김!$AU:$AU,종합!$C69,숨김!$AT:$AT,종합!$B69,숨김!$AS:$AS,종합!$C$5)</f>
        <v>1.5471136600345852</v>
      </c>
      <c r="I69" s="89">
        <f>SUMIFS(숨김!BA:BA,숨김!$AU:$AU,종합!$C69,숨김!$AT:$AT,종합!$B69,숨김!$AS:$AS,종합!$C$5)</f>
        <v>43.238603644508252</v>
      </c>
      <c r="J69" s="90">
        <f>SUMIFS(숨김!BB:BB,숨김!$AU:$AU,종합!$C69,숨김!$AT:$AT,종합!$B69,숨김!$AS:$AS,종합!$C$5)</f>
        <v>2.33805821938132</v>
      </c>
      <c r="K69" s="74"/>
    </row>
    <row r="70" spans="2:27" ht="20.25" customHeight="1">
      <c r="B70" s="38" t="str">
        <f>$B$69</f>
        <v>4</v>
      </c>
      <c r="C70" s="66">
        <v>2</v>
      </c>
      <c r="D70" s="87">
        <f>SUMIFS(숨김!AV:AV,숨김!$AU:$AU,종합!$C70,숨김!$AT:$AT,종합!$B70,숨김!$AS:$AS,종합!$C$5)</f>
        <v>4.4200964084490729E-2</v>
      </c>
      <c r="E70" s="87">
        <f>SUMIFS(숨김!AW:AW,숨김!$AU:$AU,종합!$C70,숨김!$AT:$AT,종합!$B70,숨김!$AS:$AS,종합!$C$5)</f>
        <v>0.30892740240981137</v>
      </c>
      <c r="F70" s="87">
        <f>SUMIFS(숨김!AX:AX,숨김!$AU:$AU,종합!$C70,숨김!$AT:$AT,종합!$B70,숨김!$AS:$AS,종합!$C$5)</f>
        <v>0.214451590929021</v>
      </c>
      <c r="G70" s="88">
        <f>SUMIFS(숨김!AY:AY,숨김!$AU:$AU,종합!$C70,숨김!$AT:$AT,종합!$B70,숨김!$AS:$AS,종합!$C$5)</f>
        <v>8.3656956521739119</v>
      </c>
      <c r="H70" s="89">
        <f>SUMIFS(숨김!AZ:AZ,숨김!$AU:$AU,종합!$C70,숨김!$AT:$AT,종합!$B70,숨김!$AS:$AS,종합!$C$5)</f>
        <v>0.28026345605659686</v>
      </c>
      <c r="I70" s="89">
        <f>SUMIFS(숨김!BA:BA,숨김!$AU:$AU,종합!$C70,숨김!$AT:$AT,종합!$B70,숨김!$AS:$AS,종합!$C$5)</f>
        <v>10.156547459308173</v>
      </c>
      <c r="J70" s="90">
        <f>SUMIFS(숨김!BB:BB,숨김!$AU:$AU,종합!$C70,숨김!$AT:$AT,종합!$B70,숨김!$AS:$AS,종합!$C$5)</f>
        <v>2.7064353788485458</v>
      </c>
      <c r="K70" s="74"/>
    </row>
    <row r="71" spans="2:27" ht="20.25" customHeight="1">
      <c r="B71" s="38" t="str">
        <f>$B$69</f>
        <v>4</v>
      </c>
      <c r="C71" s="66">
        <v>3</v>
      </c>
      <c r="D71" s="87">
        <f>SUMIFS(숨김!AV:AV,숨김!$AU:$AU,종합!$C71,숨김!$AT:$AT,종합!$B71,숨김!$AS:$AS,종합!$C$5)</f>
        <v>1.9546317251482693E-2</v>
      </c>
      <c r="E71" s="87">
        <f>SUMIFS(숨김!AW:AW,숨김!$AU:$AU,종합!$C71,숨김!$AT:$AT,종합!$B71,숨김!$AS:$AS,종합!$C$5)</f>
        <v>0.3180511276500001</v>
      </c>
      <c r="F71" s="87">
        <f>SUMIFS(숨김!AX:AX,숨김!$AU:$AU,종합!$C71,숨김!$AT:$AT,종합!$B71,숨김!$AS:$AS,종합!$C$5)</f>
        <v>0.22501396807282198</v>
      </c>
      <c r="G71" s="88">
        <f>SUMIFS(숨김!AY:AY,숨김!$AU:$AU,종합!$C71,숨김!$AT:$AT,종합!$B71,숨김!$AS:$AS,종합!$C$5)</f>
        <v>8.5552173913043479</v>
      </c>
      <c r="H71" s="89">
        <f>SUMIFS(숨김!AZ:AZ,숨김!$AU:$AU,종합!$C71,숨김!$AT:$AT,종합!$B71,숨김!$AS:$AS,종합!$C$5)</f>
        <v>0.20347591574631382</v>
      </c>
      <c r="I71" s="89">
        <f>SUMIFS(숨김!BA:BA,숨김!$AU:$AU,종합!$C71,숨김!$AT:$AT,종합!$B71,숨김!$AS:$AS,종합!$C$5)</f>
        <v>11.01471699927971</v>
      </c>
      <c r="J71" s="90">
        <f>SUMIFS(숨김!BB:BB,숨김!$AU:$AU,종합!$C71,숨김!$AT:$AT,종합!$B71,숨김!$AS:$AS,종합!$C$5)</f>
        <v>2.6879983180483973</v>
      </c>
      <c r="K71" s="74" t="str">
        <f>INDEX(숨김!$W$3:$AQ$440,MATCH(종합!$C$5&amp;종합!$B71,숨김!$AN$3:$AN$440,0),15)</f>
        <v>C</v>
      </c>
    </row>
    <row r="72" spans="2:27" ht="20.25" customHeight="1">
      <c r="B72" s="38" t="str">
        <f>F52</f>
        <v>58</v>
      </c>
      <c r="C72" s="66">
        <v>1</v>
      </c>
      <c r="D72" s="87">
        <f>SUMIFS(숨김!AV:AV,숨김!$AU:$AU,종합!$C72,숨김!$AT:$AT,종합!$B72,숨김!$AS:$AS,종합!$C$5)</f>
        <v>6.9280757012897307E-2</v>
      </c>
      <c r="E72" s="87">
        <f>SUMIFS(숨김!AW:AW,숨김!$AU:$AU,종합!$C72,숨김!$AT:$AT,종합!$B72,숨김!$AS:$AS,종합!$C$5)</f>
        <v>0.38280144019812534</v>
      </c>
      <c r="F72" s="87">
        <f>SUMIFS(숨김!AX:AX,숨김!$AU:$AU,종합!$C72,숨김!$AT:$AT,종합!$B72,숨김!$AS:$AS,종합!$C$5)</f>
        <v>0.25447792565056965</v>
      </c>
      <c r="G72" s="88">
        <f>SUMIFS(숨김!AY:AY,숨김!$AU:$AU,종합!$C72,숨김!$AT:$AT,종합!$B72,숨김!$AS:$AS,종합!$C$5)</f>
        <v>13.328083333333334</v>
      </c>
      <c r="H72" s="89">
        <f>SUMIFS(숨김!AZ:AZ,숨김!$AU:$AU,종합!$C72,숨김!$AT:$AT,종합!$B72,숨김!$AS:$AS,종합!$C$5)</f>
        <v>1.0506196735719719</v>
      </c>
      <c r="I72" s="89">
        <f>SUMIFS(숨김!BA:BA,숨김!$AU:$AU,종합!$C72,숨김!$AT:$AT,종합!$B72,숨김!$AS:$AS,종합!$C$5)</f>
        <v>28.317173654670981</v>
      </c>
      <c r="J72" s="90">
        <f>SUMIFS(숨김!BB:BB,숨김!$AU:$AU,종합!$C72,숨김!$AT:$AT,종합!$B72,숨김!$AS:$AS,종합!$C$5)</f>
        <v>2.2970967724125271</v>
      </c>
      <c r="K72" s="74"/>
    </row>
    <row r="73" spans="2:27" ht="20.25" customHeight="1">
      <c r="B73" s="38" t="str">
        <f>$B$72</f>
        <v>58</v>
      </c>
      <c r="C73" s="66">
        <v>2</v>
      </c>
      <c r="D73" s="87">
        <f>SUMIFS(숨김!AV:AV,숨김!$AU:$AU,종합!$C73,숨김!$AT:$AT,종합!$B73,숨김!$AS:$AS,종합!$C$5)</f>
        <v>4.0578812092038362E-2</v>
      </c>
      <c r="E73" s="87">
        <f>SUMIFS(숨김!AW:AW,숨김!$AU:$AU,종합!$C73,숨김!$AT:$AT,종합!$B73,숨김!$AS:$AS,종합!$C$5)</f>
        <v>0.35915599887327254</v>
      </c>
      <c r="F73" s="87">
        <f>SUMIFS(숨김!AX:AX,숨김!$AU:$AU,종합!$C73,숨김!$AT:$AT,종합!$B73,숨김!$AS:$AS,종합!$C$5)</f>
        <v>0.22543387731913814</v>
      </c>
      <c r="G73" s="88">
        <f>SUMIFS(숨김!AY:AY,숨김!$AU:$AU,종합!$C73,숨김!$AT:$AT,종합!$B73,숨김!$AS:$AS,종합!$C$5)</f>
        <v>9.6395833333333343</v>
      </c>
      <c r="H73" s="89">
        <f>SUMIFS(숨김!AZ:AZ,숨김!$AU:$AU,종합!$C73,숨김!$AT:$AT,종합!$B73,숨김!$AS:$AS,종합!$C$5)</f>
        <v>4.9637545648920672E-2</v>
      </c>
      <c r="I73" s="89">
        <f>SUMIFS(숨김!BA:BA,숨김!$AU:$AU,종합!$C73,숨김!$AT:$AT,종합!$B73,숨김!$AS:$AS,종합!$C$5)</f>
        <v>9.58600281571956</v>
      </c>
      <c r="J73" s="90">
        <f>SUMIFS(숨김!BB:BB,숨김!$AU:$AU,종합!$C73,숨김!$AT:$AT,종합!$B73,숨김!$AS:$AS,종합!$C$5)</f>
        <v>2.6389290533219261</v>
      </c>
      <c r="K73" s="74"/>
    </row>
    <row r="74" spans="2:27" ht="20.25" customHeight="1">
      <c r="B74" s="38" t="str">
        <f>$B$72</f>
        <v>58</v>
      </c>
      <c r="C74" s="66">
        <v>3</v>
      </c>
      <c r="D74" s="87">
        <f>SUMIFS(숨김!AV:AV,숨김!$AU:$AU,종합!$C74,숨김!$AT:$AT,종합!$B74,숨김!$AS:$AS,종합!$C$5)</f>
        <v>1.7594599233343527E-2</v>
      </c>
      <c r="E74" s="87">
        <f>SUMIFS(숨김!AW:AW,숨김!$AU:$AU,종합!$C74,숨김!$AT:$AT,종합!$B74,숨김!$AS:$AS,종합!$C$5)</f>
        <v>0.36775452378644607</v>
      </c>
      <c r="F74" s="87">
        <f>SUMIFS(숨김!AX:AX,숨김!$AU:$AU,종합!$C74,숨김!$AT:$AT,종합!$B74,숨김!$AS:$AS,종합!$C$5)</f>
        <v>0.23381727713639519</v>
      </c>
      <c r="G74" s="88">
        <f>SUMIFS(숨김!AY:AY,숨김!$AU:$AU,종합!$C74,숨김!$AT:$AT,종합!$B74,숨김!$AS:$AS,종합!$C$5)</f>
        <v>9.969833333333332</v>
      </c>
      <c r="H74" s="89">
        <f>SUMIFS(숨김!AZ:AZ,숨김!$AU:$AU,종합!$C74,숨김!$AT:$AT,종합!$B74,숨김!$AS:$AS,종합!$C$5)</f>
        <v>6.1011168929362203E-2</v>
      </c>
      <c r="I74" s="89">
        <f>SUMIFS(숨김!BA:BA,숨김!$AU:$AU,종합!$C74,숨김!$AT:$AT,종합!$B74,숨김!$AS:$AS,종합!$C$5)</f>
        <v>10.853565841118117</v>
      </c>
      <c r="J74" s="90">
        <f>SUMIFS(숨김!BB:BB,숨김!$AU:$AU,종합!$C74,숨김!$AT:$AT,종합!$B74,숨김!$AS:$AS,종합!$C$5)</f>
        <v>2.5769163059314106</v>
      </c>
      <c r="K74" s="74" t="str">
        <f>INDEX(숨김!$W$3:$AQ$440,MATCH(종합!$C$5&amp;종합!$B74,숨김!$AN$3:$AN$440,0),15)</f>
        <v>C</v>
      </c>
    </row>
    <row r="75" spans="2:27" ht="20.25" customHeight="1">
      <c r="B75" s="38" t="str">
        <f>G52</f>
        <v>62</v>
      </c>
      <c r="C75" s="66">
        <v>1</v>
      </c>
      <c r="D75" s="87">
        <f>SUMIFS(숨김!AV:AV,숨김!$AU:$AU,종합!$C75,숨김!$AT:$AT,종합!$B75,숨김!$AS:$AS,종합!$C$5)</f>
        <v>4.3798853187746636E-2</v>
      </c>
      <c r="E75" s="87">
        <f>SUMIFS(숨김!AW:AW,숨김!$AU:$AU,종합!$C75,숨김!$AT:$AT,종합!$B75,숨김!$AS:$AS,종합!$C$5)</f>
        <v>0.38061165129757574</v>
      </c>
      <c r="F75" s="87">
        <f>SUMIFS(숨김!AX:AX,숨김!$AU:$AU,종합!$C75,숨김!$AT:$AT,종합!$B75,숨김!$AS:$AS,종합!$C$5)</f>
        <v>0.21309768729010914</v>
      </c>
      <c r="G75" s="88">
        <f>SUMIFS(숨김!AY:AY,숨김!$AU:$AU,종합!$C75,숨김!$AT:$AT,종합!$B75,숨김!$AS:$AS,종합!$C$5)</f>
        <v>12.808190476190475</v>
      </c>
      <c r="H75" s="89">
        <f>SUMIFS(숨김!AZ:AZ,숨김!$AU:$AU,종합!$C75,숨김!$AT:$AT,종합!$B75,숨김!$AS:$AS,종합!$C$5)</f>
        <v>2.2048665009489792</v>
      </c>
      <c r="I75" s="89">
        <f>SUMIFS(숨김!BA:BA,숨김!$AU:$AU,종합!$C75,숨김!$AT:$AT,종합!$B75,숨김!$AS:$AS,종합!$C$5)</f>
        <v>25.475665958350842</v>
      </c>
      <c r="J75" s="90">
        <f>SUMIFS(숨김!BB:BB,숨김!$AU:$AU,종합!$C75,숨김!$AT:$AT,종합!$B75,숨김!$AS:$AS,종합!$C$5)</f>
        <v>1.8456682142494485</v>
      </c>
      <c r="K75" s="74"/>
    </row>
    <row r="76" spans="2:27" ht="20.25" customHeight="1">
      <c r="B76" s="38" t="str">
        <f>$B$75</f>
        <v>62</v>
      </c>
      <c r="C76" s="66">
        <v>2</v>
      </c>
      <c r="D76" s="87">
        <f>SUMIFS(숨김!AV:AV,숨김!$AU:$AU,종합!$C76,숨김!$AT:$AT,종합!$B76,숨김!$AS:$AS,종합!$C$5)</f>
        <v>2.667163260194904E-2</v>
      </c>
      <c r="E76" s="87">
        <f>SUMIFS(숨김!AW:AW,숨김!$AU:$AU,종합!$C76,숨김!$AT:$AT,종합!$B76,숨김!$AS:$AS,종합!$C$5)</f>
        <v>0.35093131636657721</v>
      </c>
      <c r="F76" s="87">
        <f>SUMIFS(숨김!AX:AX,숨김!$AU:$AU,종합!$C76,숨김!$AT:$AT,종합!$B76,숨김!$AS:$AS,종합!$C$5)</f>
        <v>0.1752365767456151</v>
      </c>
      <c r="G76" s="88">
        <f>SUMIFS(숨김!AY:AY,숨김!$AU:$AU,종합!$C76,숨김!$AT:$AT,종합!$B76,숨김!$AS:$AS,종합!$C$5)</f>
        <v>9.2013809523809513</v>
      </c>
      <c r="H76" s="89">
        <f>SUMIFS(숨김!AZ:AZ,숨김!$AU:$AU,종합!$C76,숨김!$AT:$AT,종합!$B76,숨김!$AS:$AS,종합!$C$5)</f>
        <v>8.3492763583953383E-2</v>
      </c>
      <c r="I76" s="89">
        <f>SUMIFS(숨김!BA:BA,숨김!$AU:$AU,종합!$C76,숨김!$AT:$AT,종합!$B76,숨김!$AS:$AS,종합!$C$5)</f>
        <v>5.7511780092240832</v>
      </c>
      <c r="J76" s="90">
        <f>SUMIFS(숨김!BB:BB,숨김!$AU:$AU,종합!$C76,숨김!$AT:$AT,종합!$B76,숨김!$AS:$AS,종합!$C$5)</f>
        <v>2.1392275059005006</v>
      </c>
      <c r="K76" s="74"/>
    </row>
    <row r="77" spans="2:27" ht="20.25" customHeight="1">
      <c r="B77" s="38" t="str">
        <f>$B$75</f>
        <v>62</v>
      </c>
      <c r="C77" s="66">
        <v>3</v>
      </c>
      <c r="D77" s="87">
        <f>SUMIFS(숨김!AV:AV,숨김!$AU:$AU,종합!$C77,숨김!$AT:$AT,종합!$B77,숨김!$AS:$AS,종합!$C$5)</f>
        <v>1.1695267511817618E-2</v>
      </c>
      <c r="E77" s="87">
        <f>SUMIFS(숨김!AW:AW,숨김!$AU:$AU,종합!$C77,숨김!$AT:$AT,종합!$B77,숨김!$AS:$AS,종합!$C$5)</f>
        <v>0.35690029976668081</v>
      </c>
      <c r="F77" s="87">
        <f>SUMIFS(숨김!AX:AX,숨김!$AU:$AU,종합!$C77,숨김!$AT:$AT,종합!$B77,숨김!$AS:$AS,종합!$C$5)</f>
        <v>0.18751922665327322</v>
      </c>
      <c r="G77" s="88">
        <f>SUMIFS(숨김!AY:AY,숨김!$AU:$AU,종합!$C77,숨김!$AT:$AT,종합!$B77,숨김!$AS:$AS,종합!$C$5)</f>
        <v>9.2384285714285728</v>
      </c>
      <c r="H77" s="89">
        <f>SUMIFS(숨김!AZ:AZ,숨김!$AU:$AU,종합!$C77,숨김!$AT:$AT,종합!$B77,숨김!$AS:$AS,종합!$C$5)</f>
        <v>6.6200031134383872E-2</v>
      </c>
      <c r="I77" s="89">
        <f>SUMIFS(숨김!BA:BA,숨김!$AU:$AU,종합!$C77,숨김!$AT:$AT,종합!$B77,숨김!$AS:$AS,종합!$C$5)</f>
        <v>5.9488366439374802</v>
      </c>
      <c r="J77" s="90">
        <f>SUMIFS(숨김!BB:BB,숨김!$AU:$AU,종합!$C77,숨김!$AT:$AT,종합!$B77,숨김!$AS:$AS,종합!$C$5)</f>
        <v>2.1506435825222345</v>
      </c>
      <c r="K77" s="74" t="str">
        <f>INDEX(숨김!$W$3:$AQ$440,MATCH(종합!$C$5&amp;종합!$B77,숨김!$AN$3:$AN$440,0),15)</f>
        <v>C</v>
      </c>
    </row>
    <row r="78" spans="2:27" ht="20.25" customHeight="1">
      <c r="B78" s="38" t="str">
        <f>H52</f>
        <v>79</v>
      </c>
      <c r="C78" s="66">
        <v>1</v>
      </c>
      <c r="D78" s="87">
        <f>SUMIFS(숨김!AV:AV,숨김!$AU:$AU,종합!$C78,숨김!$AT:$AT,종합!$B78,숨김!$AS:$AS,종합!$C$5)</f>
        <v>5.213890440396992E-2</v>
      </c>
      <c r="E78" s="87">
        <f>SUMIFS(숨김!AW:AW,숨김!$AU:$AU,종합!$C78,숨김!$AT:$AT,종합!$B78,숨김!$AS:$AS,종합!$C$5)</f>
        <v>0.38813654423160504</v>
      </c>
      <c r="F78" s="87">
        <f>SUMIFS(숨김!AX:AX,숨김!$AU:$AU,종합!$C78,숨김!$AT:$AT,종합!$B78,숨김!$AS:$AS,종합!$C$5)</f>
        <v>0.22583204051460262</v>
      </c>
      <c r="G78" s="88">
        <f>SUMIFS(숨김!AY:AY,숨김!$AU:$AU,종합!$C78,숨김!$AT:$AT,종합!$B78,숨김!$AS:$AS,종합!$C$5)</f>
        <v>14.15807142857143</v>
      </c>
      <c r="H78" s="89">
        <f>SUMIFS(숨김!AZ:AZ,숨김!$AU:$AU,종합!$C78,숨김!$AT:$AT,종합!$B78,숨김!$AS:$AS,종합!$C$5)</f>
        <v>3.8612850848771272</v>
      </c>
      <c r="I78" s="89">
        <f>SUMIFS(숨김!BA:BA,숨김!$AU:$AU,종합!$C78,숨김!$AT:$AT,종합!$B78,숨김!$AS:$AS,종합!$C$5)</f>
        <v>48.907643039898822</v>
      </c>
      <c r="J78" s="90">
        <f>SUMIFS(숨김!BB:BB,숨김!$AU:$AU,종합!$C78,숨김!$AT:$AT,종합!$B78,숨김!$AS:$AS,종합!$C$5)</f>
        <v>1.8394460198291402</v>
      </c>
      <c r="K78" s="74"/>
    </row>
    <row r="79" spans="2:27" ht="20.25" customHeight="1">
      <c r="B79" s="38" t="str">
        <f>$B$78</f>
        <v>79</v>
      </c>
      <c r="C79" s="66">
        <v>2</v>
      </c>
      <c r="D79" s="87">
        <f>SUMIFS(숨김!AV:AV,숨김!$AU:$AU,종합!$C79,숨김!$AT:$AT,종합!$B79,숨김!$AS:$AS,종합!$C$5)</f>
        <v>3.1919646797192301E-2</v>
      </c>
      <c r="E79" s="87">
        <f>SUMIFS(숨김!AW:AW,숨김!$AU:$AU,종합!$C79,숨김!$AT:$AT,종합!$B79,숨김!$AS:$AS,종합!$C$5)</f>
        <v>0.34452662900397663</v>
      </c>
      <c r="F79" s="87">
        <f>SUMIFS(숨김!AX:AX,숨김!$AU:$AU,종합!$C79,숨김!$AT:$AT,종합!$B79,숨김!$AS:$AS,종합!$C$5)</f>
        <v>0.1989650455468237</v>
      </c>
      <c r="G79" s="88">
        <f>SUMIFS(숨김!AY:AY,숨김!$AU:$AU,종합!$C79,숨김!$AT:$AT,종합!$B79,숨김!$AS:$AS,종합!$C$5)</f>
        <v>9.8865333333333307</v>
      </c>
      <c r="H79" s="89">
        <f>SUMIFS(숨김!AZ:AZ,숨김!$AU:$AU,종합!$C79,숨김!$AT:$AT,종합!$B79,숨김!$AS:$AS,종합!$C$5)</f>
        <v>0.15560425320329763</v>
      </c>
      <c r="I79" s="89">
        <f>SUMIFS(숨김!BA:BA,숨김!$AU:$AU,종합!$C79,숨김!$AT:$AT,종합!$B79,숨김!$AS:$AS,종합!$C$5)</f>
        <v>14.294751439363655</v>
      </c>
      <c r="J79" s="90">
        <f>SUMIFS(숨김!BB:BB,숨김!$AU:$AU,종합!$C79,숨김!$AT:$AT,종합!$B79,숨김!$AS:$AS,종합!$C$5)</f>
        <v>2.1713847276172298</v>
      </c>
      <c r="K79" s="74"/>
    </row>
    <row r="80" spans="2:27" ht="20.25" customHeight="1">
      <c r="B80" s="38" t="str">
        <f>$B$78</f>
        <v>79</v>
      </c>
      <c r="C80" s="66">
        <v>3</v>
      </c>
      <c r="D80" s="87">
        <f>SUMIFS(숨김!AV:AV,숨김!$AU:$AU,종합!$C80,숨김!$AT:$AT,종합!$B80,숨김!$AS:$AS,종합!$C$5)</f>
        <v>1.6576580658815773E-2</v>
      </c>
      <c r="E80" s="87">
        <f>SUMIFS(숨김!AW:AW,숨김!$AU:$AU,종합!$C80,숨김!$AT:$AT,종합!$B80,숨김!$AS:$AS,종합!$C$5)</f>
        <v>0.34678619350159828</v>
      </c>
      <c r="F80" s="87">
        <f>SUMIFS(숨김!AX:AX,숨김!$AU:$AU,종합!$C80,숨김!$AT:$AT,종합!$B80,숨김!$AS:$AS,종합!$C$5)</f>
        <v>0.21749189265295518</v>
      </c>
      <c r="G80" s="88">
        <f>SUMIFS(숨김!AY:AY,숨김!$AU:$AU,종합!$C80,숨김!$AT:$AT,종합!$B80,숨김!$AS:$AS,종합!$C$5)</f>
        <v>10.145733333333332</v>
      </c>
      <c r="H80" s="89">
        <f>SUMIFS(숨김!AZ:AZ,숨김!$AU:$AU,종합!$C80,숨김!$AT:$AT,종합!$B80,숨김!$AS:$AS,종합!$C$5)</f>
        <v>0.17757301221060959</v>
      </c>
      <c r="I80" s="89">
        <f>SUMIFS(숨김!BA:BA,숨김!$AU:$AU,종합!$C80,숨김!$AT:$AT,종합!$B80,숨김!$AS:$AS,종합!$C$5)</f>
        <v>17.975762755820064</v>
      </c>
      <c r="J80" s="90">
        <f>SUMIFS(숨김!BB:BB,숨김!$AU:$AU,종합!$C80,숨김!$AT:$AT,종합!$B80,숨김!$AS:$AS,종합!$C$5)</f>
        <v>2.1667962082771908</v>
      </c>
      <c r="K80" s="74" t="str">
        <f>INDEX(숨김!$W$3:$AQ$440,MATCH(종합!$C$5&amp;종합!$B80,숨김!$AN$3:$AN$440,0),15)</f>
        <v>C</v>
      </c>
    </row>
    <row r="81" spans="2:11" ht="20.25" customHeight="1">
      <c r="B81" s="38" t="str">
        <f>I52</f>
        <v>급행99</v>
      </c>
      <c r="C81" s="66">
        <v>1</v>
      </c>
      <c r="D81" s="87">
        <f>SUMIFS(숨김!AV:AV,숨김!$AU:$AU,종합!$C81,숨김!$AT:$AT,종합!$B81,숨김!$AS:$AS,종합!$C$5)</f>
        <v>5.7076802784118495E-2</v>
      </c>
      <c r="E81" s="87">
        <f>SUMIFS(숨김!AW:AW,숨김!$AU:$AU,종합!$C81,숨김!$AT:$AT,종합!$B81,숨김!$AS:$AS,종합!$C$5)</f>
        <v>0.35386754028845513</v>
      </c>
      <c r="F81" s="87">
        <f>SUMIFS(숨김!AX:AX,숨김!$AU:$AU,종합!$C81,숨김!$AT:$AT,종합!$B81,숨김!$AS:$AS,종합!$C$5)</f>
        <v>0.2098952024767741</v>
      </c>
      <c r="G81" s="88">
        <f>SUMIFS(숨김!AY:AY,숨김!$AU:$AU,종합!$C81,숨김!$AT:$AT,종합!$B81,숨김!$AS:$AS,종합!$C$5)</f>
        <v>12.803111111111111</v>
      </c>
      <c r="H81" s="89">
        <f>SUMIFS(숨김!AZ:AZ,숨김!$AU:$AU,종합!$C81,숨김!$AT:$AT,종합!$B81,숨김!$AS:$AS,종합!$C$5)</f>
        <v>1.6586161806729536</v>
      </c>
      <c r="I81" s="89">
        <f>SUMIFS(숨김!BA:BA,숨김!$AU:$AU,종합!$C81,숨김!$AT:$AT,종합!$B81,숨김!$AS:$AS,종합!$C$5)</f>
        <v>17.581331515133307</v>
      </c>
      <c r="J81" s="90">
        <f>SUMIFS(숨김!BB:BB,숨김!$AU:$AU,종합!$C81,숨김!$AT:$AT,종합!$B81,숨김!$AS:$AS,종합!$C$5)</f>
        <v>2.495623144375382</v>
      </c>
      <c r="K81" s="74"/>
    </row>
    <row r="82" spans="2:11" ht="20.25" customHeight="1">
      <c r="B82" s="38" t="str">
        <f>$B$81</f>
        <v>급행99</v>
      </c>
      <c r="C82" s="66">
        <v>2</v>
      </c>
      <c r="D82" s="87">
        <f>SUMIFS(숨김!AV:AV,숨김!$AU:$AU,종합!$C82,숨김!$AT:$AT,종합!$B82,숨김!$AS:$AS,종합!$C$5)</f>
        <v>2.8879531515971626E-2</v>
      </c>
      <c r="E82" s="87">
        <f>SUMIFS(숨김!AW:AW,숨김!$AU:$AU,종합!$C82,숨김!$AT:$AT,종합!$B82,숨김!$AS:$AS,종합!$C$5)</f>
        <v>0.3266570723775683</v>
      </c>
      <c r="F82" s="87">
        <f>SUMIFS(숨김!AX:AX,숨김!$AU:$AU,종합!$C82,숨김!$AT:$AT,종합!$B82,숨김!$AS:$AS,종합!$C$5)</f>
        <v>0.20627632433989873</v>
      </c>
      <c r="G82" s="88">
        <f>SUMIFS(숨김!AY:AY,숨김!$AU:$AU,종합!$C82,숨김!$AT:$AT,종합!$B82,숨김!$AS:$AS,종합!$C$5)</f>
        <v>9.5093333333333341</v>
      </c>
      <c r="H82" s="89">
        <f>SUMIFS(숨김!AZ:AZ,숨김!$AU:$AU,종합!$C82,숨김!$AT:$AT,종합!$B82,숨김!$AS:$AS,종합!$C$5)</f>
        <v>0.22071566704369167</v>
      </c>
      <c r="I82" s="89">
        <f>SUMIFS(숨김!BA:BA,숨김!$AU:$AU,종합!$C82,숨김!$AT:$AT,종합!$B82,숨김!$AS:$AS,종합!$C$5)</f>
        <v>5.5880256263678572</v>
      </c>
      <c r="J82" s="90">
        <f>SUMIFS(숨김!BB:BB,숨김!$AU:$AU,종합!$C82,숨김!$AT:$AT,종합!$B82,숨김!$AS:$AS,종합!$C$5)</f>
        <v>2.882607330884595</v>
      </c>
      <c r="K82" s="74"/>
    </row>
    <row r="83" spans="2:11" ht="20.25" customHeight="1">
      <c r="B83" s="38" t="str">
        <f>$B$81</f>
        <v>급행99</v>
      </c>
      <c r="C83" s="66">
        <v>3</v>
      </c>
      <c r="D83" s="87">
        <f>SUMIFS(숨김!AV:AV,숨김!$AU:$AU,종합!$C83,숨김!$AT:$AT,종합!$B83,숨김!$AS:$AS,종합!$C$5)</f>
        <v>1.4690844002102379E-2</v>
      </c>
      <c r="E83" s="87">
        <f>SUMIFS(숨김!AW:AW,숨김!$AU:$AU,종합!$C83,숨김!$AT:$AT,종합!$B83,숨김!$AS:$AS,종합!$C$5)</f>
        <v>0.32912606888395979</v>
      </c>
      <c r="F83" s="87">
        <f>SUMIFS(숨김!AX:AX,숨김!$AU:$AU,종합!$C83,숨김!$AT:$AT,종합!$B83,숨김!$AS:$AS,종합!$C$5)</f>
        <v>0.20879738153394295</v>
      </c>
      <c r="G83" s="88">
        <f>SUMIFS(숨김!AY:AY,숨김!$AU:$AU,종합!$C83,숨김!$AT:$AT,종합!$B83,숨김!$AS:$AS,종합!$C$5)</f>
        <v>9.8278888888888893</v>
      </c>
      <c r="H83" s="89">
        <f>SUMIFS(숨김!AZ:AZ,숨김!$AU:$AU,종합!$C83,숨김!$AT:$AT,종합!$B83,숨김!$AS:$AS,종합!$C$5)</f>
        <v>0.2207007498452698</v>
      </c>
      <c r="I83" s="89">
        <f>SUMIFS(숨김!BA:BA,숨김!$AU:$AU,종합!$C83,숨김!$AT:$AT,종합!$B83,숨김!$AS:$AS,종합!$C$5)</f>
        <v>6.7241367801218672</v>
      </c>
      <c r="J83" s="90">
        <f>SUMIFS(숨김!BB:BB,숨김!$AU:$AU,종합!$C83,숨김!$AT:$AT,종합!$B83,숨김!$AS:$AS,종합!$C$5)</f>
        <v>2.8546529858492464</v>
      </c>
      <c r="K83" s="74" t="str">
        <f>INDEX(숨김!$W$3:$AQ$440,MATCH(종합!$C$5&amp;종합!$B83,숨김!$AN$3:$AN$440,0),15)</f>
        <v>B</v>
      </c>
    </row>
    <row r="84" spans="2:11" ht="20.25" customHeight="1">
      <c r="B84" s="85" t="s">
        <v>647</v>
      </c>
      <c r="C84" s="84"/>
      <c r="D84" s="85"/>
      <c r="E84" s="85"/>
      <c r="F84" s="85"/>
      <c r="G84" s="85"/>
      <c r="H84" s="85"/>
      <c r="I84" s="85"/>
      <c r="J84" s="85"/>
      <c r="K84" s="84"/>
    </row>
    <row r="85" spans="2:11" ht="20.25" customHeight="1">
      <c r="B85" s="276" t="str">
        <f>C52</f>
        <v>14</v>
      </c>
      <c r="C85" s="54"/>
      <c r="D85" s="67">
        <f t="shared" ref="D85:G87" si="8">(SUMIFS(D$63:D$83,$B$63:$B$83,$B85,$C$63:$C$83,MAX($C$63:$C$83))/SUMIFS(D$63:D$83,$B$63:$B$83,$B85,$C$63:$C$83,MAX($C$63:$C$83)-1))-1</f>
        <v>-0.44179351760029728</v>
      </c>
      <c r="E85" s="67">
        <f t="shared" si="8"/>
        <v>-7.2879051543850437E-4</v>
      </c>
      <c r="F85" s="67">
        <f t="shared" si="8"/>
        <v>5.051362951012206E-2</v>
      </c>
      <c r="G85" s="67">
        <f t="shared" si="8"/>
        <v>-7.1654070072815212E-3</v>
      </c>
      <c r="H85" s="67">
        <f t="shared" ref="F85:J91" si="9">(SUMIFS(H$63:H$83,$B$63:$B$83,$B85,$C$63:$C$83,MAX($C$63:$C$83))/SUMIFS(H$63:H$83,$B$63:$B$83,$B85,$C$63:$C$83,MAX($C$63:$C$83)-1))-1</f>
        <v>-0.29499302654833093</v>
      </c>
      <c r="I85" s="67">
        <f t="shared" si="9"/>
        <v>-5.7548282507400184E-2</v>
      </c>
      <c r="J85" s="67">
        <f t="shared" si="9"/>
        <v>1.7906974761151329E-2</v>
      </c>
      <c r="K85" s="55"/>
    </row>
    <row r="86" spans="2:11" ht="20.25" customHeight="1">
      <c r="B86" s="42" t="str">
        <f>D52</f>
        <v>23</v>
      </c>
      <c r="C86" s="54"/>
      <c r="D86" s="67">
        <f t="shared" si="8"/>
        <v>-0.40642357084276404</v>
      </c>
      <c r="E86" s="67">
        <f t="shared" si="8"/>
        <v>-2.2097048714360357E-2</v>
      </c>
      <c r="F86" s="67">
        <f t="shared" si="8"/>
        <v>4.1915763850346455E-3</v>
      </c>
      <c r="G86" s="67">
        <f t="shared" si="8"/>
        <v>-4.1751492652216005E-2</v>
      </c>
      <c r="H86" s="67">
        <f t="shared" si="9"/>
        <v>-0.71001752271014285</v>
      </c>
      <c r="I86" s="67">
        <f t="shared" si="9"/>
        <v>-1.0530438758936445E-2</v>
      </c>
      <c r="J86" s="67">
        <f t="shared" si="9"/>
        <v>4.7805307345663683E-2</v>
      </c>
      <c r="K86" s="55"/>
    </row>
    <row r="87" spans="2:11" ht="20.25" customHeight="1">
      <c r="B87" s="42" t="str">
        <f>E52</f>
        <v>4</v>
      </c>
      <c r="C87" s="54"/>
      <c r="D87" s="67">
        <f t="shared" si="8"/>
        <v>-0.55778527332300609</v>
      </c>
      <c r="E87" s="67">
        <f t="shared" si="8"/>
        <v>2.9533557622335893E-2</v>
      </c>
      <c r="F87" s="67">
        <f t="shared" si="8"/>
        <v>4.9252967059110864E-2</v>
      </c>
      <c r="G87" s="67">
        <f t="shared" si="8"/>
        <v>2.2654629932800319E-2</v>
      </c>
      <c r="H87" s="67">
        <f t="shared" si="9"/>
        <v>-0.27398342042416135</v>
      </c>
      <c r="I87" s="67">
        <f t="shared" si="9"/>
        <v>8.4494218474315153E-2</v>
      </c>
      <c r="J87" s="67">
        <f t="shared" si="9"/>
        <v>-6.8123040898144804E-3</v>
      </c>
      <c r="K87" s="55"/>
    </row>
    <row r="88" spans="2:11" ht="20.25" customHeight="1">
      <c r="B88" s="42" t="str">
        <f>F52</f>
        <v>58</v>
      </c>
      <c r="C88" s="54"/>
      <c r="D88" s="67">
        <f t="shared" ref="D88" si="10">(SUMIFS(D$63:D$83,$B$63:$B$83,$B88,$C$63:$C$83,MAX($C$63:$C$83))/SUMIFS(D$63:D$83,$B$63:$B$83,$B88,$C$63:$C$83,MAX($C$63:$C$83)-1))-1</f>
        <v>-0.56640920898727787</v>
      </c>
      <c r="E88" s="67">
        <f>(SUMIFS(E$63:E$83,$B$63:$B$83,$B88,$C$63:$C$83,MAX($C$63:$C$83))/SUMIFS(E$63:E$83,$B$63:$B$83,$B88,$C$63:$C$83,MAX($C$63:$C$83)-1))-1</f>
        <v>2.3940919656495918E-2</v>
      </c>
      <c r="F88" s="67">
        <f t="shared" si="9"/>
        <v>3.7187843801262277E-2</v>
      </c>
      <c r="G88" s="67">
        <f t="shared" si="9"/>
        <v>3.4259779554786984E-2</v>
      </c>
      <c r="H88" s="67">
        <f t="shared" si="9"/>
        <v>0.22913347410215557</v>
      </c>
      <c r="I88" s="67">
        <f t="shared" si="9"/>
        <v>0.13223061267204606</v>
      </c>
      <c r="J88" s="67">
        <f t="shared" si="9"/>
        <v>-2.3499209769377027E-2</v>
      </c>
      <c r="K88" s="55"/>
    </row>
    <row r="89" spans="2:11" ht="20.25" customHeight="1">
      <c r="B89" s="42" t="str">
        <f>G52</f>
        <v>62</v>
      </c>
      <c r="C89" s="54"/>
      <c r="D89" s="67">
        <f>(SUMIFS(D$63:D$83,$B$63:$B$83,$B89,$C$63:$C$83,MAX($C$63:$C$83))/SUMIFS(D$63:D$83,$B$63:$B$83,$B89,$C$63:$C$83,MAX($C$63:$C$83)-1))-1</f>
        <v>-0.56150912520581953</v>
      </c>
      <c r="E89" s="67">
        <f>(SUMIFS(E$63:E$83,$B$63:$B$83,$B89,$C$63:$C$83,MAX($C$63:$C$83))/SUMIFS(E$63:E$83,$B$63:$B$83,$B89,$C$63:$C$83,MAX($C$63:$C$83)-1))-1</f>
        <v>1.7008979027304916E-2</v>
      </c>
      <c r="F89" s="67">
        <f>(SUMIFS(F$63:F$83,$B$63:$B$83,$B89,$C$63:$C$83,MAX($C$63:$C$83))/SUMIFS(F$63:F$83,$B$63:$B$83,$B89,$C$63:$C$83,MAX($C$63:$C$83)-1))-1</f>
        <v>7.0091816079518754E-2</v>
      </c>
      <c r="G89" s="67">
        <f t="shared" si="9"/>
        <v>4.0263107504570073E-3</v>
      </c>
      <c r="H89" s="67">
        <f t="shared" si="9"/>
        <v>-0.20711654168904559</v>
      </c>
      <c r="I89" s="67">
        <f t="shared" si="9"/>
        <v>3.4368373643865802E-2</v>
      </c>
      <c r="J89" s="67">
        <f t="shared" si="9"/>
        <v>5.3365416208634997E-3</v>
      </c>
      <c r="K89" s="55"/>
    </row>
    <row r="90" spans="2:11" ht="20.25" customHeight="1">
      <c r="B90" s="42" t="str">
        <f>H52</f>
        <v>79</v>
      </c>
      <c r="C90" s="54"/>
      <c r="D90" s="67">
        <f>(SUMIFS(D$63:D$83,$B$63:$B$83,$B90,$C$63:$C$83,MAX($C$63:$C$83))/SUMIFS(D$63:D$83,$B$63:$B$83,$B90,$C$63:$C$83,MAX($C$63:$C$83)-1))-1</f>
        <v>-0.48067781689007061</v>
      </c>
      <c r="E90" s="67">
        <f>(SUMIFS(E$63:E$83,$B$63:$B$83,$B90,$C$63:$C$83,MAX($C$63:$C$83))/SUMIFS(E$63:E$83,$B$63:$B$83,$B90,$C$63:$C$83,MAX($C$63:$C$83)-1))-1</f>
        <v>6.5584611098248313E-3</v>
      </c>
      <c r="F90" s="67">
        <f>(SUMIFS(F$63:F$83,$B$63:$B$83,$B90,$C$63:$C$83,MAX($C$63:$C$83))/SUMIFS(F$63:F$83,$B$63:$B$83,$B90,$C$63:$C$83,MAX($C$63:$C$83)-1))-1</f>
        <v>9.3116090091168502E-2</v>
      </c>
      <c r="G90" s="67">
        <f t="shared" si="9"/>
        <v>2.6217481017950517E-2</v>
      </c>
      <c r="H90" s="67">
        <f t="shared" si="9"/>
        <v>0.14118353807854911</v>
      </c>
      <c r="I90" s="67">
        <f t="shared" si="9"/>
        <v>0.25750789246463968</v>
      </c>
      <c r="J90" s="67">
        <f t="shared" si="9"/>
        <v>-2.1131765742288255E-3</v>
      </c>
      <c r="K90" s="55"/>
    </row>
    <row r="91" spans="2:11" ht="20.25" customHeight="1">
      <c r="B91" s="42" t="str">
        <f>I52</f>
        <v>급행99</v>
      </c>
      <c r="C91" s="54"/>
      <c r="D91" s="67">
        <f>(SUMIFS(D$63:D$83,$B$63:$B$83,$B91,$C$63:$C$83,MAX($C$63:$C$83))/SUMIFS(D$63:D$83,$B$63:$B$83,$B91,$C$63:$C$83,MAX($C$63:$C$83)-1))-1</f>
        <v>-0.49130601395047879</v>
      </c>
      <c r="E91" s="67">
        <f>(SUMIFS(E$63:E$83,$B$63:$B$83,$B91,$C$63:$C$83,MAX($C$63:$C$83))/SUMIFS(E$63:E$83,$B$63:$B$83,$B91,$C$63:$C$83,MAX($C$63:$C$83)-1))-1</f>
        <v>7.5583745621086162E-3</v>
      </c>
      <c r="F91" s="67">
        <f>(SUMIFS(F$63:F$83,$B$63:$B$83,$B91,$C$63:$C$83,MAX($C$63:$C$83))/SUMIFS(F$63:F$83,$B$63:$B$83,$B91,$C$63:$C$83,MAX($C$63:$C$83)-1))-1</f>
        <v>1.2221747707167996E-2</v>
      </c>
      <c r="G91" s="67">
        <f t="shared" si="9"/>
        <v>3.3499252196672158E-2</v>
      </c>
      <c r="H91" s="67">
        <f t="shared" si="9"/>
        <v>-6.7585589286323078E-5</v>
      </c>
      <c r="I91" s="67">
        <f t="shared" si="9"/>
        <v>0.20331172935090258</v>
      </c>
      <c r="J91" s="67">
        <f t="shared" si="9"/>
        <v>-9.6975903501813621E-3</v>
      </c>
      <c r="K91" s="55"/>
    </row>
    <row r="92" spans="2:11" ht="20.25" customHeight="1" thickBot="1"/>
    <row r="93" spans="2:11" ht="17.25" thickTop="1">
      <c r="B93" s="25" t="s">
        <v>52</v>
      </c>
      <c r="C93" s="25"/>
      <c r="D93" s="25"/>
      <c r="E93" s="25"/>
      <c r="F93" s="174" t="s">
        <v>80</v>
      </c>
      <c r="G93" s="43"/>
      <c r="H93" s="25"/>
      <c r="I93" s="25"/>
    </row>
    <row r="94" spans="2:11">
      <c r="B94" s="26" t="s">
        <v>34</v>
      </c>
      <c r="C94" s="26" t="s">
        <v>53</v>
      </c>
      <c r="D94" s="26"/>
      <c r="E94" s="26"/>
      <c r="F94" s="91" t="s">
        <v>81</v>
      </c>
      <c r="G94" s="44"/>
      <c r="H94" s="46" t="s">
        <v>84</v>
      </c>
      <c r="I94" s="46"/>
    </row>
    <row r="95" spans="2:11">
      <c r="B95" s="26" t="s">
        <v>35</v>
      </c>
      <c r="C95" s="26" t="s">
        <v>54</v>
      </c>
      <c r="D95" s="26"/>
      <c r="E95" s="26"/>
      <c r="F95" s="91" t="s">
        <v>82</v>
      </c>
      <c r="G95" s="44"/>
      <c r="H95" s="46" t="s">
        <v>85</v>
      </c>
      <c r="I95" s="46"/>
    </row>
    <row r="96" spans="2:11">
      <c r="B96" s="26" t="s">
        <v>4</v>
      </c>
      <c r="C96" s="26" t="s">
        <v>55</v>
      </c>
      <c r="D96" s="26"/>
      <c r="E96" s="26"/>
      <c r="F96" s="91" t="s">
        <v>83</v>
      </c>
      <c r="G96" s="44"/>
      <c r="H96" s="46" t="s">
        <v>86</v>
      </c>
      <c r="I96" s="46"/>
    </row>
    <row r="97" spans="2:9">
      <c r="B97" s="26" t="s">
        <v>5</v>
      </c>
      <c r="C97" s="26" t="s">
        <v>56</v>
      </c>
      <c r="D97" s="26"/>
      <c r="E97" s="26"/>
      <c r="F97" s="91" t="s">
        <v>90</v>
      </c>
      <c r="G97" s="44"/>
      <c r="H97" s="46" t="s">
        <v>87</v>
      </c>
      <c r="I97" s="46"/>
    </row>
    <row r="98" spans="2:9">
      <c r="B98" s="26" t="s">
        <v>57</v>
      </c>
      <c r="C98" s="26" t="s">
        <v>58</v>
      </c>
      <c r="D98" s="26"/>
      <c r="E98" s="26"/>
      <c r="F98" s="91" t="s">
        <v>91</v>
      </c>
      <c r="G98" s="44"/>
      <c r="H98" s="46" t="s">
        <v>88</v>
      </c>
      <c r="I98" s="46"/>
    </row>
    <row r="99" spans="2:9" ht="17.25" thickBot="1">
      <c r="B99" s="27" t="s">
        <v>59</v>
      </c>
      <c r="C99" s="27" t="s">
        <v>60</v>
      </c>
      <c r="D99" s="27"/>
      <c r="E99" s="27"/>
      <c r="F99" s="92" t="s">
        <v>92</v>
      </c>
      <c r="G99" s="45"/>
      <c r="H99" s="47" t="s">
        <v>89</v>
      </c>
      <c r="I99" s="47"/>
    </row>
    <row r="100" spans="2:9" ht="17.25" thickTop="1"/>
    <row r="101" spans="2:9" ht="6.75" customHeight="1"/>
  </sheetData>
  <sheetProtection algorithmName="SHA-512" hashValue="TQYNP+TiP5GJbirnBWDHlXeS9JwX/dxDYBE6y2kG/CaCOH9HqBqLEwTi3nn4z37ea62uEWvBX7Q+rOrfsSm2mQ==" saltValue="pdKX0my5xnbjuXrImlWiKA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83">
    <cfRule type="expression" dxfId="32" priority="1">
      <formula>$B63&lt;&gt;$B64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84:K84 K85:K91">
    <cfRule type="containsText" dxfId="27" priority="60" operator="containsText" text="악화">
      <formula>NOT(ISERROR(SEARCH("악화",D40)))</formula>
    </cfRule>
  </conditionalFormatting>
  <conditionalFormatting sqref="D40:K40 D42:K43 D50:K51 D60:K60 D84:K84 K85:K91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D85:J91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176"/>
    <col min="3" max="3" width="9.28515625" style="176" bestFit="1" customWidth="1"/>
    <col min="4" max="6" width="9.140625" style="176"/>
    <col min="7" max="10" width="9.28515625" style="176" bestFit="1" customWidth="1"/>
    <col min="11" max="12" width="9.140625" style="176"/>
    <col min="13" max="20" width="9.28515625" style="176" bestFit="1" customWidth="1"/>
    <col min="21" max="25" width="9.140625" style="176"/>
    <col min="26" max="36" width="9.28515625" style="176" bestFit="1" customWidth="1"/>
    <col min="37" max="37" width="9.140625" style="176"/>
    <col min="38" max="38" width="9.28515625" style="176" bestFit="1" customWidth="1"/>
    <col min="39" max="39" width="9.140625" style="176"/>
    <col min="40" max="40" width="15.140625" style="176" customWidth="1"/>
    <col min="41" max="43" width="9.85546875" style="176" customWidth="1"/>
    <col min="44" max="46" width="9.140625" style="176"/>
    <col min="47" max="52" width="9.28515625" style="176" bestFit="1" customWidth="1"/>
    <col min="53" max="53" width="9.5703125" style="176" bestFit="1" customWidth="1"/>
    <col min="54" max="54" width="9.28515625" style="176" bestFit="1" customWidth="1"/>
    <col min="55" max="16384" width="9.140625" style="176"/>
  </cols>
  <sheetData>
    <row r="2" spans="2:67" ht="16.5">
      <c r="F2" s="175" t="s">
        <v>761</v>
      </c>
      <c r="G2" s="175"/>
      <c r="L2" s="175" t="s">
        <v>762</v>
      </c>
      <c r="M2" s="175"/>
      <c r="W2" s="175" t="s">
        <v>763</v>
      </c>
      <c r="AA2" s="182">
        <v>0</v>
      </c>
      <c r="AO2" s="290" t="s">
        <v>764</v>
      </c>
      <c r="AP2" s="290">
        <v>12</v>
      </c>
      <c r="AQ2" s="290"/>
      <c r="AS2" s="175" t="s">
        <v>765</v>
      </c>
    </row>
    <row r="3" spans="2:67" ht="49.5">
      <c r="B3" s="176" t="s">
        <v>68</v>
      </c>
      <c r="C3" s="176" t="s">
        <v>766</v>
      </c>
      <c r="F3" s="176" t="s">
        <v>132</v>
      </c>
      <c r="G3" s="176" t="s">
        <v>133</v>
      </c>
      <c r="H3" s="176" t="s">
        <v>134</v>
      </c>
      <c r="I3" s="176" t="s">
        <v>109</v>
      </c>
      <c r="J3" s="176" t="s">
        <v>121</v>
      </c>
      <c r="L3" s="291" t="s">
        <v>38</v>
      </c>
      <c r="M3" s="291" t="s">
        <v>166</v>
      </c>
      <c r="N3" s="292" t="s">
        <v>167</v>
      </c>
      <c r="O3" s="293" t="s">
        <v>74</v>
      </c>
      <c r="P3" s="293" t="s">
        <v>69</v>
      </c>
      <c r="Q3" s="293" t="s">
        <v>71</v>
      </c>
      <c r="R3" s="293" t="s">
        <v>72</v>
      </c>
      <c r="S3" s="293" t="s">
        <v>70</v>
      </c>
      <c r="T3" s="293" t="s">
        <v>73</v>
      </c>
      <c r="U3" s="294" t="s">
        <v>68</v>
      </c>
      <c r="W3" s="183" t="s">
        <v>38</v>
      </c>
      <c r="X3" s="183" t="s">
        <v>32</v>
      </c>
      <c r="Y3" s="184" t="s">
        <v>10</v>
      </c>
      <c r="Z3" s="184" t="s">
        <v>166</v>
      </c>
      <c r="AA3" s="183" t="s">
        <v>128</v>
      </c>
      <c r="AB3" s="183" t="s">
        <v>336</v>
      </c>
      <c r="AC3" s="182" t="s">
        <v>74</v>
      </c>
      <c r="AD3" s="182" t="s">
        <v>69</v>
      </c>
      <c r="AE3" s="182" t="s">
        <v>71</v>
      </c>
      <c r="AF3" s="182" t="s">
        <v>72</v>
      </c>
      <c r="AG3" s="182" t="s">
        <v>70</v>
      </c>
      <c r="AH3" s="182" t="s">
        <v>73</v>
      </c>
      <c r="AI3" s="182" t="s">
        <v>332</v>
      </c>
      <c r="AJ3" s="294" t="s">
        <v>337</v>
      </c>
      <c r="AK3" s="294" t="s">
        <v>68</v>
      </c>
      <c r="AL3" s="294" t="s">
        <v>338</v>
      </c>
      <c r="AM3" s="294" t="s">
        <v>339</v>
      </c>
      <c r="AN3" s="295" t="s">
        <v>340</v>
      </c>
      <c r="AO3" s="290" t="s">
        <v>767</v>
      </c>
      <c r="AP3" s="290" t="s">
        <v>338</v>
      </c>
      <c r="AQ3" s="290" t="s">
        <v>339</v>
      </c>
      <c r="AS3" s="177" t="s">
        <v>0</v>
      </c>
      <c r="AT3" s="178" t="s">
        <v>10</v>
      </c>
      <c r="AU3" s="177" t="s">
        <v>94</v>
      </c>
      <c r="AV3" s="296" t="s">
        <v>12</v>
      </c>
      <c r="AW3" s="296" t="s">
        <v>13</v>
      </c>
      <c r="AX3" s="296" t="s">
        <v>6</v>
      </c>
      <c r="AY3" s="296" t="s">
        <v>16</v>
      </c>
      <c r="AZ3" s="296" t="s">
        <v>7</v>
      </c>
      <c r="BA3" s="296" t="s">
        <v>8</v>
      </c>
      <c r="BB3" s="296" t="s">
        <v>95</v>
      </c>
      <c r="BD3" s="176" t="s">
        <v>0</v>
      </c>
      <c r="BE3" s="176" t="s">
        <v>723</v>
      </c>
      <c r="BF3" s="176" t="s">
        <v>724</v>
      </c>
      <c r="BG3" s="297"/>
      <c r="BH3" s="297"/>
      <c r="BI3" s="297"/>
      <c r="BJ3" s="297"/>
      <c r="BK3" s="297"/>
      <c r="BL3" s="297"/>
      <c r="BM3" s="297"/>
      <c r="BN3" s="297"/>
      <c r="BO3" s="297"/>
    </row>
    <row r="4" spans="2:67" ht="16.5">
      <c r="B4" s="293" t="s">
        <v>74</v>
      </c>
      <c r="C4" s="176">
        <v>6</v>
      </c>
      <c r="F4" s="176" t="s">
        <v>135</v>
      </c>
      <c r="G4" s="176">
        <v>1.7711054686986105</v>
      </c>
      <c r="H4" s="302">
        <v>2.2266098866143942</v>
      </c>
      <c r="I4" s="176">
        <v>0.2571865007285441</v>
      </c>
      <c r="J4" s="176">
        <v>1</v>
      </c>
      <c r="L4" s="188" t="s">
        <v>63</v>
      </c>
      <c r="M4" s="179">
        <v>55</v>
      </c>
      <c r="N4" s="180">
        <v>130</v>
      </c>
      <c r="O4" s="181">
        <v>9.2307692307692313E-2</v>
      </c>
      <c r="P4" s="181">
        <v>0.23076923076923078</v>
      </c>
      <c r="Q4" s="181">
        <v>0.23846153846153847</v>
      </c>
      <c r="R4" s="181">
        <v>0.3</v>
      </c>
      <c r="S4" s="181">
        <v>6.9230769230769235E-2</v>
      </c>
      <c r="T4" s="181">
        <v>6.9230769230769235E-2</v>
      </c>
      <c r="U4" s="182" t="s">
        <v>71</v>
      </c>
      <c r="W4" s="183" t="s">
        <v>63</v>
      </c>
      <c r="X4" s="183" t="s">
        <v>64</v>
      </c>
      <c r="Y4" s="184" t="s">
        <v>64</v>
      </c>
      <c r="Z4" s="185">
        <v>24</v>
      </c>
      <c r="AA4" s="182">
        <v>62</v>
      </c>
      <c r="AB4" s="186">
        <v>1.0763888888888891</v>
      </c>
      <c r="AC4" s="183">
        <v>9</v>
      </c>
      <c r="AD4" s="183">
        <v>17</v>
      </c>
      <c r="AE4" s="183">
        <v>10</v>
      </c>
      <c r="AF4" s="183">
        <v>18</v>
      </c>
      <c r="AG4" s="183">
        <v>5</v>
      </c>
      <c r="AH4" s="183">
        <v>3</v>
      </c>
      <c r="AI4" s="183">
        <v>0</v>
      </c>
      <c r="AJ4" s="187">
        <v>0.9199822556563233</v>
      </c>
      <c r="AK4" s="182" t="s">
        <v>71</v>
      </c>
      <c r="AL4" s="182">
        <v>37</v>
      </c>
      <c r="AM4" s="182" t="s">
        <v>598</v>
      </c>
      <c r="AN4" s="188" t="s">
        <v>342</v>
      </c>
      <c r="AO4" s="189">
        <v>1</v>
      </c>
      <c r="AP4" s="189">
        <v>1</v>
      </c>
      <c r="AQ4" s="189" t="s">
        <v>768</v>
      </c>
      <c r="AS4" s="177" t="s">
        <v>63</v>
      </c>
      <c r="AT4" s="178" t="s">
        <v>64</v>
      </c>
      <c r="AU4" s="177">
        <v>1</v>
      </c>
      <c r="AV4" s="190">
        <v>6.2778964938500423E-2</v>
      </c>
      <c r="AW4" s="190">
        <v>0.40881868485508399</v>
      </c>
      <c r="AX4" s="190">
        <v>0.16861151747355468</v>
      </c>
      <c r="AY4" s="191">
        <v>22.067347826086952</v>
      </c>
      <c r="AZ4" s="191">
        <v>2.0250837164652924</v>
      </c>
      <c r="BA4" s="191">
        <v>24.08651435734431</v>
      </c>
      <c r="BB4" s="191">
        <v>2.5403822383684203</v>
      </c>
      <c r="BD4" s="176" t="s">
        <v>63</v>
      </c>
      <c r="BE4" s="176">
        <v>4</v>
      </c>
      <c r="BF4" s="176">
        <v>55</v>
      </c>
    </row>
    <row r="5" spans="2:67" ht="16.5">
      <c r="B5" s="293" t="s">
        <v>69</v>
      </c>
      <c r="C5" s="176">
        <v>5</v>
      </c>
      <c r="F5" s="176" t="s">
        <v>138</v>
      </c>
      <c r="G5" s="176">
        <v>1.6245051003765973</v>
      </c>
      <c r="H5" s="176">
        <v>2.0256030346784732</v>
      </c>
      <c r="I5" s="176">
        <v>0.24690469374881752</v>
      </c>
      <c r="J5" s="176">
        <v>2</v>
      </c>
      <c r="L5" s="188" t="s">
        <v>135</v>
      </c>
      <c r="M5" s="179">
        <v>67</v>
      </c>
      <c r="N5" s="180">
        <v>145</v>
      </c>
      <c r="O5" s="181">
        <v>0.33103448275862069</v>
      </c>
      <c r="P5" s="181">
        <v>0.18620689655172415</v>
      </c>
      <c r="Q5" s="181">
        <v>0.21379310344827587</v>
      </c>
      <c r="R5" s="181">
        <v>0.16551724137931034</v>
      </c>
      <c r="S5" s="181">
        <v>7.586206896551724E-2</v>
      </c>
      <c r="T5" s="181">
        <v>2.7586206896551724E-2</v>
      </c>
      <c r="U5" s="182" t="s">
        <v>69</v>
      </c>
      <c r="W5" s="183" t="s">
        <v>63</v>
      </c>
      <c r="X5" s="183" t="s">
        <v>96</v>
      </c>
      <c r="Y5" s="184" t="s">
        <v>96</v>
      </c>
      <c r="Z5" s="185">
        <v>13</v>
      </c>
      <c r="AA5" s="182">
        <v>32</v>
      </c>
      <c r="AB5" s="186">
        <v>1.0256410256410258</v>
      </c>
      <c r="AC5" s="183">
        <v>1</v>
      </c>
      <c r="AD5" s="183">
        <v>4</v>
      </c>
      <c r="AE5" s="183">
        <v>12</v>
      </c>
      <c r="AF5" s="183">
        <v>9</v>
      </c>
      <c r="AG5" s="183">
        <v>1</v>
      </c>
      <c r="AH5" s="183">
        <v>5</v>
      </c>
      <c r="AI5" s="183">
        <v>0</v>
      </c>
      <c r="AJ5" s="187">
        <v>0.88369059570231112</v>
      </c>
      <c r="AK5" s="182" t="s">
        <v>72</v>
      </c>
      <c r="AL5" s="182">
        <v>21</v>
      </c>
      <c r="AM5" s="182" t="s">
        <v>424</v>
      </c>
      <c r="AN5" s="188" t="s">
        <v>344</v>
      </c>
      <c r="AO5" s="189">
        <v>2</v>
      </c>
      <c r="AP5" s="189">
        <v>2</v>
      </c>
      <c r="AQ5" s="189" t="s">
        <v>769</v>
      </c>
      <c r="AS5" s="177" t="s">
        <v>63</v>
      </c>
      <c r="AT5" s="178" t="s">
        <v>96</v>
      </c>
      <c r="AU5" s="177">
        <v>1</v>
      </c>
      <c r="AV5" s="190">
        <v>2.4997381769556209E-2</v>
      </c>
      <c r="AW5" s="190">
        <v>0.41654539255497558</v>
      </c>
      <c r="AX5" s="190">
        <v>0.13993675676950024</v>
      </c>
      <c r="AY5" s="191">
        <v>22.758153846153846</v>
      </c>
      <c r="AZ5" s="191">
        <v>1.4300029155522749</v>
      </c>
      <c r="BA5" s="191">
        <v>22.360623795893019</v>
      </c>
      <c r="BB5" s="191">
        <v>2.4294869503453316</v>
      </c>
      <c r="BD5" s="176" t="s">
        <v>135</v>
      </c>
      <c r="BE5" s="176">
        <v>4</v>
      </c>
      <c r="BF5" s="176">
        <v>67</v>
      </c>
    </row>
    <row r="6" spans="2:67" ht="16.5">
      <c r="B6" s="293" t="s">
        <v>71</v>
      </c>
      <c r="C6" s="176">
        <v>4</v>
      </c>
      <c r="F6" s="176" t="s">
        <v>142</v>
      </c>
      <c r="G6" s="176">
        <v>2.1215573252044813</v>
      </c>
      <c r="H6" s="176">
        <v>2.6192389296623744</v>
      </c>
      <c r="I6" s="176">
        <v>0.23458315198243596</v>
      </c>
      <c r="J6" s="176">
        <v>3</v>
      </c>
      <c r="L6" s="188" t="s">
        <v>153</v>
      </c>
      <c r="M6" s="179">
        <v>49</v>
      </c>
      <c r="N6" s="180">
        <v>107</v>
      </c>
      <c r="O6" s="181">
        <v>8.4112149532710276E-2</v>
      </c>
      <c r="P6" s="181">
        <v>0.12149532710280374</v>
      </c>
      <c r="Q6" s="181">
        <v>0.35514018691588783</v>
      </c>
      <c r="R6" s="181">
        <v>0.32710280373831774</v>
      </c>
      <c r="S6" s="181">
        <v>9.3457943925233641E-2</v>
      </c>
      <c r="T6" s="181">
        <v>1.8691588785046728E-2</v>
      </c>
      <c r="U6" s="182" t="s">
        <v>71</v>
      </c>
      <c r="W6" s="183" t="s">
        <v>63</v>
      </c>
      <c r="X6" s="183" t="s">
        <v>97</v>
      </c>
      <c r="Y6" s="184" t="s">
        <v>97</v>
      </c>
      <c r="Z6" s="185">
        <v>8</v>
      </c>
      <c r="AA6" s="182">
        <v>21</v>
      </c>
      <c r="AB6" s="186">
        <v>1.09375</v>
      </c>
      <c r="AC6" s="183">
        <v>0</v>
      </c>
      <c r="AD6" s="183">
        <v>6</v>
      </c>
      <c r="AE6" s="183">
        <v>5</v>
      </c>
      <c r="AF6" s="183">
        <v>7</v>
      </c>
      <c r="AG6" s="183">
        <v>2</v>
      </c>
      <c r="AH6" s="183">
        <v>1</v>
      </c>
      <c r="AI6" s="183">
        <v>0</v>
      </c>
      <c r="AJ6" s="187">
        <v>0.89334061206169724</v>
      </c>
      <c r="AK6" s="182" t="s">
        <v>72</v>
      </c>
      <c r="AL6" s="182">
        <v>7</v>
      </c>
      <c r="AM6" s="182" t="s">
        <v>643</v>
      </c>
      <c r="AN6" s="188" t="s">
        <v>345</v>
      </c>
      <c r="AO6" s="189">
        <v>3</v>
      </c>
      <c r="AP6" s="189">
        <v>3</v>
      </c>
      <c r="AQ6" s="189" t="s">
        <v>770</v>
      </c>
      <c r="AS6" s="177" t="s">
        <v>63</v>
      </c>
      <c r="AT6" s="178" t="s">
        <v>97</v>
      </c>
      <c r="AU6" s="177">
        <v>1</v>
      </c>
      <c r="AV6" s="190">
        <v>3.9922266969322405E-2</v>
      </c>
      <c r="AW6" s="190">
        <v>0.41243454300114496</v>
      </c>
      <c r="AX6" s="190">
        <v>0.13785110007534288</v>
      </c>
      <c r="AY6" s="191">
        <v>21.869285714285713</v>
      </c>
      <c r="AZ6" s="191">
        <v>0.90133411587724199</v>
      </c>
      <c r="BA6" s="191">
        <v>18.89463368838959</v>
      </c>
      <c r="BB6" s="191">
        <v>2.6762872736682759</v>
      </c>
      <c r="BD6" s="176" t="s">
        <v>153</v>
      </c>
      <c r="BE6" s="176">
        <v>6</v>
      </c>
      <c r="BF6" s="176">
        <v>49</v>
      </c>
    </row>
    <row r="7" spans="2:67" ht="16.5">
      <c r="B7" s="293" t="s">
        <v>72</v>
      </c>
      <c r="C7" s="176">
        <v>3</v>
      </c>
      <c r="F7" s="176" t="s">
        <v>140</v>
      </c>
      <c r="G7" s="176">
        <v>2.1056171949687608</v>
      </c>
      <c r="H7" s="176">
        <v>2.5982256672085726</v>
      </c>
      <c r="I7" s="176">
        <v>0.23394968155506546</v>
      </c>
      <c r="J7" s="176">
        <v>4</v>
      </c>
      <c r="L7" s="188" t="s">
        <v>150</v>
      </c>
      <c r="M7" s="179">
        <v>48</v>
      </c>
      <c r="N7" s="180">
        <v>112</v>
      </c>
      <c r="O7" s="181">
        <v>0.28828828828828829</v>
      </c>
      <c r="P7" s="181">
        <v>0.16216216216216217</v>
      </c>
      <c r="Q7" s="181">
        <v>0.31531531531531531</v>
      </c>
      <c r="R7" s="181">
        <v>0.14414414414414414</v>
      </c>
      <c r="S7" s="181">
        <v>8.1081081081081086E-2</v>
      </c>
      <c r="T7" s="181">
        <v>9.0090090090090089E-3</v>
      </c>
      <c r="U7" s="182" t="s">
        <v>71</v>
      </c>
      <c r="W7" s="183" t="s">
        <v>63</v>
      </c>
      <c r="X7" s="183" t="s">
        <v>98</v>
      </c>
      <c r="Y7" s="184" t="s">
        <v>98</v>
      </c>
      <c r="Z7" s="185">
        <v>5</v>
      </c>
      <c r="AA7" s="182">
        <v>15</v>
      </c>
      <c r="AB7" s="186">
        <v>1.25</v>
      </c>
      <c r="AC7" s="183">
        <v>2</v>
      </c>
      <c r="AD7" s="183">
        <v>3</v>
      </c>
      <c r="AE7" s="183">
        <v>4</v>
      </c>
      <c r="AF7" s="183">
        <v>5</v>
      </c>
      <c r="AG7" s="183">
        <v>1</v>
      </c>
      <c r="AH7" s="183">
        <v>0</v>
      </c>
      <c r="AI7" s="183">
        <v>0</v>
      </c>
      <c r="AJ7" s="187">
        <v>0.91320719940608475</v>
      </c>
      <c r="AK7" s="182" t="s">
        <v>71</v>
      </c>
      <c r="AL7" s="182">
        <v>46</v>
      </c>
      <c r="AM7" s="182" t="s">
        <v>606</v>
      </c>
      <c r="AN7" s="188" t="s">
        <v>346</v>
      </c>
      <c r="AO7" s="189">
        <v>4</v>
      </c>
      <c r="AP7" s="189">
        <v>4</v>
      </c>
      <c r="AQ7" s="189" t="s">
        <v>771</v>
      </c>
      <c r="AS7" s="177" t="s">
        <v>63</v>
      </c>
      <c r="AT7" s="178" t="s">
        <v>98</v>
      </c>
      <c r="AU7" s="177">
        <v>1</v>
      </c>
      <c r="AV7" s="190">
        <v>3.3409697729386366E-2</v>
      </c>
      <c r="AW7" s="190">
        <v>0.42245958544705575</v>
      </c>
      <c r="AX7" s="190">
        <v>0.17553892111319783</v>
      </c>
      <c r="AY7" s="191">
        <v>22.303000000000001</v>
      </c>
      <c r="AZ7" s="191">
        <v>2.7604405035670854</v>
      </c>
      <c r="BA7" s="191">
        <v>34.279652071569444</v>
      </c>
      <c r="BB7" s="191">
        <v>2.2527317374790212</v>
      </c>
      <c r="BD7" s="176" t="s">
        <v>150</v>
      </c>
      <c r="BE7" s="176">
        <v>12</v>
      </c>
      <c r="BF7" s="176">
        <v>48</v>
      </c>
    </row>
    <row r="8" spans="2:67" ht="16.5">
      <c r="B8" s="293" t="s">
        <v>70</v>
      </c>
      <c r="C8" s="176">
        <v>2</v>
      </c>
      <c r="F8" s="176" t="s">
        <v>148</v>
      </c>
      <c r="G8" s="176">
        <v>1.9609510860763544</v>
      </c>
      <c r="H8" s="176">
        <v>2.4139186626867639</v>
      </c>
      <c r="I8" s="176">
        <v>0.23099381714652933</v>
      </c>
      <c r="J8" s="176">
        <v>5</v>
      </c>
      <c r="L8" s="188" t="s">
        <v>158</v>
      </c>
      <c r="M8" s="179">
        <v>46</v>
      </c>
      <c r="N8" s="180">
        <v>94</v>
      </c>
      <c r="O8" s="181">
        <v>9.5744680851063829E-2</v>
      </c>
      <c r="P8" s="181">
        <v>0.10638297872340426</v>
      </c>
      <c r="Q8" s="181">
        <v>0.24468085106382978</v>
      </c>
      <c r="R8" s="181">
        <v>0.21276595744680851</v>
      </c>
      <c r="S8" s="181">
        <v>0.18085106382978725</v>
      </c>
      <c r="T8" s="181">
        <v>0.15957446808510639</v>
      </c>
      <c r="U8" s="182" t="s">
        <v>72</v>
      </c>
      <c r="W8" s="183" t="s">
        <v>135</v>
      </c>
      <c r="X8" s="183" t="s">
        <v>168</v>
      </c>
      <c r="Y8" s="184" t="s">
        <v>168</v>
      </c>
      <c r="Z8" s="185">
        <v>28</v>
      </c>
      <c r="AA8" s="182">
        <v>64</v>
      </c>
      <c r="AB8" s="186">
        <v>0.95238095238095233</v>
      </c>
      <c r="AC8" s="183">
        <v>17</v>
      </c>
      <c r="AD8" s="183">
        <v>12</v>
      </c>
      <c r="AE8" s="183">
        <v>14</v>
      </c>
      <c r="AF8" s="183">
        <v>12</v>
      </c>
      <c r="AG8" s="183">
        <v>6</v>
      </c>
      <c r="AH8" s="183">
        <v>3</v>
      </c>
      <c r="AI8" s="183">
        <v>0</v>
      </c>
      <c r="AJ8" s="187">
        <v>0.9484896699332781</v>
      </c>
      <c r="AK8" s="182" t="s">
        <v>71</v>
      </c>
      <c r="AL8" s="182">
        <v>3</v>
      </c>
      <c r="AM8" s="182" t="s">
        <v>460</v>
      </c>
      <c r="AN8" s="188" t="s">
        <v>347</v>
      </c>
      <c r="AO8" s="189">
        <v>5</v>
      </c>
      <c r="AP8" s="189">
        <v>1</v>
      </c>
      <c r="AQ8" s="189" t="s">
        <v>772</v>
      </c>
      <c r="AS8" s="177" t="s">
        <v>63</v>
      </c>
      <c r="AT8" s="178" t="s">
        <v>99</v>
      </c>
      <c r="AU8" s="177">
        <v>1</v>
      </c>
      <c r="AV8" s="190">
        <v>8.8844439637456044E-2</v>
      </c>
      <c r="AW8" s="190">
        <v>0.44904534891181735</v>
      </c>
      <c r="AX8" s="190">
        <v>0.19533393223597251</v>
      </c>
      <c r="AY8" s="191">
        <v>24.977999999999998</v>
      </c>
      <c r="AZ8" s="191">
        <v>4.4849399359541469</v>
      </c>
      <c r="BA8" s="191">
        <v>50.586479886751853</v>
      </c>
      <c r="BB8" s="191">
        <v>2.2862497976587228</v>
      </c>
      <c r="BD8" s="176" t="s">
        <v>158</v>
      </c>
      <c r="BE8" s="176">
        <v>7</v>
      </c>
      <c r="BF8" s="176">
        <v>46</v>
      </c>
    </row>
    <row r="9" spans="2:67" ht="16.5">
      <c r="B9" s="293" t="s">
        <v>73</v>
      </c>
      <c r="C9" s="176">
        <v>1</v>
      </c>
      <c r="F9" s="176" t="s">
        <v>137</v>
      </c>
      <c r="G9" s="176">
        <v>1.6193928632609071</v>
      </c>
      <c r="H9" s="176">
        <v>1.989116717867448</v>
      </c>
      <c r="I9" s="176">
        <v>0.22831016672633875</v>
      </c>
      <c r="J9" s="176">
        <v>6</v>
      </c>
      <c r="L9" s="188" t="s">
        <v>136</v>
      </c>
      <c r="M9" s="179">
        <v>57</v>
      </c>
      <c r="N9" s="180">
        <v>129</v>
      </c>
      <c r="O9" s="181">
        <v>0.24031007751937986</v>
      </c>
      <c r="P9" s="181">
        <v>0.17829457364341086</v>
      </c>
      <c r="Q9" s="181">
        <v>0.19379844961240311</v>
      </c>
      <c r="R9" s="181">
        <v>0.17829457364341086</v>
      </c>
      <c r="S9" s="181">
        <v>0.15503875968992248</v>
      </c>
      <c r="T9" s="181">
        <v>5.4263565891472867E-2</v>
      </c>
      <c r="U9" s="182" t="s">
        <v>71</v>
      </c>
      <c r="W9" s="183" t="s">
        <v>135</v>
      </c>
      <c r="X9" s="183" t="s">
        <v>169</v>
      </c>
      <c r="Y9" s="184" t="s">
        <v>169</v>
      </c>
      <c r="Z9" s="185">
        <v>18</v>
      </c>
      <c r="AA9" s="182">
        <v>43</v>
      </c>
      <c r="AB9" s="186">
        <v>0.99537037037037046</v>
      </c>
      <c r="AC9" s="183">
        <v>20</v>
      </c>
      <c r="AD9" s="183">
        <v>8</v>
      </c>
      <c r="AE9" s="183">
        <v>8</v>
      </c>
      <c r="AF9" s="183">
        <v>5</v>
      </c>
      <c r="AG9" s="183">
        <v>1</v>
      </c>
      <c r="AH9" s="183">
        <v>1</v>
      </c>
      <c r="AI9" s="183">
        <v>0</v>
      </c>
      <c r="AJ9" s="187">
        <v>0.98857185218614285</v>
      </c>
      <c r="AK9" s="182" t="s">
        <v>69</v>
      </c>
      <c r="AL9" s="182">
        <v>5</v>
      </c>
      <c r="AM9" s="182" t="s">
        <v>397</v>
      </c>
      <c r="AN9" s="188" t="s">
        <v>349</v>
      </c>
      <c r="AO9" s="189">
        <v>6</v>
      </c>
      <c r="AP9" s="189">
        <v>2</v>
      </c>
      <c r="AQ9" s="189" t="s">
        <v>773</v>
      </c>
      <c r="AS9" s="177" t="s">
        <v>63</v>
      </c>
      <c r="AT9" s="178" t="s">
        <v>100</v>
      </c>
      <c r="AU9" s="177">
        <v>1</v>
      </c>
      <c r="AV9" s="190">
        <v>4.6311514272893858E-2</v>
      </c>
      <c r="AW9" s="190">
        <v>0.4135383278134645</v>
      </c>
      <c r="AX9" s="190">
        <v>0.15619330890811217</v>
      </c>
      <c r="AY9" s="191">
        <v>22.410568627450981</v>
      </c>
      <c r="AZ9" s="191">
        <v>1.775297089243036</v>
      </c>
      <c r="BA9" s="191">
        <v>24.131159012097406</v>
      </c>
      <c r="BB9" s="191">
        <v>2.4919791350519866</v>
      </c>
      <c r="BD9" s="176" t="s">
        <v>136</v>
      </c>
      <c r="BE9" s="176">
        <v>6</v>
      </c>
      <c r="BF9" s="176">
        <v>57</v>
      </c>
    </row>
    <row r="10" spans="2:67" ht="16.5">
      <c r="C10" s="176">
        <v>0</v>
      </c>
      <c r="F10" s="176" t="s">
        <v>144</v>
      </c>
      <c r="G10" s="176">
        <v>1.6200035645275037</v>
      </c>
      <c r="H10" s="176">
        <v>1.9838249608699396</v>
      </c>
      <c r="I10" s="176">
        <v>0.22458061470287527</v>
      </c>
      <c r="J10" s="176">
        <v>7</v>
      </c>
      <c r="L10" s="188" t="s">
        <v>143</v>
      </c>
      <c r="M10" s="179">
        <v>106</v>
      </c>
      <c r="N10" s="180">
        <v>251</v>
      </c>
      <c r="O10" s="181">
        <v>0.27091633466135456</v>
      </c>
      <c r="P10" s="181">
        <v>0.23107569721115537</v>
      </c>
      <c r="Q10" s="181">
        <v>0.20318725099601595</v>
      </c>
      <c r="R10" s="181">
        <v>0.15936254980079681</v>
      </c>
      <c r="S10" s="181">
        <v>7.9681274900398405E-2</v>
      </c>
      <c r="T10" s="181">
        <v>5.5776892430278883E-2</v>
      </c>
      <c r="U10" s="182" t="s">
        <v>71</v>
      </c>
      <c r="W10" s="183" t="s">
        <v>135</v>
      </c>
      <c r="X10" s="183" t="s">
        <v>170</v>
      </c>
      <c r="Y10" s="184" t="s">
        <v>170</v>
      </c>
      <c r="Z10" s="185">
        <v>8</v>
      </c>
      <c r="AA10" s="182">
        <v>20</v>
      </c>
      <c r="AB10" s="186">
        <v>1.0416666666666667</v>
      </c>
      <c r="AC10" s="183">
        <v>2</v>
      </c>
      <c r="AD10" s="183">
        <v>2</v>
      </c>
      <c r="AE10" s="183">
        <v>6</v>
      </c>
      <c r="AF10" s="183">
        <v>6</v>
      </c>
      <c r="AG10" s="183">
        <v>4</v>
      </c>
      <c r="AH10" s="183">
        <v>0</v>
      </c>
      <c r="AI10" s="183">
        <v>0</v>
      </c>
      <c r="AJ10" s="187">
        <v>0.90172740365340365</v>
      </c>
      <c r="AK10" s="182" t="s">
        <v>71</v>
      </c>
      <c r="AL10" s="182">
        <v>64</v>
      </c>
      <c r="AM10" s="182" t="s">
        <v>725</v>
      </c>
      <c r="AN10" s="188" t="s">
        <v>350</v>
      </c>
      <c r="AO10" s="189">
        <v>7</v>
      </c>
      <c r="AP10" s="189">
        <v>3</v>
      </c>
      <c r="AQ10" s="189" t="s">
        <v>774</v>
      </c>
      <c r="AS10" s="177" t="s">
        <v>135</v>
      </c>
      <c r="AT10" s="178" t="s">
        <v>168</v>
      </c>
      <c r="AU10" s="177">
        <v>1</v>
      </c>
      <c r="AV10" s="190">
        <v>7.1838157954911483E-2</v>
      </c>
      <c r="AW10" s="190">
        <v>0.42223470101076843</v>
      </c>
      <c r="AX10" s="190">
        <v>0.24464059252028597</v>
      </c>
      <c r="AY10" s="191">
        <v>20.183958333333333</v>
      </c>
      <c r="AZ10" s="191">
        <v>5.0789215066556785</v>
      </c>
      <c r="BA10" s="191">
        <v>70.520142350760992</v>
      </c>
      <c r="BB10" s="191">
        <v>1.6949429106640221</v>
      </c>
      <c r="BD10" s="176" t="s">
        <v>143</v>
      </c>
      <c r="BE10" s="176">
        <v>5</v>
      </c>
      <c r="BF10" s="176">
        <v>106</v>
      </c>
    </row>
    <row r="11" spans="2:67" ht="16.5">
      <c r="F11" s="176" t="s">
        <v>143</v>
      </c>
      <c r="G11" s="176">
        <v>1.9244754801457915</v>
      </c>
      <c r="H11" s="176">
        <v>2.3499900179660043</v>
      </c>
      <c r="I11" s="176">
        <v>0.22110675984709216</v>
      </c>
      <c r="J11" s="176">
        <v>8</v>
      </c>
      <c r="L11" s="188" t="s">
        <v>159</v>
      </c>
      <c r="M11" s="179">
        <v>26</v>
      </c>
      <c r="N11" s="180">
        <v>62</v>
      </c>
      <c r="O11" s="181">
        <v>0.19354838709677419</v>
      </c>
      <c r="P11" s="181">
        <v>4.8387096774193547E-2</v>
      </c>
      <c r="Q11" s="181">
        <v>0.24193548387096775</v>
      </c>
      <c r="R11" s="181">
        <v>0.30645161290322581</v>
      </c>
      <c r="S11" s="181">
        <v>0.12903225806451613</v>
      </c>
      <c r="T11" s="181">
        <v>8.0645161290322578E-2</v>
      </c>
      <c r="U11" s="182" t="s">
        <v>71</v>
      </c>
      <c r="W11" s="183" t="s">
        <v>135</v>
      </c>
      <c r="X11" s="183" t="s">
        <v>171</v>
      </c>
      <c r="Y11" s="184" t="s">
        <v>171</v>
      </c>
      <c r="Z11" s="185">
        <v>6</v>
      </c>
      <c r="AA11" s="182">
        <v>17</v>
      </c>
      <c r="AB11" s="186">
        <v>1.1805555555555556</v>
      </c>
      <c r="AC11" s="183">
        <v>9</v>
      </c>
      <c r="AD11" s="183">
        <v>5</v>
      </c>
      <c r="AE11" s="183">
        <v>3</v>
      </c>
      <c r="AF11" s="183">
        <v>0</v>
      </c>
      <c r="AG11" s="183">
        <v>0</v>
      </c>
      <c r="AH11" s="183">
        <v>0</v>
      </c>
      <c r="AI11" s="183">
        <v>0</v>
      </c>
      <c r="AJ11" s="187">
        <v>1.0284722230581553</v>
      </c>
      <c r="AK11" s="182" t="s">
        <v>74</v>
      </c>
      <c r="AL11" s="182">
        <v>6</v>
      </c>
      <c r="AM11" s="182" t="s">
        <v>576</v>
      </c>
      <c r="AN11" s="188" t="s">
        <v>352</v>
      </c>
      <c r="AO11" s="189">
        <v>8</v>
      </c>
      <c r="AP11" s="189">
        <v>4</v>
      </c>
      <c r="AQ11" s="189" t="s">
        <v>775</v>
      </c>
      <c r="AS11" s="177" t="s">
        <v>135</v>
      </c>
      <c r="AT11" s="178" t="s">
        <v>169</v>
      </c>
      <c r="AU11" s="177">
        <v>1</v>
      </c>
      <c r="AV11" s="190">
        <v>9.2291408694588864E-2</v>
      </c>
      <c r="AW11" s="190">
        <v>0.45018897025048032</v>
      </c>
      <c r="AX11" s="190">
        <v>0.21788062227600094</v>
      </c>
      <c r="AY11" s="191">
        <v>21.492529411764707</v>
      </c>
      <c r="AZ11" s="191">
        <v>5.3155674944750331</v>
      </c>
      <c r="BA11" s="191">
        <v>72.375914557536646</v>
      </c>
      <c r="BB11" s="191">
        <v>1.6925242491798287</v>
      </c>
      <c r="BD11" s="176" t="s">
        <v>159</v>
      </c>
      <c r="BE11" s="176">
        <v>4</v>
      </c>
      <c r="BF11" s="176">
        <v>26</v>
      </c>
    </row>
    <row r="12" spans="2:67" ht="16.5">
      <c r="F12" s="176" t="s">
        <v>149</v>
      </c>
      <c r="G12" s="176">
        <v>1.9709564947031954</v>
      </c>
      <c r="H12" s="176">
        <v>2.4040474991633141</v>
      </c>
      <c r="I12" s="176">
        <v>0.21973646076106679</v>
      </c>
      <c r="J12" s="176">
        <v>9</v>
      </c>
      <c r="L12" s="188" t="s">
        <v>148</v>
      </c>
      <c r="M12" s="179">
        <v>60</v>
      </c>
      <c r="N12" s="180">
        <v>132</v>
      </c>
      <c r="O12" s="181">
        <v>0.33076923076923076</v>
      </c>
      <c r="P12" s="181">
        <v>0.2</v>
      </c>
      <c r="Q12" s="181">
        <v>0.2076923076923077</v>
      </c>
      <c r="R12" s="181">
        <v>0.11538461538461539</v>
      </c>
      <c r="S12" s="181">
        <v>9.2307692307692313E-2</v>
      </c>
      <c r="T12" s="181">
        <v>5.3846153846153849E-2</v>
      </c>
      <c r="U12" s="182" t="s">
        <v>69</v>
      </c>
      <c r="W12" s="183" t="s">
        <v>153</v>
      </c>
      <c r="X12" s="183" t="s">
        <v>172</v>
      </c>
      <c r="Y12" s="184" t="s">
        <v>172</v>
      </c>
      <c r="Z12" s="185">
        <v>11</v>
      </c>
      <c r="AA12" s="182">
        <v>24</v>
      </c>
      <c r="AB12" s="186">
        <v>0.90909090909090917</v>
      </c>
      <c r="AC12" s="183">
        <v>3</v>
      </c>
      <c r="AD12" s="183">
        <v>3</v>
      </c>
      <c r="AE12" s="183">
        <v>11</v>
      </c>
      <c r="AF12" s="183">
        <v>4</v>
      </c>
      <c r="AG12" s="183">
        <v>3</v>
      </c>
      <c r="AH12" s="183">
        <v>0</v>
      </c>
      <c r="AI12" s="183">
        <v>0</v>
      </c>
      <c r="AJ12" s="187">
        <v>0.92446513068099634</v>
      </c>
      <c r="AK12" s="182" t="s">
        <v>71</v>
      </c>
      <c r="AL12" s="182">
        <v>30</v>
      </c>
      <c r="AM12" s="182" t="s">
        <v>441</v>
      </c>
      <c r="AN12" s="188" t="s">
        <v>353</v>
      </c>
      <c r="AO12" s="189">
        <v>9</v>
      </c>
      <c r="AP12" s="189">
        <v>1</v>
      </c>
      <c r="AQ12" s="189" t="s">
        <v>776</v>
      </c>
      <c r="AS12" s="177" t="s">
        <v>135</v>
      </c>
      <c r="AT12" s="178" t="s">
        <v>170</v>
      </c>
      <c r="AU12" s="177">
        <v>1</v>
      </c>
      <c r="AV12" s="190">
        <v>1.8128085741823979E-2</v>
      </c>
      <c r="AW12" s="190">
        <v>0.3931413319378278</v>
      </c>
      <c r="AX12" s="190">
        <v>0.21376913901822775</v>
      </c>
      <c r="AY12" s="191">
        <v>19.474999999999998</v>
      </c>
      <c r="AZ12" s="191">
        <v>5.0707664920624929</v>
      </c>
      <c r="BA12" s="191">
        <v>96.231271956067317</v>
      </c>
      <c r="BB12" s="191">
        <v>2.0050704626049076</v>
      </c>
      <c r="BD12" s="176" t="s">
        <v>148</v>
      </c>
      <c r="BE12" s="176">
        <v>8</v>
      </c>
      <c r="BF12" s="176">
        <v>60</v>
      </c>
    </row>
    <row r="13" spans="2:67" ht="16.5">
      <c r="F13" s="176" t="s">
        <v>136</v>
      </c>
      <c r="G13" s="176">
        <v>1.8754618208813343</v>
      </c>
      <c r="H13" s="176">
        <v>2.2833020691168078</v>
      </c>
      <c r="I13" s="176">
        <v>0.21746123738409007</v>
      </c>
      <c r="J13" s="176">
        <v>10</v>
      </c>
      <c r="L13" s="188" t="s">
        <v>151</v>
      </c>
      <c r="M13" s="179">
        <v>48</v>
      </c>
      <c r="N13" s="180">
        <v>101</v>
      </c>
      <c r="O13" s="181">
        <v>0.21782178217821782</v>
      </c>
      <c r="P13" s="181">
        <v>0.13861386138613863</v>
      </c>
      <c r="Q13" s="181">
        <v>0.27722772277227725</v>
      </c>
      <c r="R13" s="181">
        <v>0.19801980198019803</v>
      </c>
      <c r="S13" s="181">
        <v>0.13861386138613863</v>
      </c>
      <c r="T13" s="181">
        <v>2.9702970297029702E-2</v>
      </c>
      <c r="U13" s="182" t="s">
        <v>71</v>
      </c>
      <c r="W13" s="183" t="s">
        <v>153</v>
      </c>
      <c r="X13" s="183" t="s">
        <v>173</v>
      </c>
      <c r="Y13" s="184" t="s">
        <v>173</v>
      </c>
      <c r="Z13" s="185">
        <v>5</v>
      </c>
      <c r="AA13" s="182">
        <v>16</v>
      </c>
      <c r="AB13" s="186">
        <v>1.3333333333333333</v>
      </c>
      <c r="AC13" s="183">
        <v>0</v>
      </c>
      <c r="AD13" s="183">
        <v>4</v>
      </c>
      <c r="AE13" s="183">
        <v>6</v>
      </c>
      <c r="AF13" s="183">
        <v>6</v>
      </c>
      <c r="AG13" s="183">
        <v>0</v>
      </c>
      <c r="AH13" s="183">
        <v>0</v>
      </c>
      <c r="AI13" s="183">
        <v>0</v>
      </c>
      <c r="AJ13" s="187">
        <v>0.90927988153740047</v>
      </c>
      <c r="AK13" s="182" t="s">
        <v>71</v>
      </c>
      <c r="AL13" s="182">
        <v>53</v>
      </c>
      <c r="AM13" s="182" t="s">
        <v>639</v>
      </c>
      <c r="AN13" s="188" t="s">
        <v>355</v>
      </c>
      <c r="AO13" s="189">
        <v>10</v>
      </c>
      <c r="AP13" s="189">
        <v>2</v>
      </c>
      <c r="AQ13" s="189" t="s">
        <v>777</v>
      </c>
      <c r="AS13" s="177" t="s">
        <v>135</v>
      </c>
      <c r="AT13" s="178" t="s">
        <v>171</v>
      </c>
      <c r="AU13" s="177">
        <v>1</v>
      </c>
      <c r="AV13" s="190">
        <v>6.4190239701056001E-2</v>
      </c>
      <c r="AW13" s="190">
        <v>0.40810322205664806</v>
      </c>
      <c r="AX13" s="190">
        <v>0.25221904618407442</v>
      </c>
      <c r="AY13" s="191">
        <v>20.867333333333335</v>
      </c>
      <c r="AZ13" s="191">
        <v>2.4259059927598128</v>
      </c>
      <c r="BA13" s="191">
        <v>54.292296574554236</v>
      </c>
      <c r="BB13" s="191">
        <v>2.2015591499802447</v>
      </c>
      <c r="BD13" s="176" t="s">
        <v>151</v>
      </c>
      <c r="BE13" s="176">
        <v>4</v>
      </c>
      <c r="BF13" s="176">
        <v>48</v>
      </c>
    </row>
    <row r="14" spans="2:67" ht="16.5">
      <c r="F14" s="176" t="s">
        <v>145</v>
      </c>
      <c r="G14" s="176">
        <v>2.100909691872539</v>
      </c>
      <c r="H14" s="176">
        <v>2.5385722474723398</v>
      </c>
      <c r="I14" s="176">
        <v>0.20832049911184547</v>
      </c>
      <c r="J14" s="176">
        <v>11</v>
      </c>
      <c r="L14" s="188" t="s">
        <v>146</v>
      </c>
      <c r="M14" s="179">
        <v>44</v>
      </c>
      <c r="N14" s="180">
        <v>112</v>
      </c>
      <c r="O14" s="181">
        <v>0.17857142857142858</v>
      </c>
      <c r="P14" s="181">
        <v>0.23214285714285715</v>
      </c>
      <c r="Q14" s="181">
        <v>0.2767857142857143</v>
      </c>
      <c r="R14" s="181">
        <v>0.19642857142857142</v>
      </c>
      <c r="S14" s="181">
        <v>8.9285714285714288E-2</v>
      </c>
      <c r="T14" s="181">
        <v>2.6785714285714284E-2</v>
      </c>
      <c r="U14" s="182" t="s">
        <v>71</v>
      </c>
      <c r="W14" s="183" t="s">
        <v>153</v>
      </c>
      <c r="X14" s="183" t="s">
        <v>174</v>
      </c>
      <c r="Y14" s="184" t="s">
        <v>174</v>
      </c>
      <c r="Z14" s="185">
        <v>11</v>
      </c>
      <c r="AA14" s="182">
        <v>22</v>
      </c>
      <c r="AB14" s="186">
        <v>0.83333333333333337</v>
      </c>
      <c r="AC14" s="183">
        <v>2</v>
      </c>
      <c r="AD14" s="183">
        <v>6</v>
      </c>
      <c r="AE14" s="183">
        <v>7</v>
      </c>
      <c r="AF14" s="183">
        <v>7</v>
      </c>
      <c r="AG14" s="183">
        <v>0</v>
      </c>
      <c r="AH14" s="183">
        <v>0</v>
      </c>
      <c r="AI14" s="183">
        <v>0</v>
      </c>
      <c r="AJ14" s="187">
        <v>0.92194916107095615</v>
      </c>
      <c r="AK14" s="182" t="s">
        <v>71</v>
      </c>
      <c r="AL14" s="182">
        <v>35</v>
      </c>
      <c r="AM14" s="182" t="s">
        <v>445</v>
      </c>
      <c r="AN14" s="188" t="s">
        <v>356</v>
      </c>
      <c r="AO14" s="189">
        <v>11</v>
      </c>
      <c r="AP14" s="189">
        <v>3</v>
      </c>
      <c r="AQ14" s="189" t="s">
        <v>778</v>
      </c>
      <c r="AS14" s="177" t="s">
        <v>135</v>
      </c>
      <c r="AT14" s="178" t="s">
        <v>99</v>
      </c>
      <c r="AU14" s="177">
        <v>1</v>
      </c>
      <c r="AV14" s="190">
        <v>8.3959305888321914E-2</v>
      </c>
      <c r="AW14" s="190">
        <v>0.42870259249320353</v>
      </c>
      <c r="AX14" s="190">
        <v>0.26680620918295334</v>
      </c>
      <c r="AY14" s="191">
        <v>18.046333333333333</v>
      </c>
      <c r="AZ14" s="191">
        <v>5.6803902600241676</v>
      </c>
      <c r="BA14" s="191">
        <v>57.085574844540396</v>
      </c>
      <c r="BB14" s="191">
        <v>1.7366356845904709</v>
      </c>
      <c r="BD14" s="176" t="s">
        <v>146</v>
      </c>
      <c r="BE14" s="176">
        <v>4</v>
      </c>
      <c r="BF14" s="176">
        <v>44</v>
      </c>
    </row>
    <row r="15" spans="2:67" ht="16.5">
      <c r="F15" s="176" t="s">
        <v>155</v>
      </c>
      <c r="G15" s="176">
        <v>2.0674464768237248</v>
      </c>
      <c r="H15" s="176">
        <v>2.4972205719597111</v>
      </c>
      <c r="I15" s="176">
        <v>0.20787676970301061</v>
      </c>
      <c r="J15" s="176">
        <v>12</v>
      </c>
      <c r="L15" s="188" t="s">
        <v>138</v>
      </c>
      <c r="M15" s="179">
        <v>62</v>
      </c>
      <c r="N15" s="180">
        <v>149</v>
      </c>
      <c r="O15" s="181">
        <v>0.14093959731543623</v>
      </c>
      <c r="P15" s="181">
        <v>0.20134228187919462</v>
      </c>
      <c r="Q15" s="181">
        <v>0.28187919463087246</v>
      </c>
      <c r="R15" s="181">
        <v>0.20805369127516779</v>
      </c>
      <c r="S15" s="181">
        <v>0.14093959731543623</v>
      </c>
      <c r="T15" s="181">
        <v>2.6845637583892617E-2</v>
      </c>
      <c r="U15" s="182" t="s">
        <v>71</v>
      </c>
      <c r="W15" s="183" t="s">
        <v>153</v>
      </c>
      <c r="X15" s="183" t="s">
        <v>175</v>
      </c>
      <c r="Y15" s="184" t="s">
        <v>175</v>
      </c>
      <c r="Z15" s="185">
        <v>9</v>
      </c>
      <c r="AA15" s="182">
        <v>20</v>
      </c>
      <c r="AB15" s="186">
        <v>0.92592592592592604</v>
      </c>
      <c r="AC15" s="183">
        <v>1</v>
      </c>
      <c r="AD15" s="183">
        <v>0</v>
      </c>
      <c r="AE15" s="183">
        <v>7</v>
      </c>
      <c r="AF15" s="183">
        <v>6</v>
      </c>
      <c r="AG15" s="183">
        <v>4</v>
      </c>
      <c r="AH15" s="183">
        <v>2</v>
      </c>
      <c r="AI15" s="183">
        <v>0</v>
      </c>
      <c r="AJ15" s="187">
        <v>0.8711335162620133</v>
      </c>
      <c r="AK15" s="182" t="s">
        <v>72</v>
      </c>
      <c r="AL15" s="182">
        <v>27</v>
      </c>
      <c r="AM15" s="182" t="s">
        <v>726</v>
      </c>
      <c r="AN15" s="188" t="s">
        <v>358</v>
      </c>
      <c r="AO15" s="189">
        <v>12</v>
      </c>
      <c r="AP15" s="189">
        <v>4</v>
      </c>
      <c r="AQ15" s="189" t="s">
        <v>779</v>
      </c>
      <c r="AS15" s="177" t="s">
        <v>135</v>
      </c>
      <c r="AT15" s="178" t="s">
        <v>100</v>
      </c>
      <c r="AU15" s="177">
        <v>1</v>
      </c>
      <c r="AV15" s="190">
        <v>7.2810907347990048E-2</v>
      </c>
      <c r="AW15" s="190">
        <v>0.4266474047995869</v>
      </c>
      <c r="AX15" s="190">
        <v>0.2357022066717534</v>
      </c>
      <c r="AY15" s="191">
        <v>20.463946428571425</v>
      </c>
      <c r="AZ15" s="191">
        <v>4.7314697334380797</v>
      </c>
      <c r="BA15" s="191">
        <v>71.066628803726573</v>
      </c>
      <c r="BB15" s="191">
        <v>1.7711054686986105</v>
      </c>
      <c r="BD15" s="176" t="s">
        <v>138</v>
      </c>
      <c r="BE15" s="176">
        <v>3</v>
      </c>
      <c r="BF15" s="176">
        <v>62</v>
      </c>
    </row>
    <row r="16" spans="2:67" ht="16.5">
      <c r="F16" s="176" t="s">
        <v>152</v>
      </c>
      <c r="G16" s="176">
        <v>2.2561611729832642</v>
      </c>
      <c r="H16" s="176">
        <v>2.6976308732333947</v>
      </c>
      <c r="I16" s="176">
        <v>0.19567294461786444</v>
      </c>
      <c r="J16" s="176">
        <v>13</v>
      </c>
      <c r="L16" s="188" t="s">
        <v>156</v>
      </c>
      <c r="M16" s="179">
        <v>127</v>
      </c>
      <c r="N16" s="180">
        <v>296</v>
      </c>
      <c r="O16" s="181">
        <v>5.0675675675675678E-2</v>
      </c>
      <c r="P16" s="181">
        <v>0.13513513513513514</v>
      </c>
      <c r="Q16" s="181">
        <v>0.29729729729729731</v>
      </c>
      <c r="R16" s="181">
        <v>0.32094594594594594</v>
      </c>
      <c r="S16" s="181">
        <v>0.13851351351351351</v>
      </c>
      <c r="T16" s="181">
        <v>5.7432432432432436E-2</v>
      </c>
      <c r="U16" s="182" t="s">
        <v>72</v>
      </c>
      <c r="W16" s="183" t="s">
        <v>153</v>
      </c>
      <c r="X16" s="183" t="s">
        <v>176</v>
      </c>
      <c r="Y16" s="184" t="s">
        <v>176</v>
      </c>
      <c r="Z16" s="185">
        <v>12</v>
      </c>
      <c r="AA16" s="182">
        <v>23</v>
      </c>
      <c r="AB16" s="186">
        <v>0.79861111111111116</v>
      </c>
      <c r="AC16" s="183">
        <v>1</v>
      </c>
      <c r="AD16" s="183">
        <v>0</v>
      </c>
      <c r="AE16" s="183">
        <v>7</v>
      </c>
      <c r="AF16" s="183">
        <v>12</v>
      </c>
      <c r="AG16" s="183">
        <v>3</v>
      </c>
      <c r="AH16" s="183">
        <v>0</v>
      </c>
      <c r="AI16" s="183">
        <v>0</v>
      </c>
      <c r="AJ16" s="187">
        <v>0.88432861114039729</v>
      </c>
      <c r="AK16" s="182" t="s">
        <v>72</v>
      </c>
      <c r="AL16" s="182">
        <v>20</v>
      </c>
      <c r="AM16" s="182" t="s">
        <v>569</v>
      </c>
      <c r="AN16" s="188" t="s">
        <v>360</v>
      </c>
      <c r="AO16" s="189">
        <v>13</v>
      </c>
      <c r="AP16" s="189">
        <v>5</v>
      </c>
      <c r="AQ16" s="189" t="s">
        <v>780</v>
      </c>
      <c r="AS16" s="177" t="s">
        <v>153</v>
      </c>
      <c r="AT16" s="178" t="s">
        <v>172</v>
      </c>
      <c r="AU16" s="177">
        <v>1</v>
      </c>
      <c r="AV16" s="190">
        <v>3.7385393452812193E-2</v>
      </c>
      <c r="AW16" s="190">
        <v>0.3997876907543193</v>
      </c>
      <c r="AX16" s="190">
        <v>0.19763366342163138</v>
      </c>
      <c r="AY16" s="191">
        <v>13.441299999999998</v>
      </c>
      <c r="AZ16" s="191">
        <v>1.8188644749736302</v>
      </c>
      <c r="BA16" s="191">
        <v>27.273811766508949</v>
      </c>
      <c r="BB16" s="191">
        <v>2.0302525168505143</v>
      </c>
      <c r="BD16" s="176" t="s">
        <v>707</v>
      </c>
      <c r="BE16" s="176">
        <v>0</v>
      </c>
      <c r="BF16" s="176">
        <v>0</v>
      </c>
    </row>
    <row r="17" spans="6:58" ht="16.5">
      <c r="F17" s="176" t="s">
        <v>150</v>
      </c>
      <c r="G17" s="176">
        <v>2.3357119739712338</v>
      </c>
      <c r="H17" s="176">
        <v>2.7898231665392981</v>
      </c>
      <c r="I17" s="176">
        <v>0.19442088649139966</v>
      </c>
      <c r="J17" s="176">
        <v>14</v>
      </c>
      <c r="L17" s="188" t="s">
        <v>142</v>
      </c>
      <c r="M17" s="179">
        <v>49</v>
      </c>
      <c r="N17" s="180">
        <v>105</v>
      </c>
      <c r="O17" s="181">
        <v>0.18095238095238095</v>
      </c>
      <c r="P17" s="181">
        <v>0.27619047619047621</v>
      </c>
      <c r="Q17" s="181">
        <v>0.30476190476190479</v>
      </c>
      <c r="R17" s="181">
        <v>0.20952380952380953</v>
      </c>
      <c r="S17" s="181">
        <v>1.9047619047619049E-2</v>
      </c>
      <c r="T17" s="181">
        <v>9.5238095238095247E-3</v>
      </c>
      <c r="U17" s="182" t="s">
        <v>71</v>
      </c>
      <c r="W17" s="183" t="s">
        <v>153</v>
      </c>
      <c r="X17" s="183" t="s">
        <v>327</v>
      </c>
      <c r="Y17" s="184" t="s">
        <v>327</v>
      </c>
      <c r="Z17" s="185">
        <v>1</v>
      </c>
      <c r="AA17" s="182">
        <v>2</v>
      </c>
      <c r="AB17" s="186">
        <v>0.83333333333333337</v>
      </c>
      <c r="AC17" s="183">
        <v>2</v>
      </c>
      <c r="AD17" s="183">
        <v>0</v>
      </c>
      <c r="AE17" s="183">
        <v>0</v>
      </c>
      <c r="AF17" s="183">
        <v>0</v>
      </c>
      <c r="AG17" s="183">
        <v>0</v>
      </c>
      <c r="AH17" s="183">
        <v>0</v>
      </c>
      <c r="AI17" s="183">
        <v>0</v>
      </c>
      <c r="AJ17" s="187">
        <v>1.0489285714285714</v>
      </c>
      <c r="AK17" s="182" t="s">
        <v>74</v>
      </c>
      <c r="AL17" s="182">
        <v>2</v>
      </c>
      <c r="AM17" s="182" t="s">
        <v>369</v>
      </c>
      <c r="AN17" s="188" t="s">
        <v>361</v>
      </c>
      <c r="AO17" s="189">
        <v>14</v>
      </c>
      <c r="AP17" s="189">
        <v>6</v>
      </c>
      <c r="AQ17" s="189" t="s">
        <v>781</v>
      </c>
      <c r="AS17" s="177" t="s">
        <v>153</v>
      </c>
      <c r="AT17" s="178" t="s">
        <v>173</v>
      </c>
      <c r="AU17" s="177">
        <v>1</v>
      </c>
      <c r="AV17" s="190">
        <v>6.7738017455630212E-2</v>
      </c>
      <c r="AW17" s="190">
        <v>0.34797721945572146</v>
      </c>
      <c r="AX17" s="190">
        <v>0.18942810701110424</v>
      </c>
      <c r="AY17" s="191">
        <v>17.042749999999998</v>
      </c>
      <c r="AZ17" s="191">
        <v>1.3336011128702665</v>
      </c>
      <c r="BA17" s="191">
        <v>28.141820930738945</v>
      </c>
      <c r="BB17" s="191">
        <v>3.0889005477523361</v>
      </c>
      <c r="BD17" s="176" t="s">
        <v>156</v>
      </c>
      <c r="BE17" s="176">
        <v>7</v>
      </c>
      <c r="BF17" s="176">
        <v>127</v>
      </c>
    </row>
    <row r="18" spans="6:58" ht="16.5">
      <c r="F18" s="176" t="s">
        <v>146</v>
      </c>
      <c r="G18" s="176">
        <v>1.9087877700513656</v>
      </c>
      <c r="H18" s="176">
        <v>2.2779688016344211</v>
      </c>
      <c r="I18" s="176">
        <v>0.1934112515678581</v>
      </c>
      <c r="J18" s="176">
        <v>15</v>
      </c>
      <c r="L18" s="188" t="s">
        <v>161</v>
      </c>
      <c r="M18" s="179">
        <v>79</v>
      </c>
      <c r="N18" s="180">
        <v>183</v>
      </c>
      <c r="O18" s="181">
        <v>4.3715846994535519E-2</v>
      </c>
      <c r="P18" s="181">
        <v>0.14754098360655737</v>
      </c>
      <c r="Q18" s="181">
        <v>0.20765027322404372</v>
      </c>
      <c r="R18" s="181">
        <v>0.24590163934426229</v>
      </c>
      <c r="S18" s="181">
        <v>0.24590163934426229</v>
      </c>
      <c r="T18" s="181">
        <v>0.10928961748633879</v>
      </c>
      <c r="U18" s="182" t="s">
        <v>72</v>
      </c>
      <c r="W18" s="183" t="s">
        <v>150</v>
      </c>
      <c r="X18" s="183" t="s">
        <v>177</v>
      </c>
      <c r="Y18" s="184" t="s">
        <v>177</v>
      </c>
      <c r="Z18" s="185">
        <v>20</v>
      </c>
      <c r="AA18" s="182">
        <v>46</v>
      </c>
      <c r="AB18" s="186">
        <v>0.95833333333333337</v>
      </c>
      <c r="AC18" s="183">
        <v>4</v>
      </c>
      <c r="AD18" s="183">
        <v>9</v>
      </c>
      <c r="AE18" s="183">
        <v>17</v>
      </c>
      <c r="AF18" s="183">
        <v>11</v>
      </c>
      <c r="AG18" s="183">
        <v>5</v>
      </c>
      <c r="AH18" s="183">
        <v>0</v>
      </c>
      <c r="AI18" s="183">
        <v>0</v>
      </c>
      <c r="AJ18" s="187">
        <v>0.91401509992844021</v>
      </c>
      <c r="AK18" s="182" t="s">
        <v>71</v>
      </c>
      <c r="AL18" s="182">
        <v>44</v>
      </c>
      <c r="AM18" s="182" t="s">
        <v>612</v>
      </c>
      <c r="AN18" s="188" t="s">
        <v>363</v>
      </c>
      <c r="AO18" s="189">
        <v>15</v>
      </c>
      <c r="AP18" s="189">
        <v>1</v>
      </c>
      <c r="AQ18" s="189" t="s">
        <v>782</v>
      </c>
      <c r="AS18" s="177" t="s">
        <v>153</v>
      </c>
      <c r="AT18" s="178" t="s">
        <v>174</v>
      </c>
      <c r="AU18" s="177">
        <v>1</v>
      </c>
      <c r="AV18" s="190">
        <v>3.5789859337506967E-2</v>
      </c>
      <c r="AW18" s="190">
        <v>0.39484042657606505</v>
      </c>
      <c r="AX18" s="190">
        <v>0.2292739656849411</v>
      </c>
      <c r="AY18" s="191">
        <v>16.741199999999999</v>
      </c>
      <c r="AZ18" s="191">
        <v>2.2317264785181141</v>
      </c>
      <c r="BA18" s="191">
        <v>48.363112690608219</v>
      </c>
      <c r="BB18" s="191">
        <v>2.28370863003971</v>
      </c>
      <c r="BD18" s="176" t="s">
        <v>142</v>
      </c>
      <c r="BE18" s="176">
        <v>6</v>
      </c>
      <c r="BF18" s="176">
        <v>49</v>
      </c>
    </row>
    <row r="19" spans="6:58" ht="16.5">
      <c r="F19" s="176" t="s">
        <v>147</v>
      </c>
      <c r="G19" s="176">
        <v>1.8025798211869086</v>
      </c>
      <c r="H19" s="176">
        <v>2.148934811007297</v>
      </c>
      <c r="I19" s="176">
        <v>0.1921440514031334</v>
      </c>
      <c r="J19" s="176">
        <v>16</v>
      </c>
      <c r="L19" s="188" t="s">
        <v>162</v>
      </c>
      <c r="M19" s="179">
        <v>43</v>
      </c>
      <c r="N19" s="180">
        <v>81</v>
      </c>
      <c r="O19" s="181">
        <v>0.14285714285714285</v>
      </c>
      <c r="P19" s="181">
        <v>9.0909090909090912E-2</v>
      </c>
      <c r="Q19" s="181">
        <v>0.12987012987012986</v>
      </c>
      <c r="R19" s="181">
        <v>0.25974025974025972</v>
      </c>
      <c r="S19" s="181">
        <v>0.20779220779220781</v>
      </c>
      <c r="T19" s="181">
        <v>0.16883116883116883</v>
      </c>
      <c r="U19" s="182" t="s">
        <v>72</v>
      </c>
      <c r="W19" s="183" t="s">
        <v>150</v>
      </c>
      <c r="X19" s="183" t="s">
        <v>178</v>
      </c>
      <c r="Y19" s="184" t="s">
        <v>178</v>
      </c>
      <c r="Z19" s="185">
        <v>2</v>
      </c>
      <c r="AA19" s="182">
        <v>5</v>
      </c>
      <c r="AB19" s="186">
        <v>1.0416666666666667</v>
      </c>
      <c r="AC19" s="183">
        <v>3</v>
      </c>
      <c r="AD19" s="183">
        <v>0</v>
      </c>
      <c r="AE19" s="183">
        <v>2</v>
      </c>
      <c r="AF19" s="183">
        <v>0</v>
      </c>
      <c r="AG19" s="183">
        <v>0</v>
      </c>
      <c r="AH19" s="183">
        <v>0</v>
      </c>
      <c r="AI19" s="183">
        <v>0</v>
      </c>
      <c r="AJ19" s="187">
        <v>0.9879533611563529</v>
      </c>
      <c r="AK19" s="182" t="s">
        <v>69</v>
      </c>
      <c r="AL19" s="182">
        <v>6</v>
      </c>
      <c r="AM19" s="182" t="s">
        <v>602</v>
      </c>
      <c r="AN19" s="188" t="s">
        <v>365</v>
      </c>
      <c r="AO19" s="189">
        <v>16</v>
      </c>
      <c r="AP19" s="189">
        <v>2</v>
      </c>
      <c r="AQ19" s="189" t="s">
        <v>783</v>
      </c>
      <c r="AS19" s="177" t="s">
        <v>153</v>
      </c>
      <c r="AT19" s="178" t="s">
        <v>175</v>
      </c>
      <c r="AU19" s="177">
        <v>1</v>
      </c>
      <c r="AV19" s="190">
        <v>4.2328006140400443E-2</v>
      </c>
      <c r="AW19" s="190">
        <v>0.37653062967013973</v>
      </c>
      <c r="AX19" s="190">
        <v>0.22900255513361881</v>
      </c>
      <c r="AY19" s="191">
        <v>15.931833333333335</v>
      </c>
      <c r="AZ19" s="191">
        <v>1.5081109064760621</v>
      </c>
      <c r="BA19" s="191">
        <v>31.915489922271739</v>
      </c>
      <c r="BB19" s="191">
        <v>2.5752482808383221</v>
      </c>
      <c r="BD19" s="176" t="s">
        <v>161</v>
      </c>
      <c r="BE19" s="176">
        <v>5</v>
      </c>
      <c r="BF19" s="176">
        <v>79</v>
      </c>
    </row>
    <row r="20" spans="6:58" ht="16.5">
      <c r="F20" s="176" t="s">
        <v>139</v>
      </c>
      <c r="G20" s="176">
        <v>2.1137725971480705</v>
      </c>
      <c r="H20" s="176">
        <v>2.5111357158346874</v>
      </c>
      <c r="I20" s="176">
        <v>0.18798763841614008</v>
      </c>
      <c r="J20" s="176">
        <v>17</v>
      </c>
      <c r="L20" s="188" t="s">
        <v>160</v>
      </c>
      <c r="M20" s="179">
        <v>51</v>
      </c>
      <c r="N20" s="180">
        <v>119</v>
      </c>
      <c r="O20" s="181">
        <v>0.13445378151260504</v>
      </c>
      <c r="P20" s="181">
        <v>0.22689075630252101</v>
      </c>
      <c r="Q20" s="181">
        <v>0.30252100840336132</v>
      </c>
      <c r="R20" s="181">
        <v>0.19327731092436976</v>
      </c>
      <c r="S20" s="181">
        <v>0.11764705882352941</v>
      </c>
      <c r="T20" s="181">
        <v>2.5210084033613446E-2</v>
      </c>
      <c r="U20" s="182" t="s">
        <v>71</v>
      </c>
      <c r="W20" s="183" t="s">
        <v>150</v>
      </c>
      <c r="X20" s="183" t="s">
        <v>179</v>
      </c>
      <c r="Y20" s="184" t="s">
        <v>179</v>
      </c>
      <c r="Z20" s="185">
        <v>2</v>
      </c>
      <c r="AA20" s="182">
        <v>4</v>
      </c>
      <c r="AB20" s="186">
        <v>1.0416666666666667</v>
      </c>
      <c r="AC20" s="183">
        <v>2</v>
      </c>
      <c r="AD20" s="183">
        <v>1</v>
      </c>
      <c r="AE20" s="183">
        <v>1</v>
      </c>
      <c r="AF20" s="183">
        <v>0</v>
      </c>
      <c r="AG20" s="183">
        <v>0</v>
      </c>
      <c r="AH20" s="183">
        <v>0</v>
      </c>
      <c r="AI20" s="183">
        <v>1</v>
      </c>
      <c r="AJ20" s="187">
        <v>1.0201911522014011</v>
      </c>
      <c r="AK20" s="182" t="s">
        <v>74</v>
      </c>
      <c r="AL20" s="182">
        <v>7</v>
      </c>
      <c r="AM20" s="182" t="s">
        <v>351</v>
      </c>
      <c r="AN20" s="188" t="s">
        <v>367</v>
      </c>
      <c r="AO20" s="189">
        <v>17</v>
      </c>
      <c r="AP20" s="189">
        <v>3</v>
      </c>
      <c r="AQ20" s="189" t="s">
        <v>784</v>
      </c>
      <c r="AS20" s="177" t="s">
        <v>153</v>
      </c>
      <c r="AT20" s="178" t="s">
        <v>176</v>
      </c>
      <c r="AU20" s="177">
        <v>1</v>
      </c>
      <c r="AV20" s="190">
        <v>6.7540032938470135E-2</v>
      </c>
      <c r="AW20" s="190">
        <v>0.33982032761402914</v>
      </c>
      <c r="AX20" s="190">
        <v>0.20153781342126417</v>
      </c>
      <c r="AY20" s="191">
        <v>16.700666666666667</v>
      </c>
      <c r="AZ20" s="191">
        <v>1.3021532732064058</v>
      </c>
      <c r="BA20" s="191">
        <v>34.5662505251155</v>
      </c>
      <c r="BB20" s="191">
        <v>2.2895305200742753</v>
      </c>
      <c r="BD20" s="176" t="s">
        <v>708</v>
      </c>
      <c r="BE20" s="176">
        <v>0</v>
      </c>
      <c r="BF20" s="176">
        <v>0</v>
      </c>
    </row>
    <row r="21" spans="6:58" ht="16.5">
      <c r="F21" s="176" t="s">
        <v>154</v>
      </c>
      <c r="G21" s="176">
        <v>1.732404614095995</v>
      </c>
      <c r="H21" s="176">
        <v>2.0529724465342887</v>
      </c>
      <c r="I21" s="176">
        <v>0.18504212574241663</v>
      </c>
      <c r="J21" s="176">
        <v>18</v>
      </c>
      <c r="L21" s="188" t="s">
        <v>144</v>
      </c>
      <c r="M21" s="179">
        <v>70</v>
      </c>
      <c r="N21" s="180">
        <v>167</v>
      </c>
      <c r="O21" s="181">
        <v>0.20958083832335328</v>
      </c>
      <c r="P21" s="181">
        <v>8.3832335329341312E-2</v>
      </c>
      <c r="Q21" s="181">
        <v>0.19161676646706588</v>
      </c>
      <c r="R21" s="181">
        <v>0.25149700598802394</v>
      </c>
      <c r="S21" s="181">
        <v>0.18562874251497005</v>
      </c>
      <c r="T21" s="181">
        <v>7.7844311377245512E-2</v>
      </c>
      <c r="U21" s="182" t="s">
        <v>71</v>
      </c>
      <c r="W21" s="183" t="s">
        <v>150</v>
      </c>
      <c r="X21" s="183" t="s">
        <v>180</v>
      </c>
      <c r="Y21" s="184" t="s">
        <v>180</v>
      </c>
      <c r="Z21" s="185">
        <v>2</v>
      </c>
      <c r="AA21" s="182">
        <v>4</v>
      </c>
      <c r="AB21" s="186">
        <v>0.83333333333333337</v>
      </c>
      <c r="AC21" s="183">
        <v>4</v>
      </c>
      <c r="AD21" s="183">
        <v>0</v>
      </c>
      <c r="AE21" s="183">
        <v>0</v>
      </c>
      <c r="AF21" s="183">
        <v>0</v>
      </c>
      <c r="AG21" s="183">
        <v>0</v>
      </c>
      <c r="AH21" s="183">
        <v>0</v>
      </c>
      <c r="AI21" s="183">
        <v>0</v>
      </c>
      <c r="AJ21" s="187">
        <v>1.0343182961044153</v>
      </c>
      <c r="AK21" s="182" t="s">
        <v>74</v>
      </c>
      <c r="AL21" s="182">
        <v>5</v>
      </c>
      <c r="AM21" s="182" t="s">
        <v>584</v>
      </c>
      <c r="AN21" s="188" t="s">
        <v>368</v>
      </c>
      <c r="AO21" s="189">
        <v>18</v>
      </c>
      <c r="AP21" s="189">
        <v>4</v>
      </c>
      <c r="AQ21" s="189" t="s">
        <v>785</v>
      </c>
      <c r="AS21" s="177" t="s">
        <v>153</v>
      </c>
      <c r="AT21" s="178" t="s">
        <v>100</v>
      </c>
      <c r="AU21" s="177">
        <v>1</v>
      </c>
      <c r="AV21" s="190">
        <v>4.2636604954168753E-2</v>
      </c>
      <c r="AW21" s="190">
        <v>0.38520910928165225</v>
      </c>
      <c r="AX21" s="190">
        <v>0.2132860243389979</v>
      </c>
      <c r="AY21" s="191">
        <v>15.62693939393939</v>
      </c>
      <c r="AZ21" s="191">
        <v>1.7760055058155042</v>
      </c>
      <c r="BA21" s="191">
        <v>35.271237836398321</v>
      </c>
      <c r="BB21" s="191">
        <v>2.3444257506536914</v>
      </c>
      <c r="BD21" s="176" t="s">
        <v>162</v>
      </c>
      <c r="BE21" s="176">
        <v>4</v>
      </c>
      <c r="BF21" s="176">
        <v>43</v>
      </c>
    </row>
    <row r="22" spans="6:58" ht="16.5">
      <c r="F22" s="176" t="s">
        <v>151</v>
      </c>
      <c r="G22" s="176">
        <v>2.1292535923242086</v>
      </c>
      <c r="H22" s="176">
        <v>2.5104627079038875</v>
      </c>
      <c r="I22" s="176">
        <v>0.17903415401242362</v>
      </c>
      <c r="J22" s="176">
        <v>19</v>
      </c>
      <c r="L22" s="188" t="s">
        <v>141</v>
      </c>
      <c r="M22" s="179">
        <v>61</v>
      </c>
      <c r="N22" s="180">
        <v>144</v>
      </c>
      <c r="O22" s="181">
        <v>9.0277777777777776E-2</v>
      </c>
      <c r="P22" s="181">
        <v>0.14583333333333334</v>
      </c>
      <c r="Q22" s="181">
        <v>0.25</v>
      </c>
      <c r="R22" s="181">
        <v>0.22916666666666666</v>
      </c>
      <c r="S22" s="181">
        <v>0.25</v>
      </c>
      <c r="T22" s="181">
        <v>3.4722222222222224E-2</v>
      </c>
      <c r="U22" s="182" t="s">
        <v>72</v>
      </c>
      <c r="W22" s="183" t="s">
        <v>150</v>
      </c>
      <c r="X22" s="183" t="s">
        <v>181</v>
      </c>
      <c r="Y22" s="184" t="s">
        <v>181</v>
      </c>
      <c r="Z22" s="185">
        <v>2</v>
      </c>
      <c r="AA22" s="182">
        <v>5</v>
      </c>
      <c r="AB22" s="186">
        <v>1.0416666666666667</v>
      </c>
      <c r="AC22" s="183">
        <v>4</v>
      </c>
      <c r="AD22" s="183">
        <v>1</v>
      </c>
      <c r="AE22" s="183">
        <v>0</v>
      </c>
      <c r="AF22" s="183">
        <v>0</v>
      </c>
      <c r="AG22" s="183">
        <v>0</v>
      </c>
      <c r="AH22" s="183">
        <v>0</v>
      </c>
      <c r="AI22" s="183">
        <v>0</v>
      </c>
      <c r="AJ22" s="187">
        <v>1.0530133047506427</v>
      </c>
      <c r="AK22" s="182" t="s">
        <v>74</v>
      </c>
      <c r="AL22" s="182">
        <v>1</v>
      </c>
      <c r="AM22" s="182" t="s">
        <v>619</v>
      </c>
      <c r="AN22" s="188" t="s">
        <v>370</v>
      </c>
      <c r="AO22" s="189">
        <v>19</v>
      </c>
      <c r="AP22" s="189">
        <v>5</v>
      </c>
      <c r="AQ22" s="189" t="s">
        <v>786</v>
      </c>
      <c r="AS22" s="177" t="s">
        <v>150</v>
      </c>
      <c r="AT22" s="178" t="s">
        <v>177</v>
      </c>
      <c r="AU22" s="177">
        <v>1</v>
      </c>
      <c r="AV22" s="190">
        <v>4.0843416960892498E-2</v>
      </c>
      <c r="AW22" s="190">
        <v>0.43218678783712827</v>
      </c>
      <c r="AX22" s="190">
        <v>0.17991956290150304</v>
      </c>
      <c r="AY22" s="191">
        <v>11.812055555555553</v>
      </c>
      <c r="AZ22" s="191">
        <v>0.87842463116664582</v>
      </c>
      <c r="BA22" s="191">
        <v>16.530831654644032</v>
      </c>
      <c r="BB22" s="191">
        <v>1.8852869278350517</v>
      </c>
      <c r="BD22" s="176" t="s">
        <v>160</v>
      </c>
      <c r="BE22" s="176">
        <v>6</v>
      </c>
      <c r="BF22" s="176">
        <v>51</v>
      </c>
    </row>
    <row r="23" spans="6:58" ht="16.5">
      <c r="F23" s="176" t="s">
        <v>159</v>
      </c>
      <c r="G23" s="176">
        <v>1.7423246681955449</v>
      </c>
      <c r="H23" s="176">
        <v>2.054071693736629</v>
      </c>
      <c r="I23" s="176">
        <v>0.17892590929332819</v>
      </c>
      <c r="J23" s="176">
        <v>20</v>
      </c>
      <c r="L23" s="188" t="s">
        <v>154</v>
      </c>
      <c r="M23" s="179">
        <v>33</v>
      </c>
      <c r="N23" s="180">
        <v>77</v>
      </c>
      <c r="O23" s="181">
        <v>0.14285714285714285</v>
      </c>
      <c r="P23" s="181">
        <v>0.18181818181818182</v>
      </c>
      <c r="Q23" s="181">
        <v>0.24675324675324675</v>
      </c>
      <c r="R23" s="181">
        <v>0.37662337662337664</v>
      </c>
      <c r="S23" s="181">
        <v>5.1948051948051951E-2</v>
      </c>
      <c r="T23" s="181">
        <v>0</v>
      </c>
      <c r="U23" s="182" t="s">
        <v>71</v>
      </c>
      <c r="W23" s="183" t="s">
        <v>150</v>
      </c>
      <c r="X23" s="183" t="s">
        <v>182</v>
      </c>
      <c r="Y23" s="184" t="s">
        <v>182</v>
      </c>
      <c r="Z23" s="185">
        <v>4</v>
      </c>
      <c r="AA23" s="182">
        <v>8</v>
      </c>
      <c r="AB23" s="186">
        <v>0.83333333333333337</v>
      </c>
      <c r="AC23" s="183">
        <v>5</v>
      </c>
      <c r="AD23" s="183">
        <v>1</v>
      </c>
      <c r="AE23" s="183">
        <v>1</v>
      </c>
      <c r="AF23" s="183">
        <v>0</v>
      </c>
      <c r="AG23" s="183">
        <v>1</v>
      </c>
      <c r="AH23" s="183">
        <v>0</v>
      </c>
      <c r="AI23" s="183">
        <v>0</v>
      </c>
      <c r="AJ23" s="187">
        <v>0.96415830507854527</v>
      </c>
      <c r="AK23" s="182" t="s">
        <v>69</v>
      </c>
      <c r="AL23" s="182">
        <v>25</v>
      </c>
      <c r="AM23" s="182" t="s">
        <v>553</v>
      </c>
      <c r="AN23" s="188" t="s">
        <v>372</v>
      </c>
      <c r="AO23" s="189">
        <v>20</v>
      </c>
      <c r="AP23" s="189">
        <v>6</v>
      </c>
      <c r="AQ23" s="189" t="s">
        <v>787</v>
      </c>
      <c r="AS23" s="177" t="s">
        <v>150</v>
      </c>
      <c r="AT23" s="178" t="s">
        <v>178</v>
      </c>
      <c r="AU23" s="177">
        <v>1</v>
      </c>
      <c r="AV23" s="190">
        <v>3.4165406253505635E-3</v>
      </c>
      <c r="AW23" s="190">
        <v>0.49279550333650485</v>
      </c>
      <c r="AX23" s="190">
        <v>0.46334201979707923</v>
      </c>
      <c r="AY23" s="191">
        <v>6.4459999999999997</v>
      </c>
      <c r="AZ23" s="191">
        <v>0.24462156324690518</v>
      </c>
      <c r="BA23" s="191">
        <v>5.4680114137543505</v>
      </c>
      <c r="BB23" s="191">
        <v>3.6755230981925733</v>
      </c>
      <c r="BD23" s="176" t="s">
        <v>144</v>
      </c>
      <c r="BE23" s="176">
        <v>5</v>
      </c>
      <c r="BF23" s="176">
        <v>70</v>
      </c>
    </row>
    <row r="24" spans="6:58" ht="16.5">
      <c r="F24" s="176" t="s">
        <v>158</v>
      </c>
      <c r="G24" s="176">
        <v>1.9840105286931891</v>
      </c>
      <c r="H24" s="176">
        <v>2.3345654687646324</v>
      </c>
      <c r="I24" s="176">
        <v>0.17669006036089119</v>
      </c>
      <c r="J24" s="176">
        <v>21</v>
      </c>
      <c r="L24" s="188" t="s">
        <v>147</v>
      </c>
      <c r="M24" s="179">
        <v>47</v>
      </c>
      <c r="N24" s="180">
        <v>105</v>
      </c>
      <c r="O24" s="181">
        <v>0.14285714285714285</v>
      </c>
      <c r="P24" s="181">
        <v>0.23809523809523808</v>
      </c>
      <c r="Q24" s="181">
        <v>0.25714285714285712</v>
      </c>
      <c r="R24" s="181">
        <v>0.21904761904761905</v>
      </c>
      <c r="S24" s="181">
        <v>0.11428571428571428</v>
      </c>
      <c r="T24" s="181">
        <v>2.8571428571428571E-2</v>
      </c>
      <c r="U24" s="182" t="s">
        <v>71</v>
      </c>
      <c r="W24" s="183" t="s">
        <v>150</v>
      </c>
      <c r="X24" s="183" t="s">
        <v>183</v>
      </c>
      <c r="Y24" s="184" t="s">
        <v>183</v>
      </c>
      <c r="Z24" s="185">
        <v>4</v>
      </c>
      <c r="AA24" s="182">
        <v>10</v>
      </c>
      <c r="AB24" s="186">
        <v>1.0416666666666667</v>
      </c>
      <c r="AC24" s="183">
        <v>4</v>
      </c>
      <c r="AD24" s="183">
        <v>2</v>
      </c>
      <c r="AE24" s="183">
        <v>0</v>
      </c>
      <c r="AF24" s="183">
        <v>3</v>
      </c>
      <c r="AG24" s="183">
        <v>1</v>
      </c>
      <c r="AH24" s="183">
        <v>0</v>
      </c>
      <c r="AI24" s="183">
        <v>0</v>
      </c>
      <c r="AJ24" s="187">
        <v>0.93603630316366493</v>
      </c>
      <c r="AK24" s="182" t="s">
        <v>71</v>
      </c>
      <c r="AL24" s="182">
        <v>17</v>
      </c>
      <c r="AM24" s="182" t="s">
        <v>542</v>
      </c>
      <c r="AN24" s="188" t="s">
        <v>374</v>
      </c>
      <c r="AO24" s="189">
        <v>21</v>
      </c>
      <c r="AP24" s="189">
        <v>7</v>
      </c>
      <c r="AQ24" s="189" t="s">
        <v>788</v>
      </c>
      <c r="AS24" s="177" t="s">
        <v>150</v>
      </c>
      <c r="AT24" s="178" t="s">
        <v>179</v>
      </c>
      <c r="AU24" s="177">
        <v>1</v>
      </c>
      <c r="AV24" s="190">
        <v>7.2411916528357431E-3</v>
      </c>
      <c r="AW24" s="190">
        <v>0.51666990494564335</v>
      </c>
      <c r="AX24" s="190">
        <v>0.42168102618342951</v>
      </c>
      <c r="AY24" s="191">
        <v>7.9909999999999997</v>
      </c>
      <c r="AZ24" s="191">
        <v>0.63891064573246892</v>
      </c>
      <c r="BA24" s="191">
        <v>6.3019822783611712</v>
      </c>
      <c r="BB24" s="191">
        <v>3.698907416697371</v>
      </c>
      <c r="BD24" s="176" t="s">
        <v>141</v>
      </c>
      <c r="BE24" s="176">
        <v>2</v>
      </c>
      <c r="BF24" s="176">
        <v>61</v>
      </c>
    </row>
    <row r="25" spans="6:58" ht="16.5">
      <c r="F25" s="176" t="s">
        <v>141</v>
      </c>
      <c r="G25" s="176">
        <v>1.8094563791853695</v>
      </c>
      <c r="H25" s="176">
        <v>2.1183935592393568</v>
      </c>
      <c r="I25" s="176">
        <v>0.17073480389346174</v>
      </c>
      <c r="J25" s="176">
        <v>22</v>
      </c>
      <c r="L25" s="188" t="s">
        <v>140</v>
      </c>
      <c r="M25" s="179">
        <v>52</v>
      </c>
      <c r="N25" s="180">
        <v>118</v>
      </c>
      <c r="O25" s="181">
        <v>0.2288135593220339</v>
      </c>
      <c r="P25" s="181">
        <v>0.3135593220338983</v>
      </c>
      <c r="Q25" s="181">
        <v>0.23728813559322035</v>
      </c>
      <c r="R25" s="181">
        <v>0.16101694915254236</v>
      </c>
      <c r="S25" s="181">
        <v>5.9322033898305086E-2</v>
      </c>
      <c r="T25" s="181">
        <v>0</v>
      </c>
      <c r="U25" s="182" t="s">
        <v>69</v>
      </c>
      <c r="W25" s="183" t="s">
        <v>150</v>
      </c>
      <c r="X25" s="183" t="s">
        <v>184</v>
      </c>
      <c r="Y25" s="184" t="s">
        <v>184</v>
      </c>
      <c r="Z25" s="185">
        <v>2</v>
      </c>
      <c r="AA25" s="182">
        <v>7</v>
      </c>
      <c r="AB25" s="186">
        <v>1.4583333333333335</v>
      </c>
      <c r="AC25" s="183">
        <v>4</v>
      </c>
      <c r="AD25" s="183">
        <v>1</v>
      </c>
      <c r="AE25" s="183">
        <v>2</v>
      </c>
      <c r="AF25" s="183">
        <v>0</v>
      </c>
      <c r="AG25" s="183">
        <v>0</v>
      </c>
      <c r="AH25" s="183">
        <v>0</v>
      </c>
      <c r="AI25" s="183">
        <v>0</v>
      </c>
      <c r="AJ25" s="187">
        <v>1.0075813110991878</v>
      </c>
      <c r="AK25" s="182" t="s">
        <v>74</v>
      </c>
      <c r="AL25" s="182">
        <v>11</v>
      </c>
      <c r="AM25" s="182" t="s">
        <v>600</v>
      </c>
      <c r="AN25" s="188" t="s">
        <v>376</v>
      </c>
      <c r="AO25" s="189">
        <v>22</v>
      </c>
      <c r="AP25" s="189">
        <v>8</v>
      </c>
      <c r="AQ25" s="189" t="s">
        <v>789</v>
      </c>
      <c r="AS25" s="177" t="s">
        <v>150</v>
      </c>
      <c r="AT25" s="178" t="s">
        <v>180</v>
      </c>
      <c r="AU25" s="177">
        <v>1</v>
      </c>
      <c r="AV25" s="190">
        <v>5.8218916974487698E-3</v>
      </c>
      <c r="AW25" s="190">
        <v>0.51719153502251503</v>
      </c>
      <c r="AX25" s="190">
        <v>0.46024585329230372</v>
      </c>
      <c r="AY25" s="191">
        <v>9.1635000000000009</v>
      </c>
      <c r="AZ25" s="191">
        <v>0.98671097656758777</v>
      </c>
      <c r="BA25" s="191">
        <v>16.072425462756485</v>
      </c>
      <c r="BB25" s="191">
        <v>3.5347369644829389</v>
      </c>
      <c r="BD25" s="176" t="s">
        <v>154</v>
      </c>
      <c r="BE25" s="176">
        <v>3</v>
      </c>
      <c r="BF25" s="176">
        <v>33</v>
      </c>
    </row>
    <row r="26" spans="6:58" ht="16.5">
      <c r="F26" s="176" t="s">
        <v>153</v>
      </c>
      <c r="G26" s="176">
        <v>2.3444257506536914</v>
      </c>
      <c r="H26" s="176">
        <v>2.7426787739348826</v>
      </c>
      <c r="I26" s="176">
        <v>0.16987231230084676</v>
      </c>
      <c r="J26" s="176">
        <v>23</v>
      </c>
      <c r="L26" s="188" t="s">
        <v>149</v>
      </c>
      <c r="M26" s="179">
        <v>61</v>
      </c>
      <c r="N26" s="180">
        <v>149</v>
      </c>
      <c r="O26" s="181">
        <v>0.21476510067114093</v>
      </c>
      <c r="P26" s="181">
        <v>0.20805369127516779</v>
      </c>
      <c r="Q26" s="181">
        <v>0.25503355704697989</v>
      </c>
      <c r="R26" s="181">
        <v>0.2348993288590604</v>
      </c>
      <c r="S26" s="181">
        <v>5.3691275167785234E-2</v>
      </c>
      <c r="T26" s="181">
        <v>3.3557046979865772E-2</v>
      </c>
      <c r="U26" s="182" t="s">
        <v>71</v>
      </c>
      <c r="W26" s="183" t="s">
        <v>150</v>
      </c>
      <c r="X26" s="183" t="s">
        <v>185</v>
      </c>
      <c r="Y26" s="184" t="s">
        <v>185</v>
      </c>
      <c r="Z26" s="185">
        <v>1</v>
      </c>
      <c r="AA26" s="182">
        <v>3</v>
      </c>
      <c r="AB26" s="186">
        <v>1.25</v>
      </c>
      <c r="AC26" s="183">
        <v>0</v>
      </c>
      <c r="AD26" s="183">
        <v>2</v>
      </c>
      <c r="AE26" s="183">
        <v>1</v>
      </c>
      <c r="AF26" s="183">
        <v>0</v>
      </c>
      <c r="AG26" s="183">
        <v>0</v>
      </c>
      <c r="AH26" s="183">
        <v>0</v>
      </c>
      <c r="AI26" s="183">
        <v>0</v>
      </c>
      <c r="AJ26" s="187">
        <v>0.96233333333333337</v>
      </c>
      <c r="AK26" s="182" t="s">
        <v>69</v>
      </c>
      <c r="AL26" s="182">
        <v>28</v>
      </c>
      <c r="AM26" s="182" t="s">
        <v>432</v>
      </c>
      <c r="AN26" s="188" t="s">
        <v>377</v>
      </c>
      <c r="AO26" s="189">
        <v>23</v>
      </c>
      <c r="AP26" s="189">
        <v>9</v>
      </c>
      <c r="AQ26" s="189" t="s">
        <v>790</v>
      </c>
      <c r="AS26" s="177" t="s">
        <v>150</v>
      </c>
      <c r="AT26" s="178" t="s">
        <v>181</v>
      </c>
      <c r="AU26" s="177">
        <v>1</v>
      </c>
      <c r="AV26" s="190">
        <v>3.0672054149782457E-3</v>
      </c>
      <c r="AW26" s="190">
        <v>0.4960760758038128</v>
      </c>
      <c r="AX26" s="190">
        <v>0.44274915188555075</v>
      </c>
      <c r="AY26" s="191">
        <v>8.5685000000000002</v>
      </c>
      <c r="AZ26" s="191">
        <v>1.0040747504963894</v>
      </c>
      <c r="BA26" s="191">
        <v>9.3713643379663019</v>
      </c>
      <c r="BB26" s="191">
        <v>3.7336865928163032</v>
      </c>
      <c r="BD26" s="176" t="s">
        <v>147</v>
      </c>
      <c r="BE26" s="176">
        <v>4</v>
      </c>
      <c r="BF26" s="176">
        <v>47</v>
      </c>
    </row>
    <row r="27" spans="6:58" ht="16.5">
      <c r="F27" s="176" t="s">
        <v>63</v>
      </c>
      <c r="G27" s="176">
        <v>2.4919791350519866</v>
      </c>
      <c r="H27" s="176">
        <v>2.9053206400475258</v>
      </c>
      <c r="I27" s="176">
        <v>0.16586876638793213</v>
      </c>
      <c r="J27" s="176">
        <v>24</v>
      </c>
      <c r="L27" s="188" t="s">
        <v>152</v>
      </c>
      <c r="M27" s="179">
        <v>34</v>
      </c>
      <c r="N27" s="180">
        <v>88</v>
      </c>
      <c r="O27" s="181">
        <v>0.18604651162790697</v>
      </c>
      <c r="P27" s="181">
        <v>0.18604651162790697</v>
      </c>
      <c r="Q27" s="181">
        <v>0.2558139534883721</v>
      </c>
      <c r="R27" s="181">
        <v>0.23255813953488372</v>
      </c>
      <c r="S27" s="181">
        <v>9.3023255813953487E-2</v>
      </c>
      <c r="T27" s="181">
        <v>4.6511627906976744E-2</v>
      </c>
      <c r="U27" s="182" t="s">
        <v>71</v>
      </c>
      <c r="W27" s="183" t="s">
        <v>150</v>
      </c>
      <c r="X27" s="183" t="s">
        <v>186</v>
      </c>
      <c r="Y27" s="184" t="s">
        <v>186</v>
      </c>
      <c r="Z27" s="185">
        <v>2</v>
      </c>
      <c r="AA27" s="182">
        <v>5</v>
      </c>
      <c r="AB27" s="186">
        <v>1.0416666666666667</v>
      </c>
      <c r="AC27" s="183">
        <v>1</v>
      </c>
      <c r="AD27" s="183">
        <v>0</v>
      </c>
      <c r="AE27" s="183">
        <v>2</v>
      </c>
      <c r="AF27" s="183">
        <v>2</v>
      </c>
      <c r="AG27" s="183">
        <v>0</v>
      </c>
      <c r="AH27" s="183">
        <v>0</v>
      </c>
      <c r="AI27" s="183">
        <v>0</v>
      </c>
      <c r="AJ27" s="187">
        <v>0.91001678594657753</v>
      </c>
      <c r="AK27" s="182" t="s">
        <v>71</v>
      </c>
      <c r="AL27" s="182">
        <v>51</v>
      </c>
      <c r="AM27" s="182" t="s">
        <v>489</v>
      </c>
      <c r="AN27" s="188" t="s">
        <v>379</v>
      </c>
      <c r="AO27" s="189">
        <v>24</v>
      </c>
      <c r="AP27" s="189">
        <v>10</v>
      </c>
      <c r="AQ27" s="189" t="s">
        <v>791</v>
      </c>
      <c r="AS27" s="177" t="s">
        <v>150</v>
      </c>
      <c r="AT27" s="178" t="s">
        <v>182</v>
      </c>
      <c r="AU27" s="177">
        <v>1</v>
      </c>
      <c r="AV27" s="190">
        <v>1.767668324983529E-2</v>
      </c>
      <c r="AW27" s="190">
        <v>0.53867420766205876</v>
      </c>
      <c r="AX27" s="190">
        <v>0.48995583794643288</v>
      </c>
      <c r="AY27" s="191">
        <v>9.4116666666666671</v>
      </c>
      <c r="AZ27" s="191">
        <v>1.3340381726264261</v>
      </c>
      <c r="BA27" s="191">
        <v>9.2978418092144857</v>
      </c>
      <c r="BB27" s="191">
        <v>3.6423375505350073</v>
      </c>
      <c r="BD27" s="176" t="s">
        <v>140</v>
      </c>
      <c r="BE27" s="176">
        <v>4</v>
      </c>
      <c r="BF27" s="176">
        <v>52</v>
      </c>
    </row>
    <row r="28" spans="6:58" ht="16.5">
      <c r="F28" s="176" t="s">
        <v>156</v>
      </c>
      <c r="G28" s="176">
        <v>1.932779127135916</v>
      </c>
      <c r="H28" s="176">
        <v>2.2388260304531258</v>
      </c>
      <c r="I28" s="176">
        <v>0.15834551347350523</v>
      </c>
      <c r="J28" s="176">
        <v>25</v>
      </c>
      <c r="L28" s="188" t="s">
        <v>163</v>
      </c>
      <c r="M28" s="179">
        <v>45</v>
      </c>
      <c r="N28" s="180">
        <v>105</v>
      </c>
      <c r="O28" s="181">
        <v>0</v>
      </c>
      <c r="P28" s="181">
        <v>0</v>
      </c>
      <c r="Q28" s="181">
        <v>1.9047619047619049E-2</v>
      </c>
      <c r="R28" s="181">
        <v>0.23809523809523808</v>
      </c>
      <c r="S28" s="181">
        <v>0.37142857142857144</v>
      </c>
      <c r="T28" s="181">
        <v>0.37142857142857144</v>
      </c>
      <c r="U28" s="182" t="s">
        <v>70</v>
      </c>
      <c r="W28" s="183" t="s">
        <v>150</v>
      </c>
      <c r="X28" s="183" t="s">
        <v>187</v>
      </c>
      <c r="Y28" s="184" t="s">
        <v>187</v>
      </c>
      <c r="Z28" s="185">
        <v>2</v>
      </c>
      <c r="AA28" s="182">
        <v>6</v>
      </c>
      <c r="AB28" s="186">
        <v>1.25</v>
      </c>
      <c r="AC28" s="183">
        <v>0</v>
      </c>
      <c r="AD28" s="183">
        <v>1</v>
      </c>
      <c r="AE28" s="183">
        <v>4</v>
      </c>
      <c r="AF28" s="183">
        <v>0</v>
      </c>
      <c r="AG28" s="183">
        <v>1</v>
      </c>
      <c r="AH28" s="183">
        <v>0</v>
      </c>
      <c r="AI28" s="183">
        <v>0</v>
      </c>
      <c r="AJ28" s="187">
        <v>0.91888319386495532</v>
      </c>
      <c r="AK28" s="182" t="s">
        <v>71</v>
      </c>
      <c r="AL28" s="182">
        <v>40</v>
      </c>
      <c r="AM28" s="182" t="s">
        <v>357</v>
      </c>
      <c r="AN28" s="188" t="s">
        <v>380</v>
      </c>
      <c r="AO28" s="189">
        <v>25</v>
      </c>
      <c r="AP28" s="189">
        <v>11</v>
      </c>
      <c r="AQ28" s="189" t="s">
        <v>792</v>
      </c>
      <c r="AS28" s="177" t="s">
        <v>150</v>
      </c>
      <c r="AT28" s="178" t="s">
        <v>183</v>
      </c>
      <c r="AU28" s="177">
        <v>1</v>
      </c>
      <c r="AV28" s="190">
        <v>3.8866958264391079E-2</v>
      </c>
      <c r="AW28" s="190">
        <v>0.41103800666472962</v>
      </c>
      <c r="AX28" s="190">
        <v>0.20156926454850077</v>
      </c>
      <c r="AY28" s="191">
        <v>10.17825</v>
      </c>
      <c r="AZ28" s="191">
        <v>0.21963610548342791</v>
      </c>
      <c r="BA28" s="191">
        <v>22.523328365542493</v>
      </c>
      <c r="BB28" s="191">
        <v>2.3542019092809654</v>
      </c>
      <c r="BD28" s="176" t="s">
        <v>149</v>
      </c>
      <c r="BE28" s="176">
        <v>6</v>
      </c>
      <c r="BF28" s="176">
        <v>61</v>
      </c>
    </row>
    <row r="29" spans="6:58" ht="16.5">
      <c r="F29" s="176" t="s">
        <v>160</v>
      </c>
      <c r="G29" s="176">
        <v>2.3676337393819513</v>
      </c>
      <c r="H29" s="176">
        <v>2.6993809491766374</v>
      </c>
      <c r="I29" s="176">
        <v>0.14011762219661805</v>
      </c>
      <c r="J29" s="176">
        <v>26</v>
      </c>
      <c r="L29" s="188" t="s">
        <v>165</v>
      </c>
      <c r="M29" s="179">
        <v>42</v>
      </c>
      <c r="N29" s="180">
        <v>96</v>
      </c>
      <c r="O29" s="181">
        <v>2.0833333333333332E-2</v>
      </c>
      <c r="P29" s="181">
        <v>3.125E-2</v>
      </c>
      <c r="Q29" s="181">
        <v>0.11458333333333333</v>
      </c>
      <c r="R29" s="181">
        <v>0.21875</v>
      </c>
      <c r="S29" s="181">
        <v>0.26041666666666669</v>
      </c>
      <c r="T29" s="181">
        <v>0.35416666666666669</v>
      </c>
      <c r="U29" s="182" t="s">
        <v>70</v>
      </c>
      <c r="W29" s="183" t="s">
        <v>150</v>
      </c>
      <c r="X29" s="183" t="s">
        <v>188</v>
      </c>
      <c r="Y29" s="184" t="s">
        <v>188</v>
      </c>
      <c r="Z29" s="185">
        <v>2</v>
      </c>
      <c r="AA29" s="182">
        <v>7</v>
      </c>
      <c r="AB29" s="186">
        <v>1.4583333333333335</v>
      </c>
      <c r="AC29" s="183">
        <v>1</v>
      </c>
      <c r="AD29" s="183">
        <v>0</v>
      </c>
      <c r="AE29" s="183">
        <v>5</v>
      </c>
      <c r="AF29" s="183">
        <v>0</v>
      </c>
      <c r="AG29" s="183">
        <v>0</v>
      </c>
      <c r="AH29" s="183">
        <v>1</v>
      </c>
      <c r="AI29" s="183">
        <v>0</v>
      </c>
      <c r="AJ29" s="187">
        <v>0.90749393844494308</v>
      </c>
      <c r="AK29" s="182" t="s">
        <v>71</v>
      </c>
      <c r="AL29" s="182">
        <v>55</v>
      </c>
      <c r="AM29" s="182" t="s">
        <v>389</v>
      </c>
      <c r="AN29" s="188" t="s">
        <v>382</v>
      </c>
      <c r="AO29" s="189">
        <v>26</v>
      </c>
      <c r="AP29" s="189">
        <v>12</v>
      </c>
      <c r="AQ29" s="189" t="s">
        <v>793</v>
      </c>
      <c r="AS29" s="177" t="s">
        <v>150</v>
      </c>
      <c r="AT29" s="178" t="s">
        <v>184</v>
      </c>
      <c r="AU29" s="177">
        <v>1</v>
      </c>
      <c r="AV29" s="190">
        <v>2.9325856772225812E-2</v>
      </c>
      <c r="AW29" s="190">
        <v>0.44382908534051568</v>
      </c>
      <c r="AX29" s="190">
        <v>0.26185878554832248</v>
      </c>
      <c r="AY29" s="191">
        <v>7.7104999999999997</v>
      </c>
      <c r="AZ29" s="191">
        <v>0.27289878171781595</v>
      </c>
      <c r="BA29" s="191">
        <v>9.4274124593427331</v>
      </c>
      <c r="BB29" s="191">
        <v>2.4470058042649598</v>
      </c>
      <c r="BD29" s="176" t="s">
        <v>152</v>
      </c>
      <c r="BE29" s="176">
        <v>7</v>
      </c>
      <c r="BF29" s="176">
        <v>34</v>
      </c>
    </row>
    <row r="30" spans="6:58" ht="16.5">
      <c r="F30" s="176" t="s">
        <v>157</v>
      </c>
      <c r="G30" s="176">
        <v>1.8703212966418323</v>
      </c>
      <c r="H30" s="176">
        <v>2.1250313529397866</v>
      </c>
      <c r="I30" s="176">
        <v>0.13618518740886221</v>
      </c>
      <c r="J30" s="176">
        <v>27</v>
      </c>
      <c r="L30" s="188" t="s">
        <v>137</v>
      </c>
      <c r="M30" s="179">
        <v>73</v>
      </c>
      <c r="N30" s="180">
        <v>163</v>
      </c>
      <c r="O30" s="181">
        <v>0.28834355828220859</v>
      </c>
      <c r="P30" s="181">
        <v>0.19018404907975461</v>
      </c>
      <c r="Q30" s="181">
        <v>0.26380368098159507</v>
      </c>
      <c r="R30" s="181">
        <v>0.20858895705521471</v>
      </c>
      <c r="S30" s="181">
        <v>3.6809815950920248E-2</v>
      </c>
      <c r="T30" s="181">
        <v>1.2269938650306749E-2</v>
      </c>
      <c r="U30" s="182" t="s">
        <v>71</v>
      </c>
      <c r="W30" s="183" t="s">
        <v>158</v>
      </c>
      <c r="X30" s="183" t="s">
        <v>189</v>
      </c>
      <c r="Y30" s="184" t="s">
        <v>189</v>
      </c>
      <c r="Z30" s="185">
        <v>2</v>
      </c>
      <c r="AA30" s="182">
        <v>5</v>
      </c>
      <c r="AB30" s="186">
        <v>1.0416666666666667</v>
      </c>
      <c r="AC30" s="183">
        <v>0</v>
      </c>
      <c r="AD30" s="183">
        <v>0</v>
      </c>
      <c r="AE30" s="183">
        <v>1</v>
      </c>
      <c r="AF30" s="183">
        <v>1</v>
      </c>
      <c r="AG30" s="183">
        <v>2</v>
      </c>
      <c r="AH30" s="183">
        <v>1</v>
      </c>
      <c r="AI30" s="183">
        <v>0</v>
      </c>
      <c r="AJ30" s="187">
        <v>0.80868528343846302</v>
      </c>
      <c r="AK30" s="182" t="s">
        <v>70</v>
      </c>
      <c r="AL30" s="182">
        <v>11</v>
      </c>
      <c r="AM30" s="182" t="s">
        <v>727</v>
      </c>
      <c r="AN30" s="188" t="s">
        <v>384</v>
      </c>
      <c r="AO30" s="189">
        <v>27</v>
      </c>
      <c r="AP30" s="189">
        <v>1</v>
      </c>
      <c r="AQ30" s="189" t="s">
        <v>794</v>
      </c>
      <c r="AS30" s="177" t="s">
        <v>150</v>
      </c>
      <c r="AT30" s="178" t="s">
        <v>185</v>
      </c>
      <c r="AU30" s="177">
        <v>1</v>
      </c>
      <c r="AV30" s="190">
        <v>2.9174302087371321E-2</v>
      </c>
      <c r="AW30" s="190">
        <v>0.48597566458485003</v>
      </c>
      <c r="AX30" s="190">
        <v>0.26840649130775901</v>
      </c>
      <c r="AY30" s="191">
        <v>10.912000000000001</v>
      </c>
      <c r="AZ30" s="191">
        <v>0.57911344278409538</v>
      </c>
      <c r="BA30" s="191">
        <v>20.948799321581191</v>
      </c>
      <c r="BB30" s="191">
        <v>2.3070762907055031</v>
      </c>
      <c r="BD30" s="176" t="s">
        <v>163</v>
      </c>
      <c r="BE30" s="176">
        <v>3</v>
      </c>
      <c r="BF30" s="176">
        <v>45</v>
      </c>
    </row>
    <row r="31" spans="6:58" ht="16.5">
      <c r="F31" s="176" t="s">
        <v>164</v>
      </c>
      <c r="G31" s="176">
        <v>2.394684761506801</v>
      </c>
      <c r="H31" s="176">
        <v>2.6897116958691019</v>
      </c>
      <c r="I31" s="176">
        <v>0.12320073986551017</v>
      </c>
      <c r="J31" s="176">
        <v>28</v>
      </c>
      <c r="L31" s="188" t="s">
        <v>157</v>
      </c>
      <c r="M31" s="179">
        <v>54</v>
      </c>
      <c r="N31" s="180">
        <v>123</v>
      </c>
      <c r="O31" s="181">
        <v>0.12195121951219512</v>
      </c>
      <c r="P31" s="181">
        <v>0.13821138211382114</v>
      </c>
      <c r="Q31" s="181">
        <v>0.1951219512195122</v>
      </c>
      <c r="R31" s="181">
        <v>0.29268292682926828</v>
      </c>
      <c r="S31" s="181">
        <v>0.18699186991869918</v>
      </c>
      <c r="T31" s="181">
        <v>6.5040650406504072E-2</v>
      </c>
      <c r="U31" s="182" t="s">
        <v>72</v>
      </c>
      <c r="W31" s="183" t="s">
        <v>158</v>
      </c>
      <c r="X31" s="183" t="s">
        <v>190</v>
      </c>
      <c r="Y31" s="184" t="s">
        <v>190</v>
      </c>
      <c r="Z31" s="185">
        <v>9</v>
      </c>
      <c r="AA31" s="182">
        <v>12</v>
      </c>
      <c r="AB31" s="186">
        <v>0.55555555555555558</v>
      </c>
      <c r="AC31" s="183">
        <v>0</v>
      </c>
      <c r="AD31" s="183">
        <v>0</v>
      </c>
      <c r="AE31" s="183">
        <v>8</v>
      </c>
      <c r="AF31" s="183">
        <v>2</v>
      </c>
      <c r="AG31" s="183">
        <v>2</v>
      </c>
      <c r="AH31" s="183">
        <v>0</v>
      </c>
      <c r="AI31" s="183">
        <v>0</v>
      </c>
      <c r="AJ31" s="187">
        <v>0.90394034670962375</v>
      </c>
      <c r="AK31" s="182" t="s">
        <v>71</v>
      </c>
      <c r="AL31" s="182">
        <v>61</v>
      </c>
      <c r="AM31" s="182" t="s">
        <v>728</v>
      </c>
      <c r="AN31" s="188" t="s">
        <v>386</v>
      </c>
      <c r="AO31" s="189">
        <v>28</v>
      </c>
      <c r="AP31" s="189">
        <v>2</v>
      </c>
      <c r="AQ31" s="189" t="s">
        <v>795</v>
      </c>
      <c r="AS31" s="177" t="s">
        <v>150</v>
      </c>
      <c r="AT31" s="178" t="s">
        <v>186</v>
      </c>
      <c r="AU31" s="177">
        <v>1</v>
      </c>
      <c r="AV31" s="190">
        <v>3.9037833394534482E-2</v>
      </c>
      <c r="AW31" s="190">
        <v>0.39893583163741075</v>
      </c>
      <c r="AX31" s="190">
        <v>0.17872837453979687</v>
      </c>
      <c r="AY31" s="191">
        <v>6.8469999999999995</v>
      </c>
      <c r="AZ31" s="191">
        <v>0.16667638945605159</v>
      </c>
      <c r="BA31" s="191">
        <v>7.6927564364331511</v>
      </c>
      <c r="BB31" s="191">
        <v>2.4416413670733594</v>
      </c>
      <c r="BD31" s="176" t="s">
        <v>165</v>
      </c>
      <c r="BE31" s="176">
        <v>5</v>
      </c>
      <c r="BF31" s="176">
        <v>42</v>
      </c>
    </row>
    <row r="32" spans="6:58" ht="16.5">
      <c r="F32" s="176" t="s">
        <v>162</v>
      </c>
      <c r="G32" s="176">
        <v>2.0554093654867969</v>
      </c>
      <c r="H32" s="176">
        <v>2.2813097021781128</v>
      </c>
      <c r="I32" s="176">
        <v>0.10990527750067658</v>
      </c>
      <c r="J32" s="176">
        <v>29</v>
      </c>
      <c r="L32" s="188" t="s">
        <v>139</v>
      </c>
      <c r="M32" s="179">
        <v>55</v>
      </c>
      <c r="N32" s="180">
        <v>128</v>
      </c>
      <c r="O32" s="181">
        <v>0.109375</v>
      </c>
      <c r="P32" s="181">
        <v>0.1796875</v>
      </c>
      <c r="Q32" s="181">
        <v>0.28125</v>
      </c>
      <c r="R32" s="181">
        <v>0.2109375</v>
      </c>
      <c r="S32" s="181">
        <v>0.1640625</v>
      </c>
      <c r="T32" s="181">
        <v>5.46875E-2</v>
      </c>
      <c r="U32" s="182" t="s">
        <v>71</v>
      </c>
      <c r="W32" s="183" t="s">
        <v>158</v>
      </c>
      <c r="X32" s="183" t="s">
        <v>191</v>
      </c>
      <c r="Y32" s="184" t="s">
        <v>191</v>
      </c>
      <c r="Z32" s="185">
        <v>3</v>
      </c>
      <c r="AA32" s="182">
        <v>0</v>
      </c>
      <c r="AB32" s="186">
        <v>0</v>
      </c>
      <c r="AC32" s="183">
        <v>0</v>
      </c>
      <c r="AD32" s="183">
        <v>0</v>
      </c>
      <c r="AE32" s="183">
        <v>0</v>
      </c>
      <c r="AF32" s="183">
        <v>0</v>
      </c>
      <c r="AG32" s="183">
        <v>0</v>
      </c>
      <c r="AH32" s="183">
        <v>0</v>
      </c>
      <c r="AI32" s="183">
        <v>0</v>
      </c>
      <c r="AJ32" s="187">
        <v>0.91287605639368541</v>
      </c>
      <c r="AK32" s="182" t="s">
        <v>71</v>
      </c>
      <c r="AL32" s="182">
        <v>48</v>
      </c>
      <c r="AM32" s="182" t="s">
        <v>477</v>
      </c>
      <c r="AN32" s="188" t="s">
        <v>388</v>
      </c>
      <c r="AO32" s="189">
        <v>29</v>
      </c>
      <c r="AP32" s="189">
        <v>3</v>
      </c>
      <c r="AQ32" s="189" t="s">
        <v>796</v>
      </c>
      <c r="AS32" s="177" t="s">
        <v>150</v>
      </c>
      <c r="AT32" s="178" t="s">
        <v>187</v>
      </c>
      <c r="AU32" s="177">
        <v>1</v>
      </c>
      <c r="AV32" s="190">
        <v>3.7634731370841133E-2</v>
      </c>
      <c r="AW32" s="190">
        <v>0.4528760526160388</v>
      </c>
      <c r="AX32" s="190">
        <v>0.3002506840519199</v>
      </c>
      <c r="AY32" s="191">
        <v>10.613</v>
      </c>
      <c r="AZ32" s="191">
        <v>0.41467509234619926</v>
      </c>
      <c r="BA32" s="191">
        <v>16.275997374588322</v>
      </c>
      <c r="BB32" s="191">
        <v>2.3302348629105754</v>
      </c>
      <c r="BD32" s="176" t="s">
        <v>137</v>
      </c>
      <c r="BE32" s="176">
        <v>6</v>
      </c>
      <c r="BF32" s="176">
        <v>73</v>
      </c>
    </row>
    <row r="33" spans="6:58" ht="16.5">
      <c r="F33" s="176" t="s">
        <v>161</v>
      </c>
      <c r="G33" s="176">
        <v>2.0181502502527811</v>
      </c>
      <c r="H33" s="176">
        <v>2.2330119492493314</v>
      </c>
      <c r="I33" s="176">
        <v>0.1064646693028124</v>
      </c>
      <c r="J33" s="176">
        <v>30</v>
      </c>
      <c r="L33" s="188" t="s">
        <v>145</v>
      </c>
      <c r="M33" s="179">
        <v>34</v>
      </c>
      <c r="N33" s="180">
        <v>87</v>
      </c>
      <c r="O33" s="181">
        <v>0.26436781609195403</v>
      </c>
      <c r="P33" s="181">
        <v>0.19540229885057472</v>
      </c>
      <c r="Q33" s="181">
        <v>0.25287356321839083</v>
      </c>
      <c r="R33" s="181">
        <v>0.19540229885057472</v>
      </c>
      <c r="S33" s="181">
        <v>5.7471264367816091E-2</v>
      </c>
      <c r="T33" s="181">
        <v>3.4482758620689655E-2</v>
      </c>
      <c r="U33" s="182" t="s">
        <v>71</v>
      </c>
      <c r="W33" s="183" t="s">
        <v>158</v>
      </c>
      <c r="X33" s="183" t="s">
        <v>192</v>
      </c>
      <c r="Y33" s="184" t="s">
        <v>192</v>
      </c>
      <c r="Z33" s="185">
        <v>6</v>
      </c>
      <c r="AA33" s="182">
        <v>12</v>
      </c>
      <c r="AB33" s="186">
        <v>0.83333333333333337</v>
      </c>
      <c r="AC33" s="183">
        <v>2</v>
      </c>
      <c r="AD33" s="183">
        <v>1</v>
      </c>
      <c r="AE33" s="183">
        <v>2</v>
      </c>
      <c r="AF33" s="183">
        <v>4</v>
      </c>
      <c r="AG33" s="183">
        <v>2</v>
      </c>
      <c r="AH33" s="183">
        <v>1</v>
      </c>
      <c r="AI33" s="183">
        <v>0</v>
      </c>
      <c r="AJ33" s="187">
        <v>0.91371731649733645</v>
      </c>
      <c r="AK33" s="182" t="s">
        <v>71</v>
      </c>
      <c r="AL33" s="182">
        <v>45</v>
      </c>
      <c r="AM33" s="182" t="s">
        <v>518</v>
      </c>
      <c r="AN33" s="188" t="s">
        <v>390</v>
      </c>
      <c r="AO33" s="189">
        <v>30</v>
      </c>
      <c r="AP33" s="189">
        <v>4</v>
      </c>
      <c r="AQ33" s="189" t="s">
        <v>797</v>
      </c>
      <c r="AS33" s="177" t="s">
        <v>150</v>
      </c>
      <c r="AT33" s="178" t="s">
        <v>188</v>
      </c>
      <c r="AU33" s="177">
        <v>1</v>
      </c>
      <c r="AV33" s="190">
        <v>3.9112213118838335E-2</v>
      </c>
      <c r="AW33" s="190">
        <v>0.44766005905216333</v>
      </c>
      <c r="AX33" s="190">
        <v>0.27506542989282201</v>
      </c>
      <c r="AY33" s="191">
        <v>10.846499999999999</v>
      </c>
      <c r="AZ33" s="191">
        <v>0.6913673282763928</v>
      </c>
      <c r="BA33" s="191">
        <v>16.950845387919415</v>
      </c>
      <c r="BB33" s="191">
        <v>2.3222623956723916</v>
      </c>
      <c r="BD33" s="176" t="s">
        <v>157</v>
      </c>
      <c r="BE33" s="176">
        <v>3</v>
      </c>
      <c r="BF33" s="176">
        <v>54</v>
      </c>
    </row>
    <row r="34" spans="6:58" ht="16.5">
      <c r="F34" s="176" t="s">
        <v>163</v>
      </c>
      <c r="G34" s="176">
        <v>2.3439006339503594</v>
      </c>
      <c r="H34" s="176">
        <v>2.5390124459280816</v>
      </c>
      <c r="I34" s="176">
        <v>8.3242356417168262E-2</v>
      </c>
      <c r="J34" s="176">
        <v>31</v>
      </c>
      <c r="L34" s="188" t="s">
        <v>155</v>
      </c>
      <c r="M34" s="179">
        <v>52</v>
      </c>
      <c r="N34" s="180">
        <v>117</v>
      </c>
      <c r="O34" s="181">
        <v>0.21739130434782608</v>
      </c>
      <c r="P34" s="181">
        <v>0.17391304347826086</v>
      </c>
      <c r="Q34" s="181">
        <v>0.23478260869565218</v>
      </c>
      <c r="R34" s="181">
        <v>0.14782608695652175</v>
      </c>
      <c r="S34" s="181">
        <v>0.11304347826086956</v>
      </c>
      <c r="T34" s="181">
        <v>0.11304347826086956</v>
      </c>
      <c r="U34" s="182" t="s">
        <v>71</v>
      </c>
      <c r="W34" s="183" t="s">
        <v>158</v>
      </c>
      <c r="X34" s="183" t="s">
        <v>328</v>
      </c>
      <c r="Y34" s="184" t="s">
        <v>328</v>
      </c>
      <c r="Z34" s="185">
        <v>1</v>
      </c>
      <c r="AA34" s="182">
        <v>3</v>
      </c>
      <c r="AB34" s="186">
        <v>1.25</v>
      </c>
      <c r="AC34" s="183">
        <v>0</v>
      </c>
      <c r="AD34" s="183">
        <v>1</v>
      </c>
      <c r="AE34" s="183">
        <v>1</v>
      </c>
      <c r="AF34" s="183">
        <v>0</v>
      </c>
      <c r="AG34" s="183">
        <v>1</v>
      </c>
      <c r="AH34" s="183">
        <v>0</v>
      </c>
      <c r="AI34" s="183">
        <v>0</v>
      </c>
      <c r="AJ34" s="187">
        <v>0.91111111111111098</v>
      </c>
      <c r="AK34" s="182" t="s">
        <v>71</v>
      </c>
      <c r="AL34" s="182">
        <v>50</v>
      </c>
      <c r="AM34" s="182" t="s">
        <v>385</v>
      </c>
      <c r="AN34" s="188" t="s">
        <v>392</v>
      </c>
      <c r="AO34" s="189">
        <v>31</v>
      </c>
      <c r="AP34" s="189">
        <v>5</v>
      </c>
      <c r="AQ34" s="189" t="s">
        <v>798</v>
      </c>
      <c r="AS34" s="177" t="s">
        <v>150</v>
      </c>
      <c r="AT34" s="178" t="s">
        <v>99</v>
      </c>
      <c r="AU34" s="177">
        <v>1</v>
      </c>
      <c r="AV34" s="190">
        <v>3.2801039519766428E-2</v>
      </c>
      <c r="AW34" s="190">
        <v>0.44323850825713812</v>
      </c>
      <c r="AX34" s="190">
        <v>0.18593649080523086</v>
      </c>
      <c r="AY34" s="191">
        <v>11.812000000000001</v>
      </c>
      <c r="AZ34" s="191">
        <v>1.4179904239711483</v>
      </c>
      <c r="BA34" s="191">
        <v>17.874668020481376</v>
      </c>
      <c r="BB34" s="191">
        <v>1.9681299706023738</v>
      </c>
      <c r="BD34" s="176" t="s">
        <v>139</v>
      </c>
      <c r="BE34" s="176">
        <v>4</v>
      </c>
      <c r="BF34" s="176">
        <v>55</v>
      </c>
    </row>
    <row r="35" spans="6:58" ht="16.5">
      <c r="F35" s="176" t="s">
        <v>165</v>
      </c>
      <c r="G35" s="176">
        <v>2.8330940223239724</v>
      </c>
      <c r="H35" s="176">
        <v>3.0548186115814357</v>
      </c>
      <c r="I35" s="176">
        <v>7.826234763489559E-2</v>
      </c>
      <c r="J35" s="176">
        <v>32</v>
      </c>
      <c r="L35" s="188" t="s">
        <v>164</v>
      </c>
      <c r="M35" s="179">
        <v>74</v>
      </c>
      <c r="N35" s="180">
        <v>154</v>
      </c>
      <c r="O35" s="181">
        <v>0.29870129870129869</v>
      </c>
      <c r="P35" s="181">
        <v>0.20779220779220781</v>
      </c>
      <c r="Q35" s="181">
        <v>0.16233766233766234</v>
      </c>
      <c r="R35" s="181">
        <v>0.19480519480519481</v>
      </c>
      <c r="S35" s="181">
        <v>0.11688311688311688</v>
      </c>
      <c r="T35" s="181">
        <v>1.948051948051948E-2</v>
      </c>
      <c r="U35" s="182" t="s">
        <v>71</v>
      </c>
      <c r="W35" s="183" t="s">
        <v>158</v>
      </c>
      <c r="X35" s="183" t="s">
        <v>193</v>
      </c>
      <c r="Y35" s="184" t="s">
        <v>193</v>
      </c>
      <c r="Z35" s="185">
        <v>9</v>
      </c>
      <c r="AA35" s="182">
        <v>23</v>
      </c>
      <c r="AB35" s="186">
        <v>1.0648148148148149</v>
      </c>
      <c r="AC35" s="183">
        <v>3</v>
      </c>
      <c r="AD35" s="183">
        <v>5</v>
      </c>
      <c r="AE35" s="183">
        <v>6</v>
      </c>
      <c r="AF35" s="183">
        <v>3</v>
      </c>
      <c r="AG35" s="183">
        <v>5</v>
      </c>
      <c r="AH35" s="183">
        <v>1</v>
      </c>
      <c r="AI35" s="183">
        <v>0</v>
      </c>
      <c r="AJ35" s="187">
        <v>0.91990354385832229</v>
      </c>
      <c r="AK35" s="182" t="s">
        <v>71</v>
      </c>
      <c r="AL35" s="182">
        <v>38</v>
      </c>
      <c r="AM35" s="182" t="s">
        <v>395</v>
      </c>
      <c r="AN35" s="188" t="s">
        <v>394</v>
      </c>
      <c r="AO35" s="189">
        <v>32</v>
      </c>
      <c r="AP35" s="189">
        <v>6</v>
      </c>
      <c r="AQ35" s="189" t="s">
        <v>799</v>
      </c>
      <c r="AS35" s="177" t="s">
        <v>150</v>
      </c>
      <c r="AT35" s="178" t="s">
        <v>100</v>
      </c>
      <c r="AU35" s="177">
        <v>1</v>
      </c>
      <c r="AV35" s="190">
        <v>3.0531872573032557E-2</v>
      </c>
      <c r="AW35" s="190">
        <v>0.45371122824252375</v>
      </c>
      <c r="AX35" s="190">
        <v>0.265135899550694</v>
      </c>
      <c r="AY35" s="191">
        <v>10.283477272727271</v>
      </c>
      <c r="AZ35" s="191">
        <v>0.71114489927761848</v>
      </c>
      <c r="BA35" s="191">
        <v>14.621933092654249</v>
      </c>
      <c r="BB35" s="191">
        <v>2.3357119739712338</v>
      </c>
      <c r="BD35" s="176" t="s">
        <v>145</v>
      </c>
      <c r="BE35" s="176">
        <v>4</v>
      </c>
      <c r="BF35" s="176">
        <v>34</v>
      </c>
    </row>
    <row r="36" spans="6:58" ht="16.5">
      <c r="L36" s="185" t="s">
        <v>100</v>
      </c>
      <c r="M36" s="179">
        <v>1804</v>
      </c>
      <c r="N36" s="180">
        <v>4129</v>
      </c>
      <c r="O36" s="181">
        <v>0.17411364740165128</v>
      </c>
      <c r="P36" s="181">
        <v>0.17217095677513355</v>
      </c>
      <c r="Q36" s="181">
        <v>0.23627974745021854</v>
      </c>
      <c r="R36" s="181">
        <v>0.22268091306459448</v>
      </c>
      <c r="S36" s="181">
        <v>0.12991743564837299</v>
      </c>
      <c r="T36" s="181">
        <v>6.4837299660029143E-2</v>
      </c>
      <c r="U36" s="182" t="s">
        <v>71</v>
      </c>
      <c r="W36" s="183" t="s">
        <v>158</v>
      </c>
      <c r="X36" s="183" t="s">
        <v>194</v>
      </c>
      <c r="Y36" s="184" t="s">
        <v>194</v>
      </c>
      <c r="Z36" s="185">
        <v>14</v>
      </c>
      <c r="AA36" s="182">
        <v>35</v>
      </c>
      <c r="AB36" s="186">
        <v>1.0416666666666665</v>
      </c>
      <c r="AC36" s="183">
        <v>2</v>
      </c>
      <c r="AD36" s="183">
        <v>2</v>
      </c>
      <c r="AE36" s="183">
        <v>5</v>
      </c>
      <c r="AF36" s="183">
        <v>10</v>
      </c>
      <c r="AG36" s="183">
        <v>4</v>
      </c>
      <c r="AH36" s="183">
        <v>12</v>
      </c>
      <c r="AI36" s="183">
        <v>0</v>
      </c>
      <c r="AJ36" s="187">
        <v>0.84994931839941157</v>
      </c>
      <c r="AK36" s="182" t="s">
        <v>70</v>
      </c>
      <c r="AL36" s="182">
        <v>1</v>
      </c>
      <c r="AM36" s="182" t="s">
        <v>631</v>
      </c>
      <c r="AN36" s="188" t="s">
        <v>396</v>
      </c>
      <c r="AO36" s="189">
        <v>33</v>
      </c>
      <c r="AP36" s="189">
        <v>7</v>
      </c>
      <c r="AQ36" s="189" t="s">
        <v>800</v>
      </c>
      <c r="AS36" s="177" t="s">
        <v>158</v>
      </c>
      <c r="AT36" s="178" t="s">
        <v>189</v>
      </c>
      <c r="AU36" s="177">
        <v>1</v>
      </c>
      <c r="AV36" s="190">
        <v>6.2818655373463567E-2</v>
      </c>
      <c r="AW36" s="190">
        <v>0.37418877616721874</v>
      </c>
      <c r="AX36" s="190">
        <v>0.15418671345880705</v>
      </c>
      <c r="AY36" s="191">
        <v>56.615000000000002</v>
      </c>
      <c r="AZ36" s="191">
        <v>6.5302608053141817</v>
      </c>
      <c r="BA36" s="191">
        <v>33.981542338764534</v>
      </c>
      <c r="BB36" s="191">
        <v>2.2283769799992452</v>
      </c>
      <c r="BD36" s="176" t="s">
        <v>155</v>
      </c>
      <c r="BE36" s="176">
        <v>10</v>
      </c>
      <c r="BF36" s="176">
        <v>52</v>
      </c>
    </row>
    <row r="37" spans="6:58" ht="16.5">
      <c r="W37" s="183" t="s">
        <v>136</v>
      </c>
      <c r="X37" s="183" t="s">
        <v>195</v>
      </c>
      <c r="Y37" s="184" t="s">
        <v>195</v>
      </c>
      <c r="Z37" s="185">
        <v>14</v>
      </c>
      <c r="AA37" s="182">
        <v>33</v>
      </c>
      <c r="AB37" s="186">
        <v>0.9821428571428571</v>
      </c>
      <c r="AC37" s="183">
        <v>11</v>
      </c>
      <c r="AD37" s="183">
        <v>10</v>
      </c>
      <c r="AE37" s="183">
        <v>5</v>
      </c>
      <c r="AF37" s="183">
        <v>4</v>
      </c>
      <c r="AG37" s="183">
        <v>1</v>
      </c>
      <c r="AH37" s="183">
        <v>2</v>
      </c>
      <c r="AI37" s="183">
        <v>0</v>
      </c>
      <c r="AJ37" s="187">
        <v>0.95550054533223949</v>
      </c>
      <c r="AK37" s="182" t="s">
        <v>69</v>
      </c>
      <c r="AL37" s="182">
        <v>33</v>
      </c>
      <c r="AM37" s="182" t="s">
        <v>375</v>
      </c>
      <c r="AN37" s="188" t="s">
        <v>398</v>
      </c>
      <c r="AO37" s="189">
        <v>34</v>
      </c>
      <c r="AP37" s="189">
        <v>1</v>
      </c>
      <c r="AQ37" s="189" t="s">
        <v>801</v>
      </c>
      <c r="AS37" s="177" t="s">
        <v>158</v>
      </c>
      <c r="AT37" s="178" t="s">
        <v>190</v>
      </c>
      <c r="AU37" s="177">
        <v>1</v>
      </c>
      <c r="AV37" s="190">
        <v>2.5731608100916972E-2</v>
      </c>
      <c r="AW37" s="190">
        <v>0.41197637167309259</v>
      </c>
      <c r="AX37" s="190">
        <v>0.17708574651989567</v>
      </c>
      <c r="AY37" s="191">
        <v>12.716666666666665</v>
      </c>
      <c r="AZ37" s="191">
        <v>1.2958437108817178</v>
      </c>
      <c r="BA37" s="191">
        <v>21.433641797001787</v>
      </c>
      <c r="BB37" s="191">
        <v>1.8677791750782857</v>
      </c>
      <c r="BD37" s="176" t="s">
        <v>164</v>
      </c>
      <c r="BE37" s="176">
        <v>11</v>
      </c>
      <c r="BF37" s="176">
        <v>74</v>
      </c>
    </row>
    <row r="38" spans="6:58" ht="16.5">
      <c r="W38" s="183" t="s">
        <v>136</v>
      </c>
      <c r="X38" s="183" t="s">
        <v>196</v>
      </c>
      <c r="Y38" s="184" t="s">
        <v>196</v>
      </c>
      <c r="Z38" s="185">
        <v>11</v>
      </c>
      <c r="AA38" s="182">
        <v>25</v>
      </c>
      <c r="AB38" s="186">
        <v>0.94696969696969702</v>
      </c>
      <c r="AC38" s="183">
        <v>3</v>
      </c>
      <c r="AD38" s="183">
        <v>2</v>
      </c>
      <c r="AE38" s="183">
        <v>9</v>
      </c>
      <c r="AF38" s="183">
        <v>6</v>
      </c>
      <c r="AG38" s="183">
        <v>2</v>
      </c>
      <c r="AH38" s="183">
        <v>3</v>
      </c>
      <c r="AI38" s="183">
        <v>0</v>
      </c>
      <c r="AJ38" s="187">
        <v>0.90078082460818232</v>
      </c>
      <c r="AK38" s="182" t="s">
        <v>71</v>
      </c>
      <c r="AL38" s="182">
        <v>68</v>
      </c>
      <c r="AM38" s="182" t="s">
        <v>729</v>
      </c>
      <c r="AN38" s="188" t="s">
        <v>400</v>
      </c>
      <c r="AO38" s="189">
        <v>35</v>
      </c>
      <c r="AP38" s="189">
        <v>2</v>
      </c>
      <c r="AQ38" s="189" t="s">
        <v>802</v>
      </c>
      <c r="AS38" s="177" t="s">
        <v>158</v>
      </c>
      <c r="AT38" s="178" t="s">
        <v>191</v>
      </c>
      <c r="AU38" s="177">
        <v>1</v>
      </c>
      <c r="AV38" s="190">
        <v>4.4927189708626199E-2</v>
      </c>
      <c r="AW38" s="190">
        <v>0.42429680767383665</v>
      </c>
      <c r="AX38" s="190">
        <v>0.21723424680581532</v>
      </c>
      <c r="AY38" s="191">
        <v>9.4973333333333319</v>
      </c>
      <c r="AZ38" s="191">
        <v>0.40824203556901517</v>
      </c>
      <c r="BA38" s="191">
        <v>10.045228269152735</v>
      </c>
      <c r="BB38" s="191">
        <v>1.8678447566515386</v>
      </c>
    </row>
    <row r="39" spans="6:58" ht="16.5">
      <c r="W39" s="183" t="s">
        <v>136</v>
      </c>
      <c r="X39" s="183" t="s">
        <v>197</v>
      </c>
      <c r="Y39" s="184" t="s">
        <v>197</v>
      </c>
      <c r="Z39" s="185">
        <v>8</v>
      </c>
      <c r="AA39" s="182">
        <v>19</v>
      </c>
      <c r="AB39" s="186">
        <v>0.98958333333333337</v>
      </c>
      <c r="AC39" s="183">
        <v>8</v>
      </c>
      <c r="AD39" s="183">
        <v>5</v>
      </c>
      <c r="AE39" s="183">
        <v>3</v>
      </c>
      <c r="AF39" s="183">
        <v>2</v>
      </c>
      <c r="AG39" s="183">
        <v>1</v>
      </c>
      <c r="AH39" s="183">
        <v>0</v>
      </c>
      <c r="AI39" s="183">
        <v>0</v>
      </c>
      <c r="AJ39" s="187">
        <v>0.99954908053292302</v>
      </c>
      <c r="AK39" s="182" t="s">
        <v>69</v>
      </c>
      <c r="AL39" s="182">
        <v>1</v>
      </c>
      <c r="AM39" s="182" t="s">
        <v>549</v>
      </c>
      <c r="AN39" s="188" t="s">
        <v>402</v>
      </c>
      <c r="AO39" s="189">
        <v>36</v>
      </c>
      <c r="AP39" s="189">
        <v>3</v>
      </c>
      <c r="AQ39" s="189" t="s">
        <v>803</v>
      </c>
      <c r="AS39" s="177" t="s">
        <v>158</v>
      </c>
      <c r="AT39" s="178" t="s">
        <v>192</v>
      </c>
      <c r="AU39" s="177">
        <v>1</v>
      </c>
      <c r="AV39" s="190">
        <v>1.3653998035352286E-2</v>
      </c>
      <c r="AW39" s="190">
        <v>0.52915525892262827</v>
      </c>
      <c r="AX39" s="190">
        <v>0.21699115320287415</v>
      </c>
      <c r="AY39" s="191">
        <v>9.4396000000000004</v>
      </c>
      <c r="AZ39" s="191">
        <v>2.197035426179101</v>
      </c>
      <c r="BA39" s="191">
        <v>15.162256830050831</v>
      </c>
      <c r="BB39" s="191">
        <v>1.9401240735758545</v>
      </c>
    </row>
    <row r="40" spans="6:58" ht="16.5">
      <c r="W40" s="183" t="s">
        <v>136</v>
      </c>
      <c r="X40" s="183" t="s">
        <v>198</v>
      </c>
      <c r="Y40" s="184" t="s">
        <v>198</v>
      </c>
      <c r="Z40" s="185">
        <v>7</v>
      </c>
      <c r="AA40" s="182">
        <v>16</v>
      </c>
      <c r="AB40" s="186">
        <v>0.95238095238095233</v>
      </c>
      <c r="AC40" s="183">
        <v>5</v>
      </c>
      <c r="AD40" s="183">
        <v>2</v>
      </c>
      <c r="AE40" s="183">
        <v>5</v>
      </c>
      <c r="AF40" s="183">
        <v>0</v>
      </c>
      <c r="AG40" s="183">
        <v>2</v>
      </c>
      <c r="AH40" s="183">
        <v>2</v>
      </c>
      <c r="AI40" s="183">
        <v>0</v>
      </c>
      <c r="AJ40" s="187">
        <v>0.93485719968141168</v>
      </c>
      <c r="AK40" s="182" t="s">
        <v>71</v>
      </c>
      <c r="AL40" s="182">
        <v>20</v>
      </c>
      <c r="AM40" s="182" t="s">
        <v>449</v>
      </c>
      <c r="AN40" s="188" t="s">
        <v>403</v>
      </c>
      <c r="AO40" s="189">
        <v>37</v>
      </c>
      <c r="AP40" s="189">
        <v>4</v>
      </c>
      <c r="AQ40" s="189" t="s">
        <v>804</v>
      </c>
      <c r="AS40" s="177" t="s">
        <v>158</v>
      </c>
      <c r="AT40" s="178" t="s">
        <v>193</v>
      </c>
      <c r="AU40" s="177">
        <v>1</v>
      </c>
      <c r="AV40" s="190">
        <v>3.2349945290273227E-2</v>
      </c>
      <c r="AW40" s="190">
        <v>0.40421094588775319</v>
      </c>
      <c r="AX40" s="190">
        <v>0.19144402221821671</v>
      </c>
      <c r="AY40" s="191">
        <v>6.0106666666666664</v>
      </c>
      <c r="AZ40" s="191">
        <v>0.36511892349310249</v>
      </c>
      <c r="BA40" s="191">
        <v>4.977787990289297</v>
      </c>
      <c r="BB40" s="191">
        <v>2.2548169211825431</v>
      </c>
    </row>
    <row r="41" spans="6:58" ht="16.5">
      <c r="W41" s="183" t="s">
        <v>136</v>
      </c>
      <c r="X41" s="183" t="s">
        <v>199</v>
      </c>
      <c r="Y41" s="184" t="s">
        <v>199</v>
      </c>
      <c r="Z41" s="185">
        <v>9</v>
      </c>
      <c r="AA41" s="182">
        <v>20</v>
      </c>
      <c r="AB41" s="186">
        <v>0.92592592592592604</v>
      </c>
      <c r="AC41" s="183">
        <v>3</v>
      </c>
      <c r="AD41" s="183">
        <v>2</v>
      </c>
      <c r="AE41" s="183">
        <v>2</v>
      </c>
      <c r="AF41" s="183">
        <v>8</v>
      </c>
      <c r="AG41" s="183">
        <v>5</v>
      </c>
      <c r="AH41" s="183">
        <v>0</v>
      </c>
      <c r="AI41" s="183">
        <v>0</v>
      </c>
      <c r="AJ41" s="187">
        <v>0.88512997828456297</v>
      </c>
      <c r="AK41" s="182" t="s">
        <v>72</v>
      </c>
      <c r="AL41" s="182">
        <v>17</v>
      </c>
      <c r="AM41" s="182" t="s">
        <v>510</v>
      </c>
      <c r="AN41" s="188" t="s">
        <v>404</v>
      </c>
      <c r="AO41" s="189">
        <v>38</v>
      </c>
      <c r="AP41" s="189">
        <v>5</v>
      </c>
      <c r="AQ41" s="189" t="s">
        <v>805</v>
      </c>
      <c r="AS41" s="177" t="s">
        <v>158</v>
      </c>
      <c r="AT41" s="178" t="s">
        <v>194</v>
      </c>
      <c r="AU41" s="177">
        <v>1</v>
      </c>
      <c r="AV41" s="190">
        <v>4.3425443031112655E-2</v>
      </c>
      <c r="AW41" s="190">
        <v>0.37036734043785707</v>
      </c>
      <c r="AX41" s="190">
        <v>0.18705326957032975</v>
      </c>
      <c r="AY41" s="191">
        <v>13.534916666666666</v>
      </c>
      <c r="AZ41" s="191">
        <v>2.2604115091804022</v>
      </c>
      <c r="BA41" s="191">
        <v>59.418037236188951</v>
      </c>
      <c r="BB41" s="191">
        <v>2.0391642130046099</v>
      </c>
    </row>
    <row r="42" spans="6:58" ht="16.5">
      <c r="W42" s="183" t="s">
        <v>136</v>
      </c>
      <c r="X42" s="183" t="s">
        <v>200</v>
      </c>
      <c r="Y42" s="184" t="s">
        <v>200</v>
      </c>
      <c r="Z42" s="185">
        <v>6</v>
      </c>
      <c r="AA42" s="182">
        <v>16</v>
      </c>
      <c r="AB42" s="186">
        <v>1.1111111111111112</v>
      </c>
      <c r="AC42" s="183">
        <v>1</v>
      </c>
      <c r="AD42" s="183">
        <v>2</v>
      </c>
      <c r="AE42" s="183">
        <v>1</v>
      </c>
      <c r="AF42" s="183">
        <v>3</v>
      </c>
      <c r="AG42" s="183">
        <v>9</v>
      </c>
      <c r="AH42" s="183">
        <v>0</v>
      </c>
      <c r="AI42" s="183">
        <v>0</v>
      </c>
      <c r="AJ42" s="187">
        <v>0.86492003381520677</v>
      </c>
      <c r="AK42" s="182" t="s">
        <v>72</v>
      </c>
      <c r="AL42" s="182">
        <v>31</v>
      </c>
      <c r="AM42" s="182" t="s">
        <v>730</v>
      </c>
      <c r="AN42" s="188" t="s">
        <v>406</v>
      </c>
      <c r="AO42" s="189">
        <v>39</v>
      </c>
      <c r="AP42" s="189">
        <v>6</v>
      </c>
      <c r="AQ42" s="189" t="s">
        <v>806</v>
      </c>
      <c r="AS42" s="177" t="s">
        <v>158</v>
      </c>
      <c r="AT42" s="178" t="s">
        <v>99</v>
      </c>
      <c r="AU42" s="177">
        <v>1</v>
      </c>
      <c r="AV42" s="190">
        <v>3.2993634295462891E-2</v>
      </c>
      <c r="AW42" s="190">
        <v>0.42379364858642377</v>
      </c>
      <c r="AX42" s="190">
        <v>0.20462250421931605</v>
      </c>
      <c r="AY42" s="191">
        <v>10.101000000000001</v>
      </c>
      <c r="AZ42" s="191">
        <v>0.81849001687726419</v>
      </c>
      <c r="BA42" s="191">
        <v>15.674083823199609</v>
      </c>
      <c r="BB42" s="191">
        <v>1.8468759495048592</v>
      </c>
    </row>
    <row r="43" spans="6:58" ht="16.5">
      <c r="W43" s="183" t="s">
        <v>143</v>
      </c>
      <c r="X43" s="183" t="s">
        <v>201</v>
      </c>
      <c r="Y43" s="184" t="s">
        <v>201</v>
      </c>
      <c r="Z43" s="185">
        <v>16</v>
      </c>
      <c r="AA43" s="182">
        <v>37</v>
      </c>
      <c r="AB43" s="186">
        <v>0.96354166666666674</v>
      </c>
      <c r="AC43" s="183">
        <v>11</v>
      </c>
      <c r="AD43" s="183">
        <v>8</v>
      </c>
      <c r="AE43" s="183">
        <v>8</v>
      </c>
      <c r="AF43" s="183">
        <v>3</v>
      </c>
      <c r="AG43" s="183">
        <v>3</v>
      </c>
      <c r="AH43" s="183">
        <v>4</v>
      </c>
      <c r="AI43" s="183">
        <v>0</v>
      </c>
      <c r="AJ43" s="187">
        <v>0.93595188691855435</v>
      </c>
      <c r="AK43" s="182" t="s">
        <v>71</v>
      </c>
      <c r="AL43" s="182">
        <v>18</v>
      </c>
      <c r="AM43" s="182" t="s">
        <v>635</v>
      </c>
      <c r="AN43" s="188" t="s">
        <v>407</v>
      </c>
      <c r="AO43" s="189">
        <v>40</v>
      </c>
      <c r="AP43" s="189">
        <v>1</v>
      </c>
      <c r="AQ43" s="189" t="s">
        <v>807</v>
      </c>
      <c r="AS43" s="177" t="s">
        <v>158</v>
      </c>
      <c r="AT43" s="178" t="s">
        <v>100</v>
      </c>
      <c r="AU43" s="177">
        <v>1</v>
      </c>
      <c r="AV43" s="190">
        <v>3.2630638292533785E-2</v>
      </c>
      <c r="AW43" s="190">
        <v>0.41957359755913043</v>
      </c>
      <c r="AX43" s="190">
        <v>0.19122621864287304</v>
      </c>
      <c r="AY43" s="191">
        <v>12.861970588235296</v>
      </c>
      <c r="AZ43" s="191">
        <v>1.772713993303439</v>
      </c>
      <c r="BA43" s="191">
        <v>35.160979632005045</v>
      </c>
      <c r="BB43" s="191">
        <v>1.9840105286931891</v>
      </c>
    </row>
    <row r="44" spans="6:58" ht="16.5">
      <c r="W44" s="183" t="s">
        <v>143</v>
      </c>
      <c r="X44" s="183" t="s">
        <v>202</v>
      </c>
      <c r="Y44" s="184" t="s">
        <v>202</v>
      </c>
      <c r="Z44" s="185">
        <v>31</v>
      </c>
      <c r="AA44" s="182">
        <v>74</v>
      </c>
      <c r="AB44" s="186">
        <v>0.99462365591397861</v>
      </c>
      <c r="AC44" s="183">
        <v>19</v>
      </c>
      <c r="AD44" s="183">
        <v>16</v>
      </c>
      <c r="AE44" s="183">
        <v>13</v>
      </c>
      <c r="AF44" s="183">
        <v>17</v>
      </c>
      <c r="AG44" s="183">
        <v>8</v>
      </c>
      <c r="AH44" s="183">
        <v>1</v>
      </c>
      <c r="AI44" s="183">
        <v>0</v>
      </c>
      <c r="AJ44" s="187">
        <v>0.94281825541703546</v>
      </c>
      <c r="AK44" s="182" t="s">
        <v>71</v>
      </c>
      <c r="AL44" s="182">
        <v>10</v>
      </c>
      <c r="AM44" s="182" t="s">
        <v>412</v>
      </c>
      <c r="AN44" s="188" t="s">
        <v>409</v>
      </c>
      <c r="AO44" s="189">
        <v>41</v>
      </c>
      <c r="AP44" s="189">
        <v>2</v>
      </c>
      <c r="AQ44" s="189" t="s">
        <v>409</v>
      </c>
      <c r="AS44" s="177" t="s">
        <v>136</v>
      </c>
      <c r="AT44" s="178" t="s">
        <v>195</v>
      </c>
      <c r="AU44" s="177">
        <v>1</v>
      </c>
      <c r="AV44" s="190">
        <v>6.7733199946496278E-2</v>
      </c>
      <c r="AW44" s="190">
        <v>0.38617129133179268</v>
      </c>
      <c r="AX44" s="190">
        <v>0.18883784168951637</v>
      </c>
      <c r="AY44" s="191">
        <v>15.646666666666668</v>
      </c>
      <c r="AZ44" s="191">
        <v>4.8302487338562248</v>
      </c>
      <c r="BA44" s="191">
        <v>56.804841392957222</v>
      </c>
      <c r="BB44" s="191">
        <v>1.972870191175891</v>
      </c>
    </row>
    <row r="45" spans="6:58" ht="16.5">
      <c r="W45" s="183" t="s">
        <v>143</v>
      </c>
      <c r="X45" s="183" t="s">
        <v>203</v>
      </c>
      <c r="Y45" s="184" t="s">
        <v>203</v>
      </c>
      <c r="Z45" s="185">
        <v>10</v>
      </c>
      <c r="AA45" s="182">
        <v>26</v>
      </c>
      <c r="AB45" s="186">
        <v>1.0833333333333333</v>
      </c>
      <c r="AC45" s="183">
        <v>10</v>
      </c>
      <c r="AD45" s="183">
        <v>6</v>
      </c>
      <c r="AE45" s="183">
        <v>5</v>
      </c>
      <c r="AF45" s="183">
        <v>3</v>
      </c>
      <c r="AG45" s="183">
        <v>0</v>
      </c>
      <c r="AH45" s="183">
        <v>2</v>
      </c>
      <c r="AI45" s="183">
        <v>0</v>
      </c>
      <c r="AJ45" s="187">
        <v>0.97038786705557789</v>
      </c>
      <c r="AK45" s="182" t="s">
        <v>69</v>
      </c>
      <c r="AL45" s="182">
        <v>19</v>
      </c>
      <c r="AM45" s="182" t="s">
        <v>497</v>
      </c>
      <c r="AN45" s="188" t="s">
        <v>410</v>
      </c>
      <c r="AO45" s="189">
        <v>42</v>
      </c>
      <c r="AP45" s="189">
        <v>3</v>
      </c>
      <c r="AQ45" s="189" t="s">
        <v>808</v>
      </c>
      <c r="AS45" s="177" t="s">
        <v>136</v>
      </c>
      <c r="AT45" s="178" t="s">
        <v>196</v>
      </c>
      <c r="AU45" s="177">
        <v>1</v>
      </c>
      <c r="AV45" s="190">
        <v>4.3131125170486319E-2</v>
      </c>
      <c r="AW45" s="190">
        <v>0.35880878829551521</v>
      </c>
      <c r="AX45" s="190">
        <v>0.23513040884448563</v>
      </c>
      <c r="AY45" s="191">
        <v>17.456900000000001</v>
      </c>
      <c r="AZ45" s="191">
        <v>6.6172498680281553</v>
      </c>
      <c r="BA45" s="191">
        <v>111.19965003791675</v>
      </c>
      <c r="BB45" s="191">
        <v>1.8662932908253584</v>
      </c>
    </row>
    <row r="46" spans="6:58" ht="16.5">
      <c r="W46" s="183" t="s">
        <v>143</v>
      </c>
      <c r="X46" s="183" t="s">
        <v>204</v>
      </c>
      <c r="Y46" s="184" t="s">
        <v>204</v>
      </c>
      <c r="Z46" s="185">
        <v>37</v>
      </c>
      <c r="AA46" s="182">
        <v>84</v>
      </c>
      <c r="AB46" s="186">
        <v>0.94594594594594594</v>
      </c>
      <c r="AC46" s="183">
        <v>23</v>
      </c>
      <c r="AD46" s="183">
        <v>22</v>
      </c>
      <c r="AE46" s="183">
        <v>17</v>
      </c>
      <c r="AF46" s="183">
        <v>13</v>
      </c>
      <c r="AG46" s="183">
        <v>6</v>
      </c>
      <c r="AH46" s="183">
        <v>3</v>
      </c>
      <c r="AI46" s="183">
        <v>0</v>
      </c>
      <c r="AJ46" s="187">
        <v>0.95328590089672371</v>
      </c>
      <c r="AK46" s="182" t="s">
        <v>69</v>
      </c>
      <c r="AL46" s="182">
        <v>35</v>
      </c>
      <c r="AM46" s="182" t="s">
        <v>514</v>
      </c>
      <c r="AN46" s="188" t="s">
        <v>411</v>
      </c>
      <c r="AO46" s="189">
        <v>43</v>
      </c>
      <c r="AP46" s="189">
        <v>4</v>
      </c>
      <c r="AQ46" s="189" t="s">
        <v>809</v>
      </c>
      <c r="AS46" s="177" t="s">
        <v>136</v>
      </c>
      <c r="AT46" s="178" t="s">
        <v>197</v>
      </c>
      <c r="AU46" s="177">
        <v>1</v>
      </c>
      <c r="AV46" s="190">
        <v>5.2468238067196124E-2</v>
      </c>
      <c r="AW46" s="190">
        <v>0.38207449826726986</v>
      </c>
      <c r="AX46" s="190">
        <v>0.25002538203119384</v>
      </c>
      <c r="AY46" s="191">
        <v>18.727333333333334</v>
      </c>
      <c r="AZ46" s="191">
        <v>7.5018614406191908</v>
      </c>
      <c r="BA46" s="191">
        <v>85.2044262742467</v>
      </c>
      <c r="BB46" s="191">
        <v>1.682505826073567</v>
      </c>
    </row>
    <row r="47" spans="6:58" ht="16.5">
      <c r="W47" s="183" t="s">
        <v>143</v>
      </c>
      <c r="X47" s="183" t="s">
        <v>205</v>
      </c>
      <c r="Y47" s="184" t="s">
        <v>205</v>
      </c>
      <c r="Z47" s="185">
        <v>12</v>
      </c>
      <c r="AA47" s="182">
        <v>30</v>
      </c>
      <c r="AB47" s="186">
        <v>1.0416666666666667</v>
      </c>
      <c r="AC47" s="183">
        <v>5</v>
      </c>
      <c r="AD47" s="183">
        <v>6</v>
      </c>
      <c r="AE47" s="183">
        <v>8</v>
      </c>
      <c r="AF47" s="183">
        <v>4</v>
      </c>
      <c r="AG47" s="183">
        <v>3</v>
      </c>
      <c r="AH47" s="183">
        <v>4</v>
      </c>
      <c r="AI47" s="183">
        <v>0</v>
      </c>
      <c r="AJ47" s="187">
        <v>0.90687466169356568</v>
      </c>
      <c r="AK47" s="182" t="s">
        <v>71</v>
      </c>
      <c r="AL47" s="182">
        <v>57</v>
      </c>
      <c r="AM47" s="182" t="s">
        <v>573</v>
      </c>
      <c r="AN47" s="188" t="s">
        <v>413</v>
      </c>
      <c r="AO47" s="189">
        <v>44</v>
      </c>
      <c r="AP47" s="189">
        <v>5</v>
      </c>
      <c r="AQ47" s="189" t="s">
        <v>810</v>
      </c>
      <c r="AS47" s="177" t="s">
        <v>136</v>
      </c>
      <c r="AT47" s="178" t="s">
        <v>198</v>
      </c>
      <c r="AU47" s="177">
        <v>1</v>
      </c>
      <c r="AV47" s="190">
        <v>7.1202348222222447E-2</v>
      </c>
      <c r="AW47" s="190">
        <v>0.37770500755628217</v>
      </c>
      <c r="AX47" s="190">
        <v>0.19094864232901809</v>
      </c>
      <c r="AY47" s="191">
        <v>19.113500000000002</v>
      </c>
      <c r="AZ47" s="191">
        <v>5.0514001403121336</v>
      </c>
      <c r="BA47" s="191">
        <v>80.838736602763944</v>
      </c>
      <c r="BB47" s="191">
        <v>1.8963699939031515</v>
      </c>
    </row>
    <row r="48" spans="6:58" ht="16.5">
      <c r="W48" s="183" t="s">
        <v>159</v>
      </c>
      <c r="X48" s="183" t="s">
        <v>206</v>
      </c>
      <c r="Y48" s="184" t="s">
        <v>206</v>
      </c>
      <c r="Z48" s="185">
        <v>5</v>
      </c>
      <c r="AA48" s="182">
        <v>5</v>
      </c>
      <c r="AB48" s="186">
        <v>0.41666666666666669</v>
      </c>
      <c r="AC48" s="183">
        <v>0</v>
      </c>
      <c r="AD48" s="183">
        <v>0</v>
      </c>
      <c r="AE48" s="183">
        <v>0</v>
      </c>
      <c r="AF48" s="183">
        <v>0</v>
      </c>
      <c r="AG48" s="183">
        <v>3</v>
      </c>
      <c r="AH48" s="183">
        <v>2</v>
      </c>
      <c r="AI48" s="183">
        <v>0</v>
      </c>
      <c r="AJ48" s="187">
        <v>0.81947057410282953</v>
      </c>
      <c r="AK48" s="182" t="s">
        <v>70</v>
      </c>
      <c r="AL48" s="182">
        <v>8</v>
      </c>
      <c r="AM48" s="182" t="s">
        <v>731</v>
      </c>
      <c r="AN48" s="188" t="s">
        <v>415</v>
      </c>
      <c r="AO48" s="189">
        <v>45</v>
      </c>
      <c r="AP48" s="189">
        <v>1</v>
      </c>
      <c r="AQ48" s="189" t="s">
        <v>811</v>
      </c>
      <c r="AS48" s="177" t="s">
        <v>136</v>
      </c>
      <c r="AT48" s="178" t="s">
        <v>199</v>
      </c>
      <c r="AU48" s="177">
        <v>1</v>
      </c>
      <c r="AV48" s="190">
        <v>5.8678134529910844E-2</v>
      </c>
      <c r="AW48" s="190">
        <v>0.38053111319651817</v>
      </c>
      <c r="AX48" s="190">
        <v>0.18867870228080119</v>
      </c>
      <c r="AY48" s="191">
        <v>16.840499999999999</v>
      </c>
      <c r="AZ48" s="191">
        <v>4.8292763083776498</v>
      </c>
      <c r="BA48" s="191">
        <v>46.587073922532646</v>
      </c>
      <c r="BB48" s="191">
        <v>1.8068383913244008</v>
      </c>
    </row>
    <row r="49" spans="23:54" ht="16.5">
      <c r="W49" s="183" t="s">
        <v>159</v>
      </c>
      <c r="X49" s="183" t="s">
        <v>207</v>
      </c>
      <c r="Y49" s="184" t="s">
        <v>207</v>
      </c>
      <c r="Z49" s="185">
        <v>5</v>
      </c>
      <c r="AA49" s="182">
        <v>17</v>
      </c>
      <c r="AB49" s="186">
        <v>1.4166666666666667</v>
      </c>
      <c r="AC49" s="183">
        <v>0</v>
      </c>
      <c r="AD49" s="183">
        <v>2</v>
      </c>
      <c r="AE49" s="183">
        <v>3</v>
      </c>
      <c r="AF49" s="183">
        <v>8</v>
      </c>
      <c r="AG49" s="183">
        <v>2</v>
      </c>
      <c r="AH49" s="183">
        <v>2</v>
      </c>
      <c r="AI49" s="183">
        <v>0</v>
      </c>
      <c r="AJ49" s="187">
        <v>0.86532845089870292</v>
      </c>
      <c r="AK49" s="182" t="s">
        <v>72</v>
      </c>
      <c r="AL49" s="182">
        <v>30</v>
      </c>
      <c r="AM49" s="182" t="s">
        <v>732</v>
      </c>
      <c r="AN49" s="188" t="s">
        <v>417</v>
      </c>
      <c r="AO49" s="189">
        <v>46</v>
      </c>
      <c r="AP49" s="189">
        <v>2</v>
      </c>
      <c r="AQ49" s="189" t="s">
        <v>812</v>
      </c>
      <c r="AS49" s="177" t="s">
        <v>136</v>
      </c>
      <c r="AT49" s="178" t="s">
        <v>200</v>
      </c>
      <c r="AU49" s="177">
        <v>1</v>
      </c>
      <c r="AV49" s="190">
        <v>5.1159500683115165E-2</v>
      </c>
      <c r="AW49" s="190">
        <v>0.43134926420723441</v>
      </c>
      <c r="AX49" s="190">
        <v>0.25417534309724493</v>
      </c>
      <c r="AY49" s="191">
        <v>9.4480000000000004</v>
      </c>
      <c r="AZ49" s="191">
        <v>4.1678441352591724</v>
      </c>
      <c r="BA49" s="191">
        <v>15.155796855487898</v>
      </c>
      <c r="BB49" s="191">
        <v>2.4259467351148554</v>
      </c>
    </row>
    <row r="50" spans="23:54" ht="16.5">
      <c r="W50" s="183" t="s">
        <v>159</v>
      </c>
      <c r="X50" s="183" t="s">
        <v>208</v>
      </c>
      <c r="Y50" s="184" t="s">
        <v>208</v>
      </c>
      <c r="Z50" s="185">
        <v>8</v>
      </c>
      <c r="AA50" s="182">
        <v>23</v>
      </c>
      <c r="AB50" s="186">
        <v>1.1979166666666667</v>
      </c>
      <c r="AC50" s="183">
        <v>12</v>
      </c>
      <c r="AD50" s="183">
        <v>0</v>
      </c>
      <c r="AE50" s="183">
        <v>4</v>
      </c>
      <c r="AF50" s="183">
        <v>5</v>
      </c>
      <c r="AG50" s="183">
        <v>2</v>
      </c>
      <c r="AH50" s="183">
        <v>0</v>
      </c>
      <c r="AI50" s="183">
        <v>0</v>
      </c>
      <c r="AJ50" s="187">
        <v>0.97185204564944072</v>
      </c>
      <c r="AK50" s="182" t="s">
        <v>69</v>
      </c>
      <c r="AL50" s="182">
        <v>15</v>
      </c>
      <c r="AM50" s="182" t="s">
        <v>582</v>
      </c>
      <c r="AN50" s="188" t="s">
        <v>419</v>
      </c>
      <c r="AO50" s="189">
        <v>47</v>
      </c>
      <c r="AP50" s="189">
        <v>3</v>
      </c>
      <c r="AQ50" s="189" t="s">
        <v>813</v>
      </c>
      <c r="AS50" s="177" t="s">
        <v>136</v>
      </c>
      <c r="AT50" s="178" t="s">
        <v>100</v>
      </c>
      <c r="AU50" s="177">
        <v>1</v>
      </c>
      <c r="AV50" s="190">
        <v>5.9252611822716475E-2</v>
      </c>
      <c r="AW50" s="190">
        <v>0.37830108983884875</v>
      </c>
      <c r="AX50" s="190">
        <v>0.20563530477579703</v>
      </c>
      <c r="AY50" s="191">
        <v>16.934100000000004</v>
      </c>
      <c r="AZ50" s="191">
        <v>5.4526640540365525</v>
      </c>
      <c r="BA50" s="191">
        <v>72.831160037670202</v>
      </c>
      <c r="BB50" s="191">
        <v>1.8754618208813343</v>
      </c>
    </row>
    <row r="51" spans="23:54" ht="16.5">
      <c r="W51" s="183" t="s">
        <v>159</v>
      </c>
      <c r="X51" s="183" t="s">
        <v>209</v>
      </c>
      <c r="Y51" s="184" t="s">
        <v>209</v>
      </c>
      <c r="Z51" s="185">
        <v>5</v>
      </c>
      <c r="AA51" s="182">
        <v>16</v>
      </c>
      <c r="AB51" s="186">
        <v>1.3333333333333333</v>
      </c>
      <c r="AC51" s="183">
        <v>0</v>
      </c>
      <c r="AD51" s="183">
        <v>1</v>
      </c>
      <c r="AE51" s="183">
        <v>8</v>
      </c>
      <c r="AF51" s="183">
        <v>6</v>
      </c>
      <c r="AG51" s="183">
        <v>1</v>
      </c>
      <c r="AH51" s="183">
        <v>0</v>
      </c>
      <c r="AI51" s="183">
        <v>0</v>
      </c>
      <c r="AJ51" s="187">
        <v>0.90349791459398776</v>
      </c>
      <c r="AK51" s="182" t="s">
        <v>71</v>
      </c>
      <c r="AL51" s="182">
        <v>62</v>
      </c>
      <c r="AM51" s="182" t="s">
        <v>733</v>
      </c>
      <c r="AN51" s="188" t="s">
        <v>421</v>
      </c>
      <c r="AO51" s="189">
        <v>48</v>
      </c>
      <c r="AP51" s="189">
        <v>4</v>
      </c>
      <c r="AQ51" s="189" t="s">
        <v>814</v>
      </c>
      <c r="AS51" s="177" t="s">
        <v>143</v>
      </c>
      <c r="AT51" s="178" t="s">
        <v>201</v>
      </c>
      <c r="AU51" s="177">
        <v>1</v>
      </c>
      <c r="AV51" s="190">
        <v>4.4456996974096323E-2</v>
      </c>
      <c r="AW51" s="190">
        <v>0.4118833377381666</v>
      </c>
      <c r="AX51" s="190">
        <v>0.19860660051146156</v>
      </c>
      <c r="AY51" s="191">
        <v>14.505769230769232</v>
      </c>
      <c r="AZ51" s="191">
        <v>2.2658335029036971</v>
      </c>
      <c r="BA51" s="191">
        <v>43.189304158125474</v>
      </c>
      <c r="BB51" s="191">
        <v>1.94502149162655</v>
      </c>
    </row>
    <row r="52" spans="23:54" ht="16.5">
      <c r="W52" s="183" t="s">
        <v>148</v>
      </c>
      <c r="X52" s="183" t="s">
        <v>210</v>
      </c>
      <c r="Y52" s="184" t="s">
        <v>210</v>
      </c>
      <c r="Z52" s="185">
        <v>12</v>
      </c>
      <c r="AA52" s="182">
        <v>27</v>
      </c>
      <c r="AB52" s="186">
        <v>0.97222222222222232</v>
      </c>
      <c r="AC52" s="183">
        <v>6</v>
      </c>
      <c r="AD52" s="183">
        <v>3</v>
      </c>
      <c r="AE52" s="183">
        <v>4</v>
      </c>
      <c r="AF52" s="183">
        <v>6</v>
      </c>
      <c r="AG52" s="183">
        <v>6</v>
      </c>
      <c r="AH52" s="183">
        <v>2</v>
      </c>
      <c r="AI52" s="183">
        <v>1</v>
      </c>
      <c r="AJ52" s="187">
        <v>0.93091475104038934</v>
      </c>
      <c r="AK52" s="182" t="s">
        <v>71</v>
      </c>
      <c r="AL52" s="182">
        <v>23</v>
      </c>
      <c r="AM52" s="182" t="s">
        <v>614</v>
      </c>
      <c r="AN52" s="188" t="s">
        <v>423</v>
      </c>
      <c r="AO52" s="189">
        <v>49</v>
      </c>
      <c r="AP52" s="189">
        <v>1</v>
      </c>
      <c r="AQ52" s="189" t="s">
        <v>815</v>
      </c>
      <c r="AS52" s="177" t="s">
        <v>143</v>
      </c>
      <c r="AT52" s="178" t="s">
        <v>202</v>
      </c>
      <c r="AU52" s="177">
        <v>1</v>
      </c>
      <c r="AV52" s="190">
        <v>5.0710398735990037E-2</v>
      </c>
      <c r="AW52" s="190">
        <v>0.39489842208933323</v>
      </c>
      <c r="AX52" s="190">
        <v>0.21040151971083632</v>
      </c>
      <c r="AY52" s="191">
        <v>15.603965517241379</v>
      </c>
      <c r="AZ52" s="191">
        <v>2.6654766341083107</v>
      </c>
      <c r="BA52" s="191">
        <v>40.378337331470135</v>
      </c>
      <c r="BB52" s="191">
        <v>1.8376765178104644</v>
      </c>
    </row>
    <row r="53" spans="23:54" ht="16.5">
      <c r="W53" s="183" t="s">
        <v>148</v>
      </c>
      <c r="X53" s="183" t="s">
        <v>211</v>
      </c>
      <c r="Y53" s="184" t="s">
        <v>211</v>
      </c>
      <c r="Z53" s="185">
        <v>8</v>
      </c>
      <c r="AA53" s="182">
        <v>16</v>
      </c>
      <c r="AB53" s="186">
        <v>0.83333333333333337</v>
      </c>
      <c r="AC53" s="183">
        <v>6</v>
      </c>
      <c r="AD53" s="183">
        <v>5</v>
      </c>
      <c r="AE53" s="183">
        <v>2</v>
      </c>
      <c r="AF53" s="183">
        <v>2</v>
      </c>
      <c r="AG53" s="183">
        <v>1</v>
      </c>
      <c r="AH53" s="183">
        <v>0</v>
      </c>
      <c r="AI53" s="183">
        <v>0</v>
      </c>
      <c r="AJ53" s="187">
        <v>0.9814411407502921</v>
      </c>
      <c r="AK53" s="182" t="s">
        <v>69</v>
      </c>
      <c r="AL53" s="182">
        <v>10</v>
      </c>
      <c r="AM53" s="182" t="s">
        <v>533</v>
      </c>
      <c r="AN53" s="188" t="s">
        <v>425</v>
      </c>
      <c r="AO53" s="189">
        <v>50</v>
      </c>
      <c r="AP53" s="189">
        <v>2</v>
      </c>
      <c r="AQ53" s="189" t="s">
        <v>816</v>
      </c>
      <c r="AS53" s="177" t="s">
        <v>143</v>
      </c>
      <c r="AT53" s="178" t="s">
        <v>203</v>
      </c>
      <c r="AU53" s="177">
        <v>1</v>
      </c>
      <c r="AV53" s="190">
        <v>3.8038974072539769E-2</v>
      </c>
      <c r="AW53" s="190">
        <v>0.40925682207921343</v>
      </c>
      <c r="AX53" s="190">
        <v>0.19004617680128419</v>
      </c>
      <c r="AY53" s="191">
        <v>16.2622</v>
      </c>
      <c r="AZ53" s="191">
        <v>2.6767386380717544</v>
      </c>
      <c r="BA53" s="191">
        <v>53.049741374011418</v>
      </c>
      <c r="BB53" s="191">
        <v>2.0683748711392766</v>
      </c>
    </row>
    <row r="54" spans="23:54" ht="16.5">
      <c r="W54" s="183" t="s">
        <v>148</v>
      </c>
      <c r="X54" s="183" t="s">
        <v>212</v>
      </c>
      <c r="Y54" s="184" t="s">
        <v>212</v>
      </c>
      <c r="Z54" s="185">
        <v>8</v>
      </c>
      <c r="AA54" s="182">
        <v>20</v>
      </c>
      <c r="AB54" s="186">
        <v>1.09375</v>
      </c>
      <c r="AC54" s="183">
        <v>7</v>
      </c>
      <c r="AD54" s="183">
        <v>4</v>
      </c>
      <c r="AE54" s="183">
        <v>7</v>
      </c>
      <c r="AF54" s="183">
        <v>0</v>
      </c>
      <c r="AG54" s="183">
        <v>0</v>
      </c>
      <c r="AH54" s="183">
        <v>2</v>
      </c>
      <c r="AI54" s="183">
        <v>1</v>
      </c>
      <c r="AJ54" s="187">
        <v>0.98314281296723993</v>
      </c>
      <c r="AK54" s="182" t="s">
        <v>69</v>
      </c>
      <c r="AL54" s="182">
        <v>9</v>
      </c>
      <c r="AM54" s="182" t="s">
        <v>364</v>
      </c>
      <c r="AN54" s="188" t="s">
        <v>427</v>
      </c>
      <c r="AO54" s="189">
        <v>51</v>
      </c>
      <c r="AP54" s="189">
        <v>3</v>
      </c>
      <c r="AQ54" s="189" t="s">
        <v>817</v>
      </c>
      <c r="AS54" s="177" t="s">
        <v>143</v>
      </c>
      <c r="AT54" s="178" t="s">
        <v>204</v>
      </c>
      <c r="AU54" s="177">
        <v>1</v>
      </c>
      <c r="AV54" s="190">
        <v>4.0723344985278936E-2</v>
      </c>
      <c r="AW54" s="190">
        <v>0.37761276188133625</v>
      </c>
      <c r="AX54" s="190">
        <v>0.2012328723655735</v>
      </c>
      <c r="AY54" s="191">
        <v>14.838676470588231</v>
      </c>
      <c r="AZ54" s="191">
        <v>2.2952876120342558</v>
      </c>
      <c r="BA54" s="191">
        <v>37.491169567556064</v>
      </c>
      <c r="BB54" s="191">
        <v>1.9252712258556832</v>
      </c>
    </row>
    <row r="55" spans="23:54" ht="16.5">
      <c r="W55" s="183" t="s">
        <v>148</v>
      </c>
      <c r="X55" s="183" t="s">
        <v>213</v>
      </c>
      <c r="Y55" s="184" t="s">
        <v>213</v>
      </c>
      <c r="Z55" s="185">
        <v>8</v>
      </c>
      <c r="AA55" s="182">
        <v>18</v>
      </c>
      <c r="AB55" s="186">
        <v>0.9375</v>
      </c>
      <c r="AC55" s="183">
        <v>8</v>
      </c>
      <c r="AD55" s="183">
        <v>3</v>
      </c>
      <c r="AE55" s="183">
        <v>1</v>
      </c>
      <c r="AF55" s="183">
        <v>2</v>
      </c>
      <c r="AG55" s="183">
        <v>2</v>
      </c>
      <c r="AH55" s="183">
        <v>2</v>
      </c>
      <c r="AI55" s="183">
        <v>0</v>
      </c>
      <c r="AJ55" s="187">
        <v>0.97477876513347461</v>
      </c>
      <c r="AK55" s="182" t="s">
        <v>69</v>
      </c>
      <c r="AL55" s="182">
        <v>12</v>
      </c>
      <c r="AM55" s="182" t="s">
        <v>470</v>
      </c>
      <c r="AN55" s="188" t="s">
        <v>428</v>
      </c>
      <c r="AO55" s="189">
        <v>52</v>
      </c>
      <c r="AP55" s="189">
        <v>4</v>
      </c>
      <c r="AQ55" s="189" t="s">
        <v>818</v>
      </c>
      <c r="AS55" s="177" t="s">
        <v>143</v>
      </c>
      <c r="AT55" s="178" t="s">
        <v>205</v>
      </c>
      <c r="AU55" s="177">
        <v>1</v>
      </c>
      <c r="AV55" s="190">
        <v>4.6806470329442088E-2</v>
      </c>
      <c r="AW55" s="190">
        <v>0.40652140985803903</v>
      </c>
      <c r="AX55" s="190">
        <v>0.17114653916762185</v>
      </c>
      <c r="AY55" s="191">
        <v>14.279</v>
      </c>
      <c r="AZ55" s="191">
        <v>1.8347823667723417</v>
      </c>
      <c r="BA55" s="191">
        <v>28.403737707570645</v>
      </c>
      <c r="BB55" s="191">
        <v>2.1237495411067204</v>
      </c>
    </row>
    <row r="56" spans="23:54" ht="16.5">
      <c r="W56" s="183" t="s">
        <v>148</v>
      </c>
      <c r="X56" s="183" t="s">
        <v>214</v>
      </c>
      <c r="Y56" s="184" t="s">
        <v>214</v>
      </c>
      <c r="Z56" s="185">
        <v>9</v>
      </c>
      <c r="AA56" s="182">
        <v>20</v>
      </c>
      <c r="AB56" s="186">
        <v>0.92592592592592604</v>
      </c>
      <c r="AC56" s="183">
        <v>8</v>
      </c>
      <c r="AD56" s="183">
        <v>4</v>
      </c>
      <c r="AE56" s="183">
        <v>5</v>
      </c>
      <c r="AF56" s="183">
        <v>3</v>
      </c>
      <c r="AG56" s="183">
        <v>0</v>
      </c>
      <c r="AH56" s="183">
        <v>0</v>
      </c>
      <c r="AI56" s="183">
        <v>0</v>
      </c>
      <c r="AJ56" s="187">
        <v>0.96579028417080526</v>
      </c>
      <c r="AK56" s="182" t="s">
        <v>69</v>
      </c>
      <c r="AL56" s="182">
        <v>23</v>
      </c>
      <c r="AM56" s="182" t="s">
        <v>592</v>
      </c>
      <c r="AN56" s="188" t="s">
        <v>429</v>
      </c>
      <c r="AO56" s="189">
        <v>53</v>
      </c>
      <c r="AP56" s="189">
        <v>5</v>
      </c>
      <c r="AQ56" s="189" t="s">
        <v>819</v>
      </c>
      <c r="AS56" s="177" t="s">
        <v>143</v>
      </c>
      <c r="AT56" s="178" t="s">
        <v>100</v>
      </c>
      <c r="AU56" s="177">
        <v>1</v>
      </c>
      <c r="AV56" s="190">
        <v>4.4323265284370542E-2</v>
      </c>
      <c r="AW56" s="190">
        <v>0.39376057232507494</v>
      </c>
      <c r="AX56" s="190">
        <v>0.19834054976951324</v>
      </c>
      <c r="AY56" s="191">
        <v>15.11476041666667</v>
      </c>
      <c r="AZ56" s="191">
        <v>2.393493761537508</v>
      </c>
      <c r="BA56" s="191">
        <v>39.997825931257303</v>
      </c>
      <c r="BB56" s="191">
        <v>1.9244754801457915</v>
      </c>
    </row>
    <row r="57" spans="23:54" ht="16.5">
      <c r="W57" s="183" t="s">
        <v>148</v>
      </c>
      <c r="X57" s="183" t="s">
        <v>215</v>
      </c>
      <c r="Y57" s="184" t="s">
        <v>215</v>
      </c>
      <c r="Z57" s="185">
        <v>3</v>
      </c>
      <c r="AA57" s="182">
        <v>9</v>
      </c>
      <c r="AB57" s="186">
        <v>1.2500000000000002</v>
      </c>
      <c r="AC57" s="183">
        <v>1</v>
      </c>
      <c r="AD57" s="183">
        <v>4</v>
      </c>
      <c r="AE57" s="183">
        <v>4</v>
      </c>
      <c r="AF57" s="183">
        <v>0</v>
      </c>
      <c r="AG57" s="183">
        <v>0</v>
      </c>
      <c r="AH57" s="183">
        <v>0</v>
      </c>
      <c r="AI57" s="183">
        <v>0</v>
      </c>
      <c r="AJ57" s="187">
        <v>0.95313305988126795</v>
      </c>
      <c r="AK57" s="182" t="s">
        <v>69</v>
      </c>
      <c r="AL57" s="182">
        <v>36</v>
      </c>
      <c r="AM57" s="182" t="s">
        <v>447</v>
      </c>
      <c r="AN57" s="188" t="s">
        <v>430</v>
      </c>
      <c r="AO57" s="189">
        <v>54</v>
      </c>
      <c r="AP57" s="189">
        <v>6</v>
      </c>
      <c r="AQ57" s="189" t="s">
        <v>820</v>
      </c>
      <c r="AS57" s="177" t="s">
        <v>159</v>
      </c>
      <c r="AT57" s="178" t="s">
        <v>206</v>
      </c>
      <c r="AU57" s="177">
        <v>1</v>
      </c>
      <c r="AV57" s="190">
        <v>0.10580851109718649</v>
      </c>
      <c r="AW57" s="190">
        <v>0.3871060304663948</v>
      </c>
      <c r="AX57" s="190">
        <v>0.19638870481257339</v>
      </c>
      <c r="AY57" s="191">
        <v>27.254000000000001</v>
      </c>
      <c r="AZ57" s="191">
        <v>6.4261268135000078</v>
      </c>
      <c r="BA57" s="191">
        <v>33.180757229706138</v>
      </c>
      <c r="BB57" s="191">
        <v>1.6246074839556042</v>
      </c>
    </row>
    <row r="58" spans="23:54" ht="16.5">
      <c r="W58" s="183" t="s">
        <v>148</v>
      </c>
      <c r="X58" s="183" t="s">
        <v>216</v>
      </c>
      <c r="Y58" s="184" t="s">
        <v>216</v>
      </c>
      <c r="Z58" s="185">
        <v>6</v>
      </c>
      <c r="AA58" s="182">
        <v>14</v>
      </c>
      <c r="AB58" s="186">
        <v>0.97222222222222232</v>
      </c>
      <c r="AC58" s="183">
        <v>5</v>
      </c>
      <c r="AD58" s="183">
        <v>2</v>
      </c>
      <c r="AE58" s="183">
        <v>4</v>
      </c>
      <c r="AF58" s="183">
        <v>2</v>
      </c>
      <c r="AG58" s="183">
        <v>1</v>
      </c>
      <c r="AH58" s="183">
        <v>0</v>
      </c>
      <c r="AI58" s="183">
        <v>0</v>
      </c>
      <c r="AJ58" s="187">
        <v>0.93872895749369889</v>
      </c>
      <c r="AK58" s="182" t="s">
        <v>71</v>
      </c>
      <c r="AL58" s="182">
        <v>13</v>
      </c>
      <c r="AM58" s="182" t="s">
        <v>645</v>
      </c>
      <c r="AN58" s="188" t="s">
        <v>431</v>
      </c>
      <c r="AO58" s="189">
        <v>55</v>
      </c>
      <c r="AP58" s="189">
        <v>7</v>
      </c>
      <c r="AQ58" s="189" t="s">
        <v>821</v>
      </c>
      <c r="AS58" s="177" t="s">
        <v>159</v>
      </c>
      <c r="AT58" s="178" t="s">
        <v>207</v>
      </c>
      <c r="AU58" s="177">
        <v>1</v>
      </c>
      <c r="AV58" s="190">
        <v>4.9734414991513619E-2</v>
      </c>
      <c r="AW58" s="190">
        <v>0.38938162539842364</v>
      </c>
      <c r="AX58" s="190">
        <v>0.21985608345759652</v>
      </c>
      <c r="AY58" s="191">
        <v>18.080249999999999</v>
      </c>
      <c r="AZ58" s="191">
        <v>6.5445531819935709</v>
      </c>
      <c r="BA58" s="191">
        <v>42.675940540916415</v>
      </c>
      <c r="BB58" s="191">
        <v>1.6667768860486878</v>
      </c>
    </row>
    <row r="59" spans="23:54" ht="16.5">
      <c r="W59" s="183" t="s">
        <v>151</v>
      </c>
      <c r="X59" s="183" t="s">
        <v>217</v>
      </c>
      <c r="Y59" s="184" t="s">
        <v>217</v>
      </c>
      <c r="Z59" s="185">
        <v>20</v>
      </c>
      <c r="AA59" s="182">
        <v>51</v>
      </c>
      <c r="AB59" s="186">
        <v>1.0625</v>
      </c>
      <c r="AC59" s="183">
        <v>18</v>
      </c>
      <c r="AD59" s="183">
        <v>8</v>
      </c>
      <c r="AE59" s="183">
        <v>12</v>
      </c>
      <c r="AF59" s="183">
        <v>7</v>
      </c>
      <c r="AG59" s="183">
        <v>6</v>
      </c>
      <c r="AH59" s="183">
        <v>0</v>
      </c>
      <c r="AI59" s="183">
        <v>0</v>
      </c>
      <c r="AJ59" s="187">
        <v>0.94509030440136388</v>
      </c>
      <c r="AK59" s="182" t="s">
        <v>71</v>
      </c>
      <c r="AL59" s="182">
        <v>7</v>
      </c>
      <c r="AM59" s="182" t="s">
        <v>527</v>
      </c>
      <c r="AN59" s="188" t="s">
        <v>433</v>
      </c>
      <c r="AO59" s="189">
        <v>56</v>
      </c>
      <c r="AP59" s="189">
        <v>1</v>
      </c>
      <c r="AQ59" s="189" t="s">
        <v>822</v>
      </c>
      <c r="AS59" s="177" t="s">
        <v>159</v>
      </c>
      <c r="AT59" s="178" t="s">
        <v>208</v>
      </c>
      <c r="AU59" s="177">
        <v>1</v>
      </c>
      <c r="AV59" s="190">
        <v>7.0265788207618321E-2</v>
      </c>
      <c r="AW59" s="190">
        <v>0.39576348899014469</v>
      </c>
      <c r="AX59" s="190">
        <v>0.14760096972306747</v>
      </c>
      <c r="AY59" s="191">
        <v>17.53</v>
      </c>
      <c r="AZ59" s="191">
        <v>1.9841960892339423</v>
      </c>
      <c r="BA59" s="191">
        <v>31.863234007432297</v>
      </c>
      <c r="BB59" s="191">
        <v>2.0136306066700649</v>
      </c>
    </row>
    <row r="60" spans="23:54" ht="16.5">
      <c r="W60" s="183" t="s">
        <v>151</v>
      </c>
      <c r="X60" s="183" t="s">
        <v>218</v>
      </c>
      <c r="Y60" s="184" t="s">
        <v>218</v>
      </c>
      <c r="Z60" s="185">
        <v>16</v>
      </c>
      <c r="AA60" s="182">
        <v>32</v>
      </c>
      <c r="AB60" s="186">
        <v>0.83333333333333337</v>
      </c>
      <c r="AC60" s="183">
        <v>3</v>
      </c>
      <c r="AD60" s="183">
        <v>3</v>
      </c>
      <c r="AE60" s="183">
        <v>7</v>
      </c>
      <c r="AF60" s="183">
        <v>11</v>
      </c>
      <c r="AG60" s="183">
        <v>6</v>
      </c>
      <c r="AH60" s="183">
        <v>2</v>
      </c>
      <c r="AI60" s="183">
        <v>0</v>
      </c>
      <c r="AJ60" s="187">
        <v>0.90136021968709634</v>
      </c>
      <c r="AK60" s="182" t="s">
        <v>71</v>
      </c>
      <c r="AL60" s="182">
        <v>65</v>
      </c>
      <c r="AM60" s="182" t="s">
        <v>734</v>
      </c>
      <c r="AN60" s="188" t="s">
        <v>434</v>
      </c>
      <c r="AO60" s="189">
        <v>57</v>
      </c>
      <c r="AP60" s="189">
        <v>2</v>
      </c>
      <c r="AQ60" s="189" t="s">
        <v>823</v>
      </c>
      <c r="AS60" s="177" t="s">
        <v>159</v>
      </c>
      <c r="AT60" s="178" t="s">
        <v>209</v>
      </c>
      <c r="AU60" s="177">
        <v>1</v>
      </c>
      <c r="AV60" s="190">
        <v>6.5686794639407034E-2</v>
      </c>
      <c r="AW60" s="190">
        <v>0.41931462227621874</v>
      </c>
      <c r="AX60" s="190">
        <v>0.23080122252757274</v>
      </c>
      <c r="AY60" s="191">
        <v>22.714000000000002</v>
      </c>
      <c r="AZ60" s="191">
        <v>3.0043859743245172</v>
      </c>
      <c r="BA60" s="191">
        <v>64.546013673389766</v>
      </c>
      <c r="BB60" s="191">
        <v>1.6241175772495127</v>
      </c>
    </row>
    <row r="61" spans="23:54" ht="16.5">
      <c r="W61" s="183" t="s">
        <v>151</v>
      </c>
      <c r="X61" s="183" t="s">
        <v>219</v>
      </c>
      <c r="Y61" s="184" t="s">
        <v>219</v>
      </c>
      <c r="Z61" s="185">
        <v>2</v>
      </c>
      <c r="AA61" s="182">
        <v>4</v>
      </c>
      <c r="AB61" s="186">
        <v>0.83333333333333337</v>
      </c>
      <c r="AC61" s="183">
        <v>0</v>
      </c>
      <c r="AD61" s="183">
        <v>2</v>
      </c>
      <c r="AE61" s="183">
        <v>2</v>
      </c>
      <c r="AF61" s="183">
        <v>0</v>
      </c>
      <c r="AG61" s="183">
        <v>0</v>
      </c>
      <c r="AH61" s="183">
        <v>0</v>
      </c>
      <c r="AI61" s="183">
        <v>0</v>
      </c>
      <c r="AJ61" s="187">
        <v>0.95696623462842811</v>
      </c>
      <c r="AK61" s="182" t="s">
        <v>69</v>
      </c>
      <c r="AL61" s="182">
        <v>32</v>
      </c>
      <c r="AM61" s="182" t="s">
        <v>538</v>
      </c>
      <c r="AN61" s="188" t="s">
        <v>435</v>
      </c>
      <c r="AO61" s="189">
        <v>58</v>
      </c>
      <c r="AP61" s="189">
        <v>3</v>
      </c>
      <c r="AQ61" s="189" t="s">
        <v>824</v>
      </c>
      <c r="AS61" s="177" t="s">
        <v>159</v>
      </c>
      <c r="AT61" s="178" t="s">
        <v>99</v>
      </c>
      <c r="AU61" s="177">
        <v>1</v>
      </c>
      <c r="AV61" s="190">
        <v>6.5103432573444725E-2</v>
      </c>
      <c r="AW61" s="190">
        <v>0.41751394724616037</v>
      </c>
      <c r="AX61" s="190">
        <v>0.24122093925270391</v>
      </c>
      <c r="AY61" s="191">
        <v>38.661000000000001</v>
      </c>
      <c r="AZ61" s="191">
        <v>11.689120404316048</v>
      </c>
      <c r="BA61" s="191">
        <v>50.050688276662356</v>
      </c>
      <c r="BB61" s="191">
        <v>2.1013199038039994</v>
      </c>
    </row>
    <row r="62" spans="23:54" ht="16.5">
      <c r="W62" s="183" t="s">
        <v>151</v>
      </c>
      <c r="X62" s="183" t="s">
        <v>98</v>
      </c>
      <c r="Y62" s="184" t="s">
        <v>98</v>
      </c>
      <c r="Z62" s="185">
        <v>5</v>
      </c>
      <c r="AA62" s="182">
        <v>14</v>
      </c>
      <c r="AB62" s="186">
        <v>1.1666666666666667</v>
      </c>
      <c r="AC62" s="183">
        <v>1</v>
      </c>
      <c r="AD62" s="183">
        <v>1</v>
      </c>
      <c r="AE62" s="183">
        <v>7</v>
      </c>
      <c r="AF62" s="183">
        <v>2</v>
      </c>
      <c r="AG62" s="183">
        <v>2</v>
      </c>
      <c r="AH62" s="183">
        <v>1</v>
      </c>
      <c r="AI62" s="183">
        <v>0</v>
      </c>
      <c r="AJ62" s="187">
        <v>0.88788817214158144</v>
      </c>
      <c r="AK62" s="182" t="s">
        <v>72</v>
      </c>
      <c r="AL62" s="182">
        <v>15</v>
      </c>
      <c r="AM62" s="182" t="s">
        <v>567</v>
      </c>
      <c r="AN62" s="188" t="s">
        <v>437</v>
      </c>
      <c r="AO62" s="189">
        <v>59</v>
      </c>
      <c r="AP62" s="189">
        <v>4</v>
      </c>
      <c r="AQ62" s="189" t="s">
        <v>825</v>
      </c>
      <c r="AS62" s="177" t="s">
        <v>159</v>
      </c>
      <c r="AT62" s="178" t="s">
        <v>100</v>
      </c>
      <c r="AU62" s="177">
        <v>1</v>
      </c>
      <c r="AV62" s="190">
        <v>6.7715156896309539E-2</v>
      </c>
      <c r="AW62" s="190">
        <v>0.40056657245528138</v>
      </c>
      <c r="AX62" s="190">
        <v>0.20037294245033796</v>
      </c>
      <c r="AY62" s="191">
        <v>21.9374</v>
      </c>
      <c r="AZ62" s="191">
        <v>4.3916506335701442</v>
      </c>
      <c r="BA62" s="191">
        <v>45.20698076161969</v>
      </c>
      <c r="BB62" s="191">
        <v>1.7423246681955449</v>
      </c>
    </row>
    <row r="63" spans="23:54" ht="16.5">
      <c r="W63" s="183" t="s">
        <v>146</v>
      </c>
      <c r="X63" s="183" t="s">
        <v>220</v>
      </c>
      <c r="Y63" s="184" t="s">
        <v>220</v>
      </c>
      <c r="Z63" s="185">
        <v>25</v>
      </c>
      <c r="AA63" s="182">
        <v>59</v>
      </c>
      <c r="AB63" s="186">
        <v>0.98333333333333328</v>
      </c>
      <c r="AC63" s="183">
        <v>12</v>
      </c>
      <c r="AD63" s="183">
        <v>8</v>
      </c>
      <c r="AE63" s="183">
        <v>17</v>
      </c>
      <c r="AF63" s="183">
        <v>15</v>
      </c>
      <c r="AG63" s="183">
        <v>4</v>
      </c>
      <c r="AH63" s="183">
        <v>3</v>
      </c>
      <c r="AI63" s="183">
        <v>0</v>
      </c>
      <c r="AJ63" s="187">
        <v>0.92561659143080866</v>
      </c>
      <c r="AK63" s="182" t="s">
        <v>71</v>
      </c>
      <c r="AL63" s="182">
        <v>28</v>
      </c>
      <c r="AM63" s="182" t="s">
        <v>381</v>
      </c>
      <c r="AN63" s="188" t="s">
        <v>439</v>
      </c>
      <c r="AO63" s="189">
        <v>60</v>
      </c>
      <c r="AP63" s="189">
        <v>1</v>
      </c>
      <c r="AQ63" s="189" t="s">
        <v>826</v>
      </c>
      <c r="AS63" s="177" t="s">
        <v>148</v>
      </c>
      <c r="AT63" s="178" t="s">
        <v>210</v>
      </c>
      <c r="AU63" s="177">
        <v>1</v>
      </c>
      <c r="AV63" s="190">
        <v>2.802483091645128E-2</v>
      </c>
      <c r="AW63" s="190">
        <v>0.5563906565430724</v>
      </c>
      <c r="AX63" s="190">
        <v>0.23516692247094528</v>
      </c>
      <c r="AY63" s="191">
        <v>13.788333333333334</v>
      </c>
      <c r="AZ63" s="191">
        <v>1.7276016634596951</v>
      </c>
      <c r="BA63" s="191">
        <v>41.43199760297172</v>
      </c>
      <c r="BB63" s="191">
        <v>1.792563814096239</v>
      </c>
    </row>
    <row r="64" spans="23:54" ht="16.5">
      <c r="W64" s="183" t="s">
        <v>146</v>
      </c>
      <c r="X64" s="183" t="s">
        <v>221</v>
      </c>
      <c r="Y64" s="184" t="s">
        <v>221</v>
      </c>
      <c r="Z64" s="185">
        <v>8</v>
      </c>
      <c r="AA64" s="182">
        <v>21</v>
      </c>
      <c r="AB64" s="186">
        <v>1.09375</v>
      </c>
      <c r="AC64" s="183">
        <v>5</v>
      </c>
      <c r="AD64" s="183">
        <v>10</v>
      </c>
      <c r="AE64" s="183">
        <v>5</v>
      </c>
      <c r="AF64" s="183">
        <v>1</v>
      </c>
      <c r="AG64" s="183">
        <v>0</v>
      </c>
      <c r="AH64" s="183">
        <v>0</v>
      </c>
      <c r="AI64" s="183">
        <v>0</v>
      </c>
      <c r="AJ64" s="187">
        <v>0.97096411882908273</v>
      </c>
      <c r="AK64" s="182" t="s">
        <v>69</v>
      </c>
      <c r="AL64" s="182">
        <v>18</v>
      </c>
      <c r="AM64" s="182" t="s">
        <v>399</v>
      </c>
      <c r="AN64" s="188" t="s">
        <v>440</v>
      </c>
      <c r="AO64" s="189">
        <v>61</v>
      </c>
      <c r="AP64" s="189">
        <v>2</v>
      </c>
      <c r="AQ64" s="189" t="s">
        <v>827</v>
      </c>
      <c r="AS64" s="177" t="s">
        <v>148</v>
      </c>
      <c r="AT64" s="178" t="s">
        <v>211</v>
      </c>
      <c r="AU64" s="177">
        <v>1</v>
      </c>
      <c r="AV64" s="190">
        <v>2.2812138806905802E-2</v>
      </c>
      <c r="AW64" s="190">
        <v>0.53215597368201206</v>
      </c>
      <c r="AX64" s="190">
        <v>0.19386150131918689</v>
      </c>
      <c r="AY64" s="191">
        <v>8.3680000000000003</v>
      </c>
      <c r="AZ64" s="191">
        <v>0.62685754917581393</v>
      </c>
      <c r="BA64" s="191">
        <v>19.595102648310629</v>
      </c>
      <c r="BB64" s="191">
        <v>1.7858785962627228</v>
      </c>
    </row>
    <row r="65" spans="23:54" ht="16.5">
      <c r="W65" s="183" t="s">
        <v>146</v>
      </c>
      <c r="X65" s="183" t="s">
        <v>222</v>
      </c>
      <c r="Y65" s="184" t="s">
        <v>222</v>
      </c>
      <c r="Z65" s="185">
        <v>8</v>
      </c>
      <c r="AA65" s="182">
        <v>23</v>
      </c>
      <c r="AB65" s="186">
        <v>1.1979166666666667</v>
      </c>
      <c r="AC65" s="183">
        <v>3</v>
      </c>
      <c r="AD65" s="183">
        <v>8</v>
      </c>
      <c r="AE65" s="183">
        <v>6</v>
      </c>
      <c r="AF65" s="183">
        <v>4</v>
      </c>
      <c r="AG65" s="183">
        <v>2</v>
      </c>
      <c r="AH65" s="183">
        <v>0</v>
      </c>
      <c r="AI65" s="183">
        <v>0</v>
      </c>
      <c r="AJ65" s="187">
        <v>0.90871369327733675</v>
      </c>
      <c r="AK65" s="182" t="s">
        <v>71</v>
      </c>
      <c r="AL65" s="182">
        <v>54</v>
      </c>
      <c r="AM65" s="182" t="s">
        <v>359</v>
      </c>
      <c r="AN65" s="188" t="s">
        <v>442</v>
      </c>
      <c r="AO65" s="189">
        <v>62</v>
      </c>
      <c r="AP65" s="189">
        <v>3</v>
      </c>
      <c r="AQ65" s="189" t="s">
        <v>828</v>
      </c>
      <c r="AS65" s="177" t="s">
        <v>148</v>
      </c>
      <c r="AT65" s="178" t="s">
        <v>212</v>
      </c>
      <c r="AU65" s="177">
        <v>1</v>
      </c>
      <c r="AV65" s="190">
        <v>2.0329760043394245E-2</v>
      </c>
      <c r="AW65" s="190">
        <v>0.58066909837381764</v>
      </c>
      <c r="AX65" s="190">
        <v>0.24753228571718422</v>
      </c>
      <c r="AY65" s="191">
        <v>12.664125000000002</v>
      </c>
      <c r="AZ65" s="191">
        <v>1.494497206849053</v>
      </c>
      <c r="BA65" s="191">
        <v>15.905013320572372</v>
      </c>
      <c r="BB65" s="191">
        <v>2.0734096538202773</v>
      </c>
    </row>
    <row r="66" spans="23:54" ht="16.5">
      <c r="W66" s="183" t="s">
        <v>146</v>
      </c>
      <c r="X66" s="183" t="s">
        <v>223</v>
      </c>
      <c r="Y66" s="184" t="s">
        <v>223</v>
      </c>
      <c r="Z66" s="185">
        <v>4</v>
      </c>
      <c r="AA66" s="182">
        <v>9</v>
      </c>
      <c r="AB66" s="186">
        <v>0.9375</v>
      </c>
      <c r="AC66" s="183">
        <v>0</v>
      </c>
      <c r="AD66" s="183">
        <v>0</v>
      </c>
      <c r="AE66" s="183">
        <v>3</v>
      </c>
      <c r="AF66" s="183">
        <v>2</v>
      </c>
      <c r="AG66" s="183">
        <v>4</v>
      </c>
      <c r="AH66" s="183">
        <v>0</v>
      </c>
      <c r="AI66" s="183">
        <v>0</v>
      </c>
      <c r="AJ66" s="187">
        <v>0.87500192411947786</v>
      </c>
      <c r="AK66" s="182" t="s">
        <v>72</v>
      </c>
      <c r="AL66" s="182">
        <v>25</v>
      </c>
      <c r="AM66" s="182" t="s">
        <v>735</v>
      </c>
      <c r="AN66" s="188" t="s">
        <v>444</v>
      </c>
      <c r="AO66" s="189">
        <v>63</v>
      </c>
      <c r="AP66" s="189">
        <v>4</v>
      </c>
      <c r="AQ66" s="189" t="s">
        <v>829</v>
      </c>
      <c r="AS66" s="177" t="s">
        <v>148</v>
      </c>
      <c r="AT66" s="178" t="s">
        <v>213</v>
      </c>
      <c r="AU66" s="177">
        <v>1</v>
      </c>
      <c r="AV66" s="190">
        <v>1.6876009118535328E-2</v>
      </c>
      <c r="AW66" s="190">
        <v>0.50896532439155706</v>
      </c>
      <c r="AX66" s="190">
        <v>0.25126009218629214</v>
      </c>
      <c r="AY66" s="191">
        <v>11.198666666666668</v>
      </c>
      <c r="AZ66" s="191">
        <v>2.0664289667987692</v>
      </c>
      <c r="BA66" s="191">
        <v>38.098863753662819</v>
      </c>
      <c r="BB66" s="191">
        <v>2.150108822994595</v>
      </c>
    </row>
    <row r="67" spans="23:54" ht="16.5">
      <c r="W67" s="183" t="s">
        <v>138</v>
      </c>
      <c r="X67" s="183" t="s">
        <v>224</v>
      </c>
      <c r="Y67" s="184" t="s">
        <v>224</v>
      </c>
      <c r="Z67" s="185">
        <v>20</v>
      </c>
      <c r="AA67" s="182">
        <v>45</v>
      </c>
      <c r="AB67" s="186">
        <v>0.9375</v>
      </c>
      <c r="AC67" s="183">
        <v>4</v>
      </c>
      <c r="AD67" s="183">
        <v>5</v>
      </c>
      <c r="AE67" s="183">
        <v>18</v>
      </c>
      <c r="AF67" s="183">
        <v>6</v>
      </c>
      <c r="AG67" s="183">
        <v>11</v>
      </c>
      <c r="AH67" s="183">
        <v>1</v>
      </c>
      <c r="AI67" s="183">
        <v>0</v>
      </c>
      <c r="AJ67" s="187">
        <v>0.90516179127571439</v>
      </c>
      <c r="AK67" s="182" t="s">
        <v>71</v>
      </c>
      <c r="AL67" s="182">
        <v>60</v>
      </c>
      <c r="AM67" s="182" t="s">
        <v>736</v>
      </c>
      <c r="AN67" s="188" t="s">
        <v>446</v>
      </c>
      <c r="AO67" s="189">
        <v>64</v>
      </c>
      <c r="AP67" s="189">
        <v>1</v>
      </c>
      <c r="AQ67" s="189" t="s">
        <v>830</v>
      </c>
      <c r="AS67" s="177" t="s">
        <v>148</v>
      </c>
      <c r="AT67" s="178" t="s">
        <v>214</v>
      </c>
      <c r="AU67" s="177">
        <v>1</v>
      </c>
      <c r="AV67" s="190">
        <v>2.0712172912782188E-2</v>
      </c>
      <c r="AW67" s="190">
        <v>0.58887835935339417</v>
      </c>
      <c r="AX67" s="190">
        <v>0.25907363264877964</v>
      </c>
      <c r="AY67" s="191">
        <v>15.161333333333333</v>
      </c>
      <c r="AZ67" s="191">
        <v>3.7485566450931942</v>
      </c>
      <c r="BA67" s="191">
        <v>36.922527196779839</v>
      </c>
      <c r="BB67" s="191">
        <v>2.2555093462066074</v>
      </c>
    </row>
    <row r="68" spans="23:54" ht="16.5">
      <c r="W68" s="183" t="s">
        <v>138</v>
      </c>
      <c r="X68" s="183" t="s">
        <v>225</v>
      </c>
      <c r="Y68" s="184" t="s">
        <v>225</v>
      </c>
      <c r="Z68" s="185">
        <v>34</v>
      </c>
      <c r="AA68" s="182">
        <v>82</v>
      </c>
      <c r="AB68" s="186">
        <v>1.0049019607843137</v>
      </c>
      <c r="AC68" s="183">
        <v>13</v>
      </c>
      <c r="AD68" s="183">
        <v>16</v>
      </c>
      <c r="AE68" s="183">
        <v>19</v>
      </c>
      <c r="AF68" s="183">
        <v>21</v>
      </c>
      <c r="AG68" s="183">
        <v>10</v>
      </c>
      <c r="AH68" s="183">
        <v>3</v>
      </c>
      <c r="AI68" s="183">
        <v>0</v>
      </c>
      <c r="AJ68" s="187">
        <v>0.92805783476873549</v>
      </c>
      <c r="AK68" s="182" t="s">
        <v>71</v>
      </c>
      <c r="AL68" s="182">
        <v>24</v>
      </c>
      <c r="AM68" s="182" t="s">
        <v>467</v>
      </c>
      <c r="AN68" s="188" t="s">
        <v>448</v>
      </c>
      <c r="AO68" s="189">
        <v>65</v>
      </c>
      <c r="AP68" s="189">
        <v>2</v>
      </c>
      <c r="AQ68" s="189" t="s">
        <v>831</v>
      </c>
      <c r="AS68" s="177" t="s">
        <v>148</v>
      </c>
      <c r="AT68" s="178" t="s">
        <v>215</v>
      </c>
      <c r="AU68" s="177">
        <v>1</v>
      </c>
      <c r="AV68" s="190">
        <v>4.5916760767701417E-2</v>
      </c>
      <c r="AW68" s="190">
        <v>0.5470189819974266</v>
      </c>
      <c r="AX68" s="190">
        <v>0.28985298210212174</v>
      </c>
      <c r="AY68" s="191">
        <v>14.777000000000001</v>
      </c>
      <c r="AZ68" s="191">
        <v>1.6498107706562484</v>
      </c>
      <c r="BA68" s="191">
        <v>35.861156272348396</v>
      </c>
      <c r="BB68" s="191">
        <v>2.0390509596904431</v>
      </c>
    </row>
    <row r="69" spans="23:54" ht="16.5">
      <c r="W69" s="183" t="s">
        <v>138</v>
      </c>
      <c r="X69" s="183" t="s">
        <v>226</v>
      </c>
      <c r="Y69" s="184" t="s">
        <v>226</v>
      </c>
      <c r="Z69" s="185">
        <v>6</v>
      </c>
      <c r="AA69" s="182">
        <v>21</v>
      </c>
      <c r="AB69" s="186">
        <v>1.4583333333333335</v>
      </c>
      <c r="AC69" s="183">
        <v>4</v>
      </c>
      <c r="AD69" s="183">
        <v>9</v>
      </c>
      <c r="AE69" s="183">
        <v>4</v>
      </c>
      <c r="AF69" s="183">
        <v>4</v>
      </c>
      <c r="AG69" s="183">
        <v>0</v>
      </c>
      <c r="AH69" s="183">
        <v>0</v>
      </c>
      <c r="AI69" s="183">
        <v>0</v>
      </c>
      <c r="AJ69" s="187">
        <v>0.9474693168774595</v>
      </c>
      <c r="AK69" s="182" t="s">
        <v>71</v>
      </c>
      <c r="AL69" s="182">
        <v>4</v>
      </c>
      <c r="AM69" s="182" t="s">
        <v>465</v>
      </c>
      <c r="AN69" s="188" t="s">
        <v>450</v>
      </c>
      <c r="AO69" s="189">
        <v>66</v>
      </c>
      <c r="AP69" s="189">
        <v>3</v>
      </c>
      <c r="AQ69" s="189" t="s">
        <v>832</v>
      </c>
      <c r="AS69" s="177" t="s">
        <v>148</v>
      </c>
      <c r="AT69" s="178" t="s">
        <v>216</v>
      </c>
      <c r="AU69" s="177">
        <v>1</v>
      </c>
      <c r="AV69" s="190">
        <v>1.6642513768987902E-2</v>
      </c>
      <c r="AW69" s="190">
        <v>0.53101912891647107</v>
      </c>
      <c r="AX69" s="190">
        <v>0.21697934074999026</v>
      </c>
      <c r="AY69" s="191">
        <v>14.77</v>
      </c>
      <c r="AZ69" s="191">
        <v>1.6661699593957524</v>
      </c>
      <c r="BA69" s="191">
        <v>38.20873525753958</v>
      </c>
      <c r="BB69" s="191">
        <v>1.8344347426512992</v>
      </c>
    </row>
    <row r="70" spans="23:54" ht="16.5">
      <c r="W70" s="183" t="s">
        <v>156</v>
      </c>
      <c r="X70" s="183" t="s">
        <v>227</v>
      </c>
      <c r="Y70" s="184" t="s">
        <v>227</v>
      </c>
      <c r="Z70" s="185">
        <v>19</v>
      </c>
      <c r="AA70" s="182">
        <v>42</v>
      </c>
      <c r="AB70" s="186">
        <v>0.92105263157894735</v>
      </c>
      <c r="AC70" s="183">
        <v>4</v>
      </c>
      <c r="AD70" s="183">
        <v>7</v>
      </c>
      <c r="AE70" s="183">
        <v>11</v>
      </c>
      <c r="AF70" s="183">
        <v>16</v>
      </c>
      <c r="AG70" s="183">
        <v>2</v>
      </c>
      <c r="AH70" s="183">
        <v>2</v>
      </c>
      <c r="AI70" s="183">
        <v>0</v>
      </c>
      <c r="AJ70" s="187">
        <v>0.91320065654318439</v>
      </c>
      <c r="AK70" s="182" t="s">
        <v>71</v>
      </c>
      <c r="AL70" s="182">
        <v>47</v>
      </c>
      <c r="AM70" s="182" t="s">
        <v>393</v>
      </c>
      <c r="AN70" s="188" t="s">
        <v>451</v>
      </c>
      <c r="AO70" s="189">
        <v>67</v>
      </c>
      <c r="AP70" s="189">
        <v>1</v>
      </c>
      <c r="AQ70" s="189" t="s">
        <v>833</v>
      </c>
      <c r="AS70" s="177" t="s">
        <v>148</v>
      </c>
      <c r="AT70" s="178" t="s">
        <v>99</v>
      </c>
      <c r="AU70" s="177">
        <v>1</v>
      </c>
      <c r="AV70" s="190">
        <v>5.0162640594496509E-2</v>
      </c>
      <c r="AW70" s="190">
        <v>0.6227586114014021</v>
      </c>
      <c r="AX70" s="190">
        <v>0.23970768723927863</v>
      </c>
      <c r="AY70" s="191">
        <v>21.728000000000002</v>
      </c>
      <c r="AZ70" s="191">
        <v>2.8300503942477899</v>
      </c>
      <c r="BA70" s="191">
        <v>47.578710474234214</v>
      </c>
      <c r="BB70" s="191">
        <v>1.7711976378330576</v>
      </c>
    </row>
    <row r="71" spans="23:54" ht="16.5">
      <c r="W71" s="183" t="s">
        <v>156</v>
      </c>
      <c r="X71" s="183" t="s">
        <v>228</v>
      </c>
      <c r="Y71" s="184" t="s">
        <v>228</v>
      </c>
      <c r="Z71" s="185">
        <v>21</v>
      </c>
      <c r="AA71" s="182">
        <v>56</v>
      </c>
      <c r="AB71" s="186">
        <v>1.1111111111111112</v>
      </c>
      <c r="AC71" s="183">
        <v>1</v>
      </c>
      <c r="AD71" s="183">
        <v>5</v>
      </c>
      <c r="AE71" s="183">
        <v>16</v>
      </c>
      <c r="AF71" s="183">
        <v>21</v>
      </c>
      <c r="AG71" s="183">
        <v>11</v>
      </c>
      <c r="AH71" s="183">
        <v>2</v>
      </c>
      <c r="AI71" s="183">
        <v>0</v>
      </c>
      <c r="AJ71" s="187">
        <v>0.88623746905965795</v>
      </c>
      <c r="AK71" s="182" t="s">
        <v>72</v>
      </c>
      <c r="AL71" s="182">
        <v>16</v>
      </c>
      <c r="AM71" s="182" t="s">
        <v>481</v>
      </c>
      <c r="AN71" s="188" t="s">
        <v>453</v>
      </c>
      <c r="AO71" s="189">
        <v>68</v>
      </c>
      <c r="AP71" s="189">
        <v>2</v>
      </c>
      <c r="AQ71" s="189" t="s">
        <v>834</v>
      </c>
      <c r="AS71" s="177" t="s">
        <v>148</v>
      </c>
      <c r="AT71" s="178" t="s">
        <v>100</v>
      </c>
      <c r="AU71" s="177">
        <v>1</v>
      </c>
      <c r="AV71" s="190">
        <v>2.4138346687025528E-2</v>
      </c>
      <c r="AW71" s="190">
        <v>0.55738043998398701</v>
      </c>
      <c r="AX71" s="190">
        <v>0.24220269058906124</v>
      </c>
      <c r="AY71" s="191">
        <v>13.321851063829788</v>
      </c>
      <c r="AZ71" s="191">
        <v>2.0519563259240341</v>
      </c>
      <c r="BA71" s="191">
        <v>33.60619147434214</v>
      </c>
      <c r="BB71" s="191">
        <v>1.9609510860763544</v>
      </c>
    </row>
    <row r="72" spans="23:54" ht="16.5">
      <c r="W72" s="183" t="s">
        <v>156</v>
      </c>
      <c r="X72" s="183" t="s">
        <v>229</v>
      </c>
      <c r="Y72" s="184" t="s">
        <v>229</v>
      </c>
      <c r="Z72" s="185">
        <v>23</v>
      </c>
      <c r="AA72" s="182">
        <v>56</v>
      </c>
      <c r="AB72" s="186">
        <v>1.0144927536231885</v>
      </c>
      <c r="AC72" s="183">
        <v>1</v>
      </c>
      <c r="AD72" s="183">
        <v>14</v>
      </c>
      <c r="AE72" s="183">
        <v>17</v>
      </c>
      <c r="AF72" s="183">
        <v>16</v>
      </c>
      <c r="AG72" s="183">
        <v>6</v>
      </c>
      <c r="AH72" s="183">
        <v>2</v>
      </c>
      <c r="AI72" s="183">
        <v>0</v>
      </c>
      <c r="AJ72" s="187">
        <v>0.89722757662480801</v>
      </c>
      <c r="AK72" s="182" t="s">
        <v>72</v>
      </c>
      <c r="AL72" s="182">
        <v>2</v>
      </c>
      <c r="AM72" s="182" t="s">
        <v>414</v>
      </c>
      <c r="AN72" s="188" t="s">
        <v>455</v>
      </c>
      <c r="AO72" s="189">
        <v>69</v>
      </c>
      <c r="AP72" s="189">
        <v>3</v>
      </c>
      <c r="AQ72" s="189" t="s">
        <v>835</v>
      </c>
      <c r="AS72" s="177" t="s">
        <v>151</v>
      </c>
      <c r="AT72" s="178" t="s">
        <v>217</v>
      </c>
      <c r="AU72" s="177">
        <v>1</v>
      </c>
      <c r="AV72" s="190">
        <v>4.7950913160410523E-2</v>
      </c>
      <c r="AW72" s="190">
        <v>0.40215809825201687</v>
      </c>
      <c r="AX72" s="190">
        <v>0.15184994350370873</v>
      </c>
      <c r="AY72" s="191">
        <v>25.293049999999997</v>
      </c>
      <c r="AZ72" s="191">
        <v>1.966204308961951</v>
      </c>
      <c r="BA72" s="191">
        <v>51.694215386437868</v>
      </c>
      <c r="BB72" s="191">
        <v>2.3428171829015678</v>
      </c>
    </row>
    <row r="73" spans="23:54" ht="16.5">
      <c r="W73" s="183" t="s">
        <v>156</v>
      </c>
      <c r="X73" s="183" t="s">
        <v>230</v>
      </c>
      <c r="Y73" s="184" t="s">
        <v>230</v>
      </c>
      <c r="Z73" s="185">
        <v>12</v>
      </c>
      <c r="AA73" s="182">
        <v>28</v>
      </c>
      <c r="AB73" s="186">
        <v>0.97222222222222232</v>
      </c>
      <c r="AC73" s="183">
        <v>0</v>
      </c>
      <c r="AD73" s="183">
        <v>1</v>
      </c>
      <c r="AE73" s="183">
        <v>10</v>
      </c>
      <c r="AF73" s="183">
        <v>9</v>
      </c>
      <c r="AG73" s="183">
        <v>6</v>
      </c>
      <c r="AH73" s="183">
        <v>2</v>
      </c>
      <c r="AI73" s="183">
        <v>0</v>
      </c>
      <c r="AJ73" s="187">
        <v>0.86686073776824801</v>
      </c>
      <c r="AK73" s="182" t="s">
        <v>72</v>
      </c>
      <c r="AL73" s="182">
        <v>29</v>
      </c>
      <c r="AM73" s="182" t="s">
        <v>737</v>
      </c>
      <c r="AN73" s="188" t="s">
        <v>457</v>
      </c>
      <c r="AO73" s="189">
        <v>70</v>
      </c>
      <c r="AP73" s="189">
        <v>4</v>
      </c>
      <c r="AQ73" s="189" t="s">
        <v>455</v>
      </c>
      <c r="AS73" s="177" t="s">
        <v>151</v>
      </c>
      <c r="AT73" s="178" t="s">
        <v>218</v>
      </c>
      <c r="AU73" s="177">
        <v>1</v>
      </c>
      <c r="AV73" s="190">
        <v>6.6139866691780527E-2</v>
      </c>
      <c r="AW73" s="190">
        <v>0.44567788482005993</v>
      </c>
      <c r="AX73" s="190">
        <v>0.2092790222105628</v>
      </c>
      <c r="AY73" s="191">
        <v>20.173181818181817</v>
      </c>
      <c r="AZ73" s="191">
        <v>5.671445374573433</v>
      </c>
      <c r="BA73" s="191">
        <v>76.82523777064354</v>
      </c>
      <c r="BB73" s="191">
        <v>1.6097896049269946</v>
      </c>
    </row>
    <row r="74" spans="23:54" ht="16.5">
      <c r="W74" s="183" t="s">
        <v>156</v>
      </c>
      <c r="X74" s="183" t="s">
        <v>231</v>
      </c>
      <c r="Y74" s="184" t="s">
        <v>231</v>
      </c>
      <c r="Z74" s="185">
        <v>21</v>
      </c>
      <c r="AA74" s="182">
        <v>51</v>
      </c>
      <c r="AB74" s="186">
        <v>1.0119047619047619</v>
      </c>
      <c r="AC74" s="183">
        <v>3</v>
      </c>
      <c r="AD74" s="183">
        <v>4</v>
      </c>
      <c r="AE74" s="183">
        <v>17</v>
      </c>
      <c r="AF74" s="183">
        <v>17</v>
      </c>
      <c r="AG74" s="183">
        <v>6</v>
      </c>
      <c r="AH74" s="183">
        <v>4</v>
      </c>
      <c r="AI74" s="183">
        <v>0</v>
      </c>
      <c r="AJ74" s="187">
        <v>0.89292337926953569</v>
      </c>
      <c r="AK74" s="182" t="s">
        <v>72</v>
      </c>
      <c r="AL74" s="182">
        <v>8</v>
      </c>
      <c r="AM74" s="182" t="s">
        <v>405</v>
      </c>
      <c r="AN74" s="188" t="s">
        <v>459</v>
      </c>
      <c r="AO74" s="189">
        <v>71</v>
      </c>
      <c r="AP74" s="189">
        <v>5</v>
      </c>
      <c r="AQ74" s="189" t="s">
        <v>836</v>
      </c>
      <c r="AS74" s="177" t="s">
        <v>151</v>
      </c>
      <c r="AT74" s="178" t="s">
        <v>219</v>
      </c>
      <c r="AU74" s="177">
        <v>1</v>
      </c>
      <c r="AV74" s="190">
        <v>8.3346098257112602E-2</v>
      </c>
      <c r="AW74" s="190">
        <v>0.37309714432957375</v>
      </c>
      <c r="AX74" s="190">
        <v>9.3139369761223417E-2</v>
      </c>
      <c r="AY74" s="191">
        <v>28.378999999999998</v>
      </c>
      <c r="AZ74" s="191">
        <v>0.65097408972898096</v>
      </c>
      <c r="BA74" s="191">
        <v>20.688099642815526</v>
      </c>
      <c r="BB74" s="191">
        <v>2.2491530913232625</v>
      </c>
    </row>
    <row r="75" spans="23:54" ht="16.5">
      <c r="W75" s="183" t="s">
        <v>156</v>
      </c>
      <c r="X75" s="183" t="s">
        <v>232</v>
      </c>
      <c r="Y75" s="184" t="s">
        <v>232</v>
      </c>
      <c r="Z75" s="185">
        <v>15</v>
      </c>
      <c r="AA75" s="182">
        <v>39</v>
      </c>
      <c r="AB75" s="186">
        <v>1.0833333333333333</v>
      </c>
      <c r="AC75" s="183">
        <v>5</v>
      </c>
      <c r="AD75" s="183">
        <v>7</v>
      </c>
      <c r="AE75" s="183">
        <v>7</v>
      </c>
      <c r="AF75" s="183">
        <v>10</v>
      </c>
      <c r="AG75" s="183">
        <v>6</v>
      </c>
      <c r="AH75" s="183">
        <v>4</v>
      </c>
      <c r="AI75" s="183">
        <v>0</v>
      </c>
      <c r="AJ75" s="187">
        <v>0.89949816849475983</v>
      </c>
      <c r="AK75" s="182" t="s">
        <v>72</v>
      </c>
      <c r="AL75" s="182">
        <v>1</v>
      </c>
      <c r="AM75" s="182" t="s">
        <v>641</v>
      </c>
      <c r="AN75" s="188" t="s">
        <v>461</v>
      </c>
      <c r="AO75" s="189">
        <v>72</v>
      </c>
      <c r="AP75" s="189">
        <v>6</v>
      </c>
      <c r="AQ75" s="189" t="s">
        <v>837</v>
      </c>
      <c r="AS75" s="177" t="s">
        <v>151</v>
      </c>
      <c r="AT75" s="178" t="s">
        <v>98</v>
      </c>
      <c r="AU75" s="177">
        <v>1</v>
      </c>
      <c r="AV75" s="190">
        <v>5.7892194739185387E-2</v>
      </c>
      <c r="AW75" s="190">
        <v>0.36216696314186286</v>
      </c>
      <c r="AX75" s="190">
        <v>0.17236274869641663</v>
      </c>
      <c r="AY75" s="191">
        <v>24.331</v>
      </c>
      <c r="AZ75" s="191">
        <v>2.5672508169040151</v>
      </c>
      <c r="BA75" s="191">
        <v>40.139035165364248</v>
      </c>
      <c r="BB75" s="191">
        <v>2.3865294171707228</v>
      </c>
    </row>
    <row r="76" spans="23:54" ht="16.5">
      <c r="W76" s="183" t="s">
        <v>156</v>
      </c>
      <c r="X76" s="183" t="s">
        <v>233</v>
      </c>
      <c r="Y76" s="184" t="s">
        <v>233</v>
      </c>
      <c r="Z76" s="185">
        <v>9</v>
      </c>
      <c r="AA76" s="182">
        <v>24</v>
      </c>
      <c r="AB76" s="186">
        <v>1.1111111111111112</v>
      </c>
      <c r="AC76" s="183">
        <v>1</v>
      </c>
      <c r="AD76" s="183">
        <v>2</v>
      </c>
      <c r="AE76" s="183">
        <v>10</v>
      </c>
      <c r="AF76" s="183">
        <v>6</v>
      </c>
      <c r="AG76" s="183">
        <v>4</v>
      </c>
      <c r="AH76" s="183">
        <v>1</v>
      </c>
      <c r="AI76" s="183">
        <v>0</v>
      </c>
      <c r="AJ76" s="187">
        <v>0.90086616756380955</v>
      </c>
      <c r="AK76" s="182" t="s">
        <v>71</v>
      </c>
      <c r="AL76" s="182">
        <v>67</v>
      </c>
      <c r="AM76" s="182" t="s">
        <v>738</v>
      </c>
      <c r="AN76" s="188" t="s">
        <v>462</v>
      </c>
      <c r="AO76" s="189">
        <v>73</v>
      </c>
      <c r="AP76" s="189">
        <v>7</v>
      </c>
      <c r="AQ76" s="189" t="s">
        <v>838</v>
      </c>
      <c r="AS76" s="177" t="s">
        <v>151</v>
      </c>
      <c r="AT76" s="178" t="s">
        <v>99</v>
      </c>
      <c r="AU76" s="177">
        <v>1</v>
      </c>
      <c r="AV76" s="190">
        <v>0.15441646443689774</v>
      </c>
      <c r="AW76" s="190">
        <v>0.48483924934197281</v>
      </c>
      <c r="AX76" s="190">
        <v>0.17218305052739979</v>
      </c>
      <c r="AY76" s="191">
        <v>26.766999999999999</v>
      </c>
      <c r="AZ76" s="191">
        <v>3.7876611540033753</v>
      </c>
      <c r="BA76" s="191">
        <v>55.259597512513011</v>
      </c>
      <c r="BB76" s="191">
        <v>2.0767140798657553</v>
      </c>
    </row>
    <row r="77" spans="23:54" ht="16.5">
      <c r="W77" s="183" t="s">
        <v>142</v>
      </c>
      <c r="X77" s="183" t="s">
        <v>234</v>
      </c>
      <c r="Y77" s="184" t="s">
        <v>234</v>
      </c>
      <c r="Z77" s="185">
        <v>7</v>
      </c>
      <c r="AA77" s="182">
        <v>15</v>
      </c>
      <c r="AB77" s="186">
        <v>0.89285714285714279</v>
      </c>
      <c r="AC77" s="183">
        <v>2</v>
      </c>
      <c r="AD77" s="183">
        <v>2</v>
      </c>
      <c r="AE77" s="183">
        <v>5</v>
      </c>
      <c r="AF77" s="183">
        <v>5</v>
      </c>
      <c r="AG77" s="183">
        <v>1</v>
      </c>
      <c r="AH77" s="183">
        <v>0</v>
      </c>
      <c r="AI77" s="183">
        <v>0</v>
      </c>
      <c r="AJ77" s="187">
        <v>0.91952658315498081</v>
      </c>
      <c r="AK77" s="182" t="s">
        <v>71</v>
      </c>
      <c r="AL77" s="182">
        <v>39</v>
      </c>
      <c r="AM77" s="182" t="s">
        <v>456</v>
      </c>
      <c r="AN77" s="188" t="s">
        <v>464</v>
      </c>
      <c r="AO77" s="189">
        <v>74</v>
      </c>
      <c r="AP77" s="189">
        <v>1</v>
      </c>
      <c r="AQ77" s="189" t="s">
        <v>839</v>
      </c>
      <c r="AS77" s="177" t="s">
        <v>151</v>
      </c>
      <c r="AT77" s="178" t="s">
        <v>100</v>
      </c>
      <c r="AU77" s="177">
        <v>1</v>
      </c>
      <c r="AV77" s="190">
        <v>5.9373915244577073E-2</v>
      </c>
      <c r="AW77" s="190">
        <v>0.41107287946070992</v>
      </c>
      <c r="AX77" s="190">
        <v>0.16119323120964546</v>
      </c>
      <c r="AY77" s="191">
        <v>24.053725000000004</v>
      </c>
      <c r="AZ77" s="191">
        <v>2.6442519748962741</v>
      </c>
      <c r="BA77" s="191">
        <v>52.544932393999034</v>
      </c>
      <c r="BB77" s="191">
        <v>2.1292535923242086</v>
      </c>
    </row>
    <row r="78" spans="23:54" ht="16.5">
      <c r="W78" s="183" t="s">
        <v>142</v>
      </c>
      <c r="X78" s="183" t="s">
        <v>235</v>
      </c>
      <c r="Y78" s="184" t="s">
        <v>235</v>
      </c>
      <c r="Z78" s="185">
        <v>16</v>
      </c>
      <c r="AA78" s="182">
        <v>34</v>
      </c>
      <c r="AB78" s="186">
        <v>0.88541666666666674</v>
      </c>
      <c r="AC78" s="183">
        <v>3</v>
      </c>
      <c r="AD78" s="183">
        <v>14</v>
      </c>
      <c r="AE78" s="183">
        <v>9</v>
      </c>
      <c r="AF78" s="183">
        <v>6</v>
      </c>
      <c r="AG78" s="183">
        <v>1</v>
      </c>
      <c r="AH78" s="183">
        <v>1</v>
      </c>
      <c r="AI78" s="183">
        <v>0</v>
      </c>
      <c r="AJ78" s="187">
        <v>0.92264120507413483</v>
      </c>
      <c r="AK78" s="182" t="s">
        <v>71</v>
      </c>
      <c r="AL78" s="182">
        <v>32</v>
      </c>
      <c r="AM78" s="182" t="s">
        <v>561</v>
      </c>
      <c r="AN78" s="188" t="s">
        <v>466</v>
      </c>
      <c r="AO78" s="189">
        <v>75</v>
      </c>
      <c r="AP78" s="189">
        <v>2</v>
      </c>
      <c r="AQ78" s="189" t="s">
        <v>840</v>
      </c>
      <c r="AS78" s="177" t="s">
        <v>146</v>
      </c>
      <c r="AT78" s="178" t="s">
        <v>220</v>
      </c>
      <c r="AU78" s="177">
        <v>1</v>
      </c>
      <c r="AV78" s="190">
        <v>4.7332524956438221E-2</v>
      </c>
      <c r="AW78" s="190">
        <v>0.39893183214493921</v>
      </c>
      <c r="AX78" s="190">
        <v>0.18402435355562125</v>
      </c>
      <c r="AY78" s="191">
        <v>13.330789473684211</v>
      </c>
      <c r="AZ78" s="191">
        <v>1.910673470035628</v>
      </c>
      <c r="BA78" s="191">
        <v>49.372430059196191</v>
      </c>
      <c r="BB78" s="191">
        <v>1.6676657392969325</v>
      </c>
    </row>
    <row r="79" spans="23:54" ht="16.5">
      <c r="W79" s="183" t="s">
        <v>142</v>
      </c>
      <c r="X79" s="183" t="s">
        <v>236</v>
      </c>
      <c r="Y79" s="184" t="s">
        <v>236</v>
      </c>
      <c r="Z79" s="185">
        <v>10</v>
      </c>
      <c r="AA79" s="182">
        <v>19</v>
      </c>
      <c r="AB79" s="186">
        <v>0.79166666666666663</v>
      </c>
      <c r="AC79" s="183">
        <v>1</v>
      </c>
      <c r="AD79" s="183">
        <v>0</v>
      </c>
      <c r="AE79" s="183">
        <v>10</v>
      </c>
      <c r="AF79" s="183">
        <v>8</v>
      </c>
      <c r="AG79" s="183">
        <v>0</v>
      </c>
      <c r="AH79" s="183">
        <v>0</v>
      </c>
      <c r="AI79" s="183">
        <v>0</v>
      </c>
      <c r="AJ79" s="187">
        <v>0.91514973048652459</v>
      </c>
      <c r="AK79" s="182" t="s">
        <v>71</v>
      </c>
      <c r="AL79" s="182">
        <v>42</v>
      </c>
      <c r="AM79" s="182" t="s">
        <v>621</v>
      </c>
      <c r="AN79" s="188" t="s">
        <v>468</v>
      </c>
      <c r="AO79" s="189">
        <v>76</v>
      </c>
      <c r="AP79" s="189">
        <v>3</v>
      </c>
      <c r="AQ79" s="189" t="s">
        <v>841</v>
      </c>
      <c r="AS79" s="177" t="s">
        <v>146</v>
      </c>
      <c r="AT79" s="178" t="s">
        <v>221</v>
      </c>
      <c r="AU79" s="177">
        <v>1</v>
      </c>
      <c r="AV79" s="190">
        <v>0.13076311934008963</v>
      </c>
      <c r="AW79" s="190">
        <v>0.40066435811137185</v>
      </c>
      <c r="AX79" s="190">
        <v>0.27392169968192676</v>
      </c>
      <c r="AY79" s="191">
        <v>13.067999999999998</v>
      </c>
      <c r="AZ79" s="191">
        <v>1.7277341133368425</v>
      </c>
      <c r="BA79" s="191">
        <v>28.180194306823829</v>
      </c>
      <c r="BB79" s="191">
        <v>2.1018144674508519</v>
      </c>
    </row>
    <row r="80" spans="23:54" ht="16.5">
      <c r="W80" s="183" t="s">
        <v>142</v>
      </c>
      <c r="X80" s="183" t="s">
        <v>237</v>
      </c>
      <c r="Y80" s="184" t="s">
        <v>237</v>
      </c>
      <c r="Z80" s="185">
        <v>4</v>
      </c>
      <c r="AA80" s="182">
        <v>10</v>
      </c>
      <c r="AB80" s="186">
        <v>1.0416666666666667</v>
      </c>
      <c r="AC80" s="183">
        <v>5</v>
      </c>
      <c r="AD80" s="183">
        <v>3</v>
      </c>
      <c r="AE80" s="183">
        <v>1</v>
      </c>
      <c r="AF80" s="183">
        <v>1</v>
      </c>
      <c r="AG80" s="183">
        <v>0</v>
      </c>
      <c r="AH80" s="183">
        <v>0</v>
      </c>
      <c r="AI80" s="183">
        <v>0</v>
      </c>
      <c r="AJ80" s="187">
        <v>0.99141899367791475</v>
      </c>
      <c r="AK80" s="182" t="s">
        <v>69</v>
      </c>
      <c r="AL80" s="182">
        <v>4</v>
      </c>
      <c r="AM80" s="182" t="s">
        <v>617</v>
      </c>
      <c r="AN80" s="188" t="s">
        <v>469</v>
      </c>
      <c r="AO80" s="189">
        <v>77</v>
      </c>
      <c r="AP80" s="189">
        <v>4</v>
      </c>
      <c r="AQ80" s="189" t="s">
        <v>842</v>
      </c>
      <c r="AS80" s="177" t="s">
        <v>146</v>
      </c>
      <c r="AT80" s="178" t="s">
        <v>222</v>
      </c>
      <c r="AU80" s="177">
        <v>1</v>
      </c>
      <c r="AV80" s="190">
        <v>0.11495703529420813</v>
      </c>
      <c r="AW80" s="190">
        <v>0.34362799766703717</v>
      </c>
      <c r="AX80" s="190">
        <v>0.30920670891227536</v>
      </c>
      <c r="AY80" s="191">
        <v>10.648250000000001</v>
      </c>
      <c r="AZ80" s="191">
        <v>0.9081011705424088</v>
      </c>
      <c r="BA80" s="191">
        <v>22.486811744121027</v>
      </c>
      <c r="BB80" s="191">
        <v>2.4225763692589037</v>
      </c>
    </row>
    <row r="81" spans="23:54" ht="16.5">
      <c r="W81" s="183" t="s">
        <v>142</v>
      </c>
      <c r="X81" s="183" t="s">
        <v>238</v>
      </c>
      <c r="Y81" s="184" t="s">
        <v>238</v>
      </c>
      <c r="Z81" s="185">
        <v>7</v>
      </c>
      <c r="AA81" s="182">
        <v>16</v>
      </c>
      <c r="AB81" s="186">
        <v>0.95238095238095233</v>
      </c>
      <c r="AC81" s="183">
        <v>7</v>
      </c>
      <c r="AD81" s="183">
        <v>5</v>
      </c>
      <c r="AE81" s="183">
        <v>3</v>
      </c>
      <c r="AF81" s="183">
        <v>1</v>
      </c>
      <c r="AG81" s="183">
        <v>0</v>
      </c>
      <c r="AH81" s="183">
        <v>0</v>
      </c>
      <c r="AI81" s="183">
        <v>0</v>
      </c>
      <c r="AJ81" s="187">
        <v>0.99192086331791429</v>
      </c>
      <c r="AK81" s="182" t="s">
        <v>69</v>
      </c>
      <c r="AL81" s="182">
        <v>3</v>
      </c>
      <c r="AM81" s="182" t="s">
        <v>557</v>
      </c>
      <c r="AN81" s="188" t="s">
        <v>471</v>
      </c>
      <c r="AO81" s="189">
        <v>78</v>
      </c>
      <c r="AP81" s="189">
        <v>5</v>
      </c>
      <c r="AQ81" s="189" t="s">
        <v>843</v>
      </c>
      <c r="AS81" s="177" t="s">
        <v>146</v>
      </c>
      <c r="AT81" s="178" t="s">
        <v>223</v>
      </c>
      <c r="AU81" s="177">
        <v>1</v>
      </c>
      <c r="AV81" s="190">
        <v>7.7950677531613707E-2</v>
      </c>
      <c r="AW81" s="190">
        <v>0.35825788858119811</v>
      </c>
      <c r="AX81" s="190">
        <v>0.20314052087650397</v>
      </c>
      <c r="AY81" s="191">
        <v>9.158666666666667</v>
      </c>
      <c r="AZ81" s="191">
        <v>0.72362232177511132</v>
      </c>
      <c r="BA81" s="191">
        <v>13.051515330925644</v>
      </c>
      <c r="BB81" s="191">
        <v>2.0211457586825383</v>
      </c>
    </row>
    <row r="82" spans="23:54" ht="16.5">
      <c r="W82" s="183" t="s">
        <v>142</v>
      </c>
      <c r="X82" s="183" t="s">
        <v>239</v>
      </c>
      <c r="Y82" s="184" t="s">
        <v>239</v>
      </c>
      <c r="Z82" s="185">
        <v>5</v>
      </c>
      <c r="AA82" s="182">
        <v>11</v>
      </c>
      <c r="AB82" s="186">
        <v>0.91666666666666663</v>
      </c>
      <c r="AC82" s="183">
        <v>1</v>
      </c>
      <c r="AD82" s="183">
        <v>5</v>
      </c>
      <c r="AE82" s="183">
        <v>4</v>
      </c>
      <c r="AF82" s="183">
        <v>1</v>
      </c>
      <c r="AG82" s="183">
        <v>0</v>
      </c>
      <c r="AH82" s="183">
        <v>0</v>
      </c>
      <c r="AI82" s="183">
        <v>0</v>
      </c>
      <c r="AJ82" s="187">
        <v>0.9511360649107593</v>
      </c>
      <c r="AK82" s="182" t="s">
        <v>69</v>
      </c>
      <c r="AL82" s="182">
        <v>38</v>
      </c>
      <c r="AM82" s="182" t="s">
        <v>594</v>
      </c>
      <c r="AN82" s="188" t="s">
        <v>472</v>
      </c>
      <c r="AO82" s="189">
        <v>79</v>
      </c>
      <c r="AP82" s="189">
        <v>6</v>
      </c>
      <c r="AQ82" s="189" t="s">
        <v>844</v>
      </c>
      <c r="AS82" s="177" t="s">
        <v>146</v>
      </c>
      <c r="AT82" s="178" t="s">
        <v>100</v>
      </c>
      <c r="AU82" s="177">
        <v>1</v>
      </c>
      <c r="AV82" s="190">
        <v>8.513254558522039E-2</v>
      </c>
      <c r="AW82" s="190">
        <v>0.38322295413288066</v>
      </c>
      <c r="AX82" s="190">
        <v>0.23515421597525316</v>
      </c>
      <c r="AY82" s="191">
        <v>12.362783783783785</v>
      </c>
      <c r="AZ82" s="191">
        <v>1.5563198612852689</v>
      </c>
      <c r="BA82" s="191">
        <v>35.941132379324998</v>
      </c>
      <c r="BB82" s="191">
        <v>1.9087877700513656</v>
      </c>
    </row>
    <row r="83" spans="23:54" ht="16.5">
      <c r="W83" s="183" t="s">
        <v>161</v>
      </c>
      <c r="X83" s="183" t="s">
        <v>240</v>
      </c>
      <c r="Y83" s="184" t="s">
        <v>240</v>
      </c>
      <c r="Z83" s="185">
        <v>4</v>
      </c>
      <c r="AA83" s="182">
        <v>9</v>
      </c>
      <c r="AB83" s="186">
        <v>0.9375</v>
      </c>
      <c r="AC83" s="183">
        <v>0</v>
      </c>
      <c r="AD83" s="183">
        <v>0</v>
      </c>
      <c r="AE83" s="183">
        <v>1</v>
      </c>
      <c r="AF83" s="183">
        <v>2</v>
      </c>
      <c r="AG83" s="183">
        <v>2</v>
      </c>
      <c r="AH83" s="183">
        <v>4</v>
      </c>
      <c r="AI83" s="183">
        <v>0</v>
      </c>
      <c r="AJ83" s="187">
        <v>0.80196946925509049</v>
      </c>
      <c r="AK83" s="182" t="s">
        <v>70</v>
      </c>
      <c r="AL83" s="182">
        <v>14</v>
      </c>
      <c r="AM83" s="182" t="s">
        <v>739</v>
      </c>
      <c r="AN83" s="188" t="s">
        <v>474</v>
      </c>
      <c r="AO83" s="189">
        <v>80</v>
      </c>
      <c r="AP83" s="189">
        <v>1</v>
      </c>
      <c r="AQ83" s="189" t="s">
        <v>845</v>
      </c>
      <c r="AS83" s="177" t="s">
        <v>138</v>
      </c>
      <c r="AT83" s="178" t="s">
        <v>224</v>
      </c>
      <c r="AU83" s="177">
        <v>1</v>
      </c>
      <c r="AV83" s="190">
        <v>5.7401091645707399E-2</v>
      </c>
      <c r="AW83" s="190">
        <v>0.42838201521595348</v>
      </c>
      <c r="AX83" s="190">
        <v>0.19707722686963011</v>
      </c>
      <c r="AY83" s="191">
        <v>16.382166666666667</v>
      </c>
      <c r="AZ83" s="191">
        <v>2.6969477420461798</v>
      </c>
      <c r="BA83" s="191">
        <v>28.470995242887863</v>
      </c>
      <c r="BB83" s="191">
        <v>1.7411097604555927</v>
      </c>
    </row>
    <row r="84" spans="23:54" ht="16.5">
      <c r="W84" s="183" t="s">
        <v>161</v>
      </c>
      <c r="X84" s="183" t="s">
        <v>241</v>
      </c>
      <c r="Y84" s="184" t="s">
        <v>241</v>
      </c>
      <c r="Z84" s="185">
        <v>5</v>
      </c>
      <c r="AA84" s="182">
        <v>10</v>
      </c>
      <c r="AB84" s="186">
        <v>0.83333333333333337</v>
      </c>
      <c r="AC84" s="183">
        <v>0</v>
      </c>
      <c r="AD84" s="183">
        <v>2</v>
      </c>
      <c r="AE84" s="183">
        <v>3</v>
      </c>
      <c r="AF84" s="183">
        <v>3</v>
      </c>
      <c r="AG84" s="183">
        <v>2</v>
      </c>
      <c r="AH84" s="183">
        <v>0</v>
      </c>
      <c r="AI84" s="183">
        <v>0</v>
      </c>
      <c r="AJ84" s="187">
        <v>0.90333097868838996</v>
      </c>
      <c r="AK84" s="182" t="s">
        <v>71</v>
      </c>
      <c r="AL84" s="182">
        <v>63</v>
      </c>
      <c r="AM84" s="182" t="s">
        <v>740</v>
      </c>
      <c r="AN84" s="188" t="s">
        <v>476</v>
      </c>
      <c r="AO84" s="189">
        <v>81</v>
      </c>
      <c r="AP84" s="189">
        <v>2</v>
      </c>
      <c r="AQ84" s="189" t="s">
        <v>846</v>
      </c>
      <c r="AS84" s="177" t="s">
        <v>138</v>
      </c>
      <c r="AT84" s="178" t="s">
        <v>225</v>
      </c>
      <c r="AU84" s="177">
        <v>1</v>
      </c>
      <c r="AV84" s="190">
        <v>5.6968887198506131E-2</v>
      </c>
      <c r="AW84" s="190">
        <v>0.43904558085902051</v>
      </c>
      <c r="AX84" s="190">
        <v>0.20094873360040671</v>
      </c>
      <c r="AY84" s="191">
        <v>16.676639999999992</v>
      </c>
      <c r="AZ84" s="191">
        <v>4.9243495778672539</v>
      </c>
      <c r="BA84" s="191">
        <v>33.858633915699393</v>
      </c>
      <c r="BB84" s="191">
        <v>1.6527205739044275</v>
      </c>
    </row>
    <row r="85" spans="23:54" ht="16.5">
      <c r="W85" s="183" t="s">
        <v>161</v>
      </c>
      <c r="X85" s="183" t="s">
        <v>242</v>
      </c>
      <c r="Y85" s="184" t="s">
        <v>242</v>
      </c>
      <c r="Z85" s="185">
        <v>17</v>
      </c>
      <c r="AA85" s="182">
        <v>43</v>
      </c>
      <c r="AB85" s="186">
        <v>1.053921568627451</v>
      </c>
      <c r="AC85" s="183">
        <v>1</v>
      </c>
      <c r="AD85" s="183">
        <v>3</v>
      </c>
      <c r="AE85" s="183">
        <v>7</v>
      </c>
      <c r="AF85" s="183">
        <v>15</v>
      </c>
      <c r="AG85" s="183">
        <v>14</v>
      </c>
      <c r="AH85" s="183">
        <v>3</v>
      </c>
      <c r="AI85" s="183">
        <v>0</v>
      </c>
      <c r="AJ85" s="187">
        <v>0.87392739848532874</v>
      </c>
      <c r="AK85" s="182" t="s">
        <v>72</v>
      </c>
      <c r="AL85" s="182">
        <v>26</v>
      </c>
      <c r="AM85" s="182" t="s">
        <v>741</v>
      </c>
      <c r="AN85" s="188" t="s">
        <v>478</v>
      </c>
      <c r="AO85" s="189">
        <v>82</v>
      </c>
      <c r="AP85" s="189">
        <v>3</v>
      </c>
      <c r="AQ85" s="189" t="s">
        <v>847</v>
      </c>
      <c r="AS85" s="177" t="s">
        <v>138</v>
      </c>
      <c r="AT85" s="178" t="s">
        <v>226</v>
      </c>
      <c r="AU85" s="177">
        <v>1</v>
      </c>
      <c r="AV85" s="190">
        <v>6.8559312286022758E-2</v>
      </c>
      <c r="AW85" s="190">
        <v>0.31571332616521741</v>
      </c>
      <c r="AX85" s="190">
        <v>0.24139433681697908</v>
      </c>
      <c r="AY85" s="191">
        <v>11.197833333333334</v>
      </c>
      <c r="AZ85" s="191">
        <v>1.0632132700995975</v>
      </c>
      <c r="BA85" s="191">
        <v>27.838217874861297</v>
      </c>
      <c r="BB85" s="191">
        <v>2.0373969382923365</v>
      </c>
    </row>
    <row r="86" spans="23:54" ht="16.5">
      <c r="W86" s="183" t="s">
        <v>161</v>
      </c>
      <c r="X86" s="183" t="s">
        <v>243</v>
      </c>
      <c r="Y86" s="184" t="s">
        <v>243</v>
      </c>
      <c r="Z86" s="185">
        <v>22</v>
      </c>
      <c r="AA86" s="182">
        <v>51</v>
      </c>
      <c r="AB86" s="186">
        <v>0.96590909090909094</v>
      </c>
      <c r="AC86" s="183">
        <v>5</v>
      </c>
      <c r="AD86" s="183">
        <v>19</v>
      </c>
      <c r="AE86" s="183">
        <v>19</v>
      </c>
      <c r="AF86" s="183">
        <v>6</v>
      </c>
      <c r="AG86" s="183">
        <v>2</v>
      </c>
      <c r="AH86" s="183">
        <v>0</v>
      </c>
      <c r="AI86" s="183">
        <v>0</v>
      </c>
      <c r="AJ86" s="187">
        <v>0.94915986319411938</v>
      </c>
      <c r="AK86" s="182" t="s">
        <v>71</v>
      </c>
      <c r="AL86" s="182">
        <v>2</v>
      </c>
      <c r="AM86" s="182" t="s">
        <v>473</v>
      </c>
      <c r="AN86" s="188" t="s">
        <v>480</v>
      </c>
      <c r="AO86" s="189">
        <v>83</v>
      </c>
      <c r="AP86" s="189">
        <v>4</v>
      </c>
      <c r="AQ86" s="189" t="s">
        <v>848</v>
      </c>
      <c r="AS86" s="177" t="s">
        <v>138</v>
      </c>
      <c r="AT86" s="178" t="s">
        <v>99</v>
      </c>
      <c r="AU86" s="177">
        <v>1</v>
      </c>
      <c r="AV86" s="190">
        <v>0.14053851053255251</v>
      </c>
      <c r="AW86" s="190">
        <v>0.43807737369268313</v>
      </c>
      <c r="AX86" s="190">
        <v>0.18577401342558744</v>
      </c>
      <c r="AY86" s="191">
        <v>16.670500000000001</v>
      </c>
      <c r="AZ86" s="191">
        <v>3.005167864237444</v>
      </c>
      <c r="BA86" s="191">
        <v>25.680525385301795</v>
      </c>
      <c r="BB86" s="191">
        <v>1.6840386945617472</v>
      </c>
    </row>
    <row r="87" spans="23:54" ht="16.5">
      <c r="W87" s="183" t="s">
        <v>161</v>
      </c>
      <c r="X87" s="183" t="s">
        <v>244</v>
      </c>
      <c r="Y87" s="184" t="s">
        <v>244</v>
      </c>
      <c r="Z87" s="185">
        <v>28</v>
      </c>
      <c r="AA87" s="182">
        <v>63</v>
      </c>
      <c r="AB87" s="186">
        <v>0.9375</v>
      </c>
      <c r="AC87" s="183">
        <v>0</v>
      </c>
      <c r="AD87" s="183">
        <v>3</v>
      </c>
      <c r="AE87" s="183">
        <v>7</v>
      </c>
      <c r="AF87" s="183">
        <v>17</v>
      </c>
      <c r="AG87" s="183">
        <v>24</v>
      </c>
      <c r="AH87" s="183">
        <v>12</v>
      </c>
      <c r="AI87" s="183">
        <v>0</v>
      </c>
      <c r="AJ87" s="187">
        <v>0.84646049322159345</v>
      </c>
      <c r="AK87" s="182" t="s">
        <v>70</v>
      </c>
      <c r="AL87" s="182">
        <v>3</v>
      </c>
      <c r="AM87" s="182" t="s">
        <v>633</v>
      </c>
      <c r="AN87" s="188" t="s">
        <v>482</v>
      </c>
      <c r="AO87" s="189">
        <v>84</v>
      </c>
      <c r="AP87" s="189">
        <v>5</v>
      </c>
      <c r="AQ87" s="189" t="s">
        <v>849</v>
      </c>
      <c r="AS87" s="177" t="s">
        <v>138</v>
      </c>
      <c r="AT87" s="178" t="s">
        <v>100</v>
      </c>
      <c r="AU87" s="177">
        <v>1</v>
      </c>
      <c r="AV87" s="190">
        <v>5.9860773283974843E-2</v>
      </c>
      <c r="AW87" s="190">
        <v>0.43194458066410824</v>
      </c>
      <c r="AX87" s="190">
        <v>0.20146967747153111</v>
      </c>
      <c r="AY87" s="191">
        <v>15.867333333333335</v>
      </c>
      <c r="AZ87" s="191">
        <v>3.9322881453522411</v>
      </c>
      <c r="BA87" s="191">
        <v>31.553647927548354</v>
      </c>
      <c r="BB87" s="191">
        <v>1.6245051003765973</v>
      </c>
    </row>
    <row r="88" spans="23:54" ht="16.5">
      <c r="W88" s="183" t="s">
        <v>162</v>
      </c>
      <c r="X88" s="183" t="s">
        <v>245</v>
      </c>
      <c r="Y88" s="184" t="s">
        <v>245</v>
      </c>
      <c r="Z88" s="185">
        <v>12</v>
      </c>
      <c r="AA88" s="182">
        <v>23</v>
      </c>
      <c r="AB88" s="186">
        <v>0.79861111111111116</v>
      </c>
      <c r="AC88" s="183">
        <v>7</v>
      </c>
      <c r="AD88" s="183">
        <v>3</v>
      </c>
      <c r="AE88" s="183">
        <v>5</v>
      </c>
      <c r="AF88" s="183">
        <v>5</v>
      </c>
      <c r="AG88" s="183">
        <v>2</v>
      </c>
      <c r="AH88" s="183">
        <v>1</v>
      </c>
      <c r="AI88" s="183">
        <v>0</v>
      </c>
      <c r="AJ88" s="187">
        <v>0.92714204888005114</v>
      </c>
      <c r="AK88" s="182" t="s">
        <v>71</v>
      </c>
      <c r="AL88" s="182">
        <v>25</v>
      </c>
      <c r="AM88" s="182" t="s">
        <v>627</v>
      </c>
      <c r="AN88" s="188" t="s">
        <v>484</v>
      </c>
      <c r="AO88" s="189">
        <v>85</v>
      </c>
      <c r="AP88" s="189">
        <v>1</v>
      </c>
      <c r="AQ88" s="189" t="s">
        <v>850</v>
      </c>
      <c r="AS88" s="177" t="s">
        <v>156</v>
      </c>
      <c r="AT88" s="178" t="s">
        <v>227</v>
      </c>
      <c r="AU88" s="177">
        <v>1</v>
      </c>
      <c r="AV88" s="190">
        <v>4.8595966074153306E-2</v>
      </c>
      <c r="AW88" s="190">
        <v>0.37704966998854589</v>
      </c>
      <c r="AX88" s="190">
        <v>0.20053794630517766</v>
      </c>
      <c r="AY88" s="191">
        <v>13.381625</v>
      </c>
      <c r="AZ88" s="191">
        <v>2.6977768533011739</v>
      </c>
      <c r="BA88" s="191">
        <v>37.797677834329967</v>
      </c>
      <c r="BB88" s="191">
        <v>1.6378174074159213</v>
      </c>
    </row>
    <row r="89" spans="23:54" ht="16.5">
      <c r="W89" s="183" t="s">
        <v>162</v>
      </c>
      <c r="X89" s="183" t="s">
        <v>246</v>
      </c>
      <c r="Y89" s="184" t="s">
        <v>246</v>
      </c>
      <c r="Z89" s="185">
        <v>8</v>
      </c>
      <c r="AA89" s="182">
        <v>11</v>
      </c>
      <c r="AB89" s="186">
        <v>0.72916666666666674</v>
      </c>
      <c r="AC89" s="183">
        <v>0</v>
      </c>
      <c r="AD89" s="183">
        <v>2</v>
      </c>
      <c r="AE89" s="183">
        <v>0</v>
      </c>
      <c r="AF89" s="183">
        <v>1</v>
      </c>
      <c r="AG89" s="183">
        <v>3</v>
      </c>
      <c r="AH89" s="183">
        <v>5</v>
      </c>
      <c r="AI89" s="183">
        <v>3</v>
      </c>
      <c r="AJ89" s="187">
        <v>0.85118266466585446</v>
      </c>
      <c r="AK89" s="182" t="s">
        <v>72</v>
      </c>
      <c r="AL89" s="182">
        <v>34</v>
      </c>
      <c r="AM89" s="182" t="s">
        <v>742</v>
      </c>
      <c r="AN89" s="188" t="s">
        <v>486</v>
      </c>
      <c r="AO89" s="189">
        <v>86</v>
      </c>
      <c r="AP89" s="189">
        <v>2</v>
      </c>
      <c r="AQ89" s="189" t="s">
        <v>851</v>
      </c>
      <c r="AS89" s="177" t="s">
        <v>156</v>
      </c>
      <c r="AT89" s="178" t="s">
        <v>228</v>
      </c>
      <c r="AU89" s="177">
        <v>1</v>
      </c>
      <c r="AV89" s="190">
        <v>5.391382013901138E-2</v>
      </c>
      <c r="AW89" s="190">
        <v>0.39722123274603632</v>
      </c>
      <c r="AX89" s="190">
        <v>0.19919336394879683</v>
      </c>
      <c r="AY89" s="191">
        <v>13.292538461538459</v>
      </c>
      <c r="AZ89" s="191">
        <v>1.8693445739555703</v>
      </c>
      <c r="BA89" s="191">
        <v>35.323401326258377</v>
      </c>
      <c r="BB89" s="191">
        <v>1.6412919036698683</v>
      </c>
    </row>
    <row r="90" spans="23:54" ht="16.5">
      <c r="W90" s="183" t="s">
        <v>162</v>
      </c>
      <c r="X90" s="183" t="s">
        <v>247</v>
      </c>
      <c r="Y90" s="184" t="s">
        <v>247</v>
      </c>
      <c r="Z90" s="185">
        <v>9</v>
      </c>
      <c r="AA90" s="182">
        <v>15</v>
      </c>
      <c r="AB90" s="186">
        <v>0.74074074074074081</v>
      </c>
      <c r="AC90" s="183">
        <v>1</v>
      </c>
      <c r="AD90" s="183">
        <v>0</v>
      </c>
      <c r="AE90" s="183">
        <v>1</v>
      </c>
      <c r="AF90" s="183">
        <v>3</v>
      </c>
      <c r="AG90" s="183">
        <v>5</v>
      </c>
      <c r="AH90" s="183">
        <v>5</v>
      </c>
      <c r="AI90" s="183">
        <v>1</v>
      </c>
      <c r="AJ90" s="187">
        <v>0.82645572383714438</v>
      </c>
      <c r="AK90" s="182" t="s">
        <v>70</v>
      </c>
      <c r="AL90" s="182">
        <v>6</v>
      </c>
      <c r="AM90" s="182" t="s">
        <v>743</v>
      </c>
      <c r="AN90" s="188" t="s">
        <v>488</v>
      </c>
      <c r="AO90" s="189">
        <v>87</v>
      </c>
      <c r="AP90" s="189">
        <v>3</v>
      </c>
      <c r="AQ90" s="189" t="s">
        <v>852</v>
      </c>
      <c r="AS90" s="177" t="s">
        <v>156</v>
      </c>
      <c r="AT90" s="178" t="s">
        <v>229</v>
      </c>
      <c r="AU90" s="177">
        <v>1</v>
      </c>
      <c r="AV90" s="190">
        <v>7.4673767883378983E-2</v>
      </c>
      <c r="AW90" s="190">
        <v>0.34274687618793559</v>
      </c>
      <c r="AX90" s="190">
        <v>0.25198345141691775</v>
      </c>
      <c r="AY90" s="191">
        <v>11.874047619047619</v>
      </c>
      <c r="AZ90" s="191">
        <v>1.5471136600345852</v>
      </c>
      <c r="BA90" s="191">
        <v>43.238603644508252</v>
      </c>
      <c r="BB90" s="191">
        <v>2.33805821938132</v>
      </c>
    </row>
    <row r="91" spans="23:54" ht="16.5">
      <c r="W91" s="183" t="s">
        <v>162</v>
      </c>
      <c r="X91" s="183" t="s">
        <v>248</v>
      </c>
      <c r="Y91" s="184" t="s">
        <v>248</v>
      </c>
      <c r="Z91" s="185">
        <v>14</v>
      </c>
      <c r="AA91" s="182">
        <v>28</v>
      </c>
      <c r="AB91" s="186">
        <v>0.83333333333333326</v>
      </c>
      <c r="AC91" s="183">
        <v>3</v>
      </c>
      <c r="AD91" s="183">
        <v>2</v>
      </c>
      <c r="AE91" s="183">
        <v>4</v>
      </c>
      <c r="AF91" s="183">
        <v>11</v>
      </c>
      <c r="AG91" s="183">
        <v>6</v>
      </c>
      <c r="AH91" s="183">
        <v>2</v>
      </c>
      <c r="AI91" s="183">
        <v>0</v>
      </c>
      <c r="AJ91" s="187">
        <v>0.88897888688894078</v>
      </c>
      <c r="AK91" s="182" t="s">
        <v>72</v>
      </c>
      <c r="AL91" s="182">
        <v>13</v>
      </c>
      <c r="AM91" s="182" t="s">
        <v>487</v>
      </c>
      <c r="AN91" s="188" t="s">
        <v>490</v>
      </c>
      <c r="AO91" s="189">
        <v>88</v>
      </c>
      <c r="AP91" s="189">
        <v>4</v>
      </c>
      <c r="AQ91" s="189" t="s">
        <v>853</v>
      </c>
      <c r="AS91" s="177" t="s">
        <v>156</v>
      </c>
      <c r="AT91" s="178" t="s">
        <v>230</v>
      </c>
      <c r="AU91" s="177">
        <v>1</v>
      </c>
      <c r="AV91" s="190">
        <v>6.9280757012897307E-2</v>
      </c>
      <c r="AW91" s="190">
        <v>0.38280144019812534</v>
      </c>
      <c r="AX91" s="190">
        <v>0.25447792565056965</v>
      </c>
      <c r="AY91" s="191">
        <v>13.328083333333334</v>
      </c>
      <c r="AZ91" s="191">
        <v>1.0506196735719719</v>
      </c>
      <c r="BA91" s="191">
        <v>28.317173654670981</v>
      </c>
      <c r="BB91" s="191">
        <v>2.2970967724125271</v>
      </c>
    </row>
    <row r="92" spans="23:54" ht="16.5">
      <c r="W92" s="183" t="s">
        <v>160</v>
      </c>
      <c r="X92" s="183" t="s">
        <v>249</v>
      </c>
      <c r="Y92" s="184" t="s">
        <v>249</v>
      </c>
      <c r="Z92" s="185">
        <v>13</v>
      </c>
      <c r="AA92" s="182">
        <v>31</v>
      </c>
      <c r="AB92" s="186">
        <v>0.99358974358974361</v>
      </c>
      <c r="AC92" s="183">
        <v>2</v>
      </c>
      <c r="AD92" s="183">
        <v>12</v>
      </c>
      <c r="AE92" s="183">
        <v>13</v>
      </c>
      <c r="AF92" s="183">
        <v>2</v>
      </c>
      <c r="AG92" s="183">
        <v>2</v>
      </c>
      <c r="AH92" s="183">
        <v>0</v>
      </c>
      <c r="AI92" s="183">
        <v>0</v>
      </c>
      <c r="AJ92" s="187">
        <v>0.94163220721273955</v>
      </c>
      <c r="AK92" s="182" t="s">
        <v>71</v>
      </c>
      <c r="AL92" s="182">
        <v>11</v>
      </c>
      <c r="AM92" s="182" t="s">
        <v>479</v>
      </c>
      <c r="AN92" s="188" t="s">
        <v>492</v>
      </c>
      <c r="AO92" s="189">
        <v>89</v>
      </c>
      <c r="AP92" s="189">
        <v>1</v>
      </c>
      <c r="AQ92" s="189" t="s">
        <v>854</v>
      </c>
      <c r="AS92" s="177" t="s">
        <v>156</v>
      </c>
      <c r="AT92" s="178" t="s">
        <v>231</v>
      </c>
      <c r="AU92" s="177">
        <v>1</v>
      </c>
      <c r="AV92" s="190">
        <v>4.3798853187746636E-2</v>
      </c>
      <c r="AW92" s="190">
        <v>0.38061165129757574</v>
      </c>
      <c r="AX92" s="190">
        <v>0.21309768729010914</v>
      </c>
      <c r="AY92" s="191">
        <v>12.808190476190475</v>
      </c>
      <c r="AZ92" s="191">
        <v>2.2048665009489792</v>
      </c>
      <c r="BA92" s="191">
        <v>25.475665958350842</v>
      </c>
      <c r="BB92" s="191">
        <v>1.8456682142494485</v>
      </c>
    </row>
    <row r="93" spans="23:54" ht="16.5">
      <c r="W93" s="183" t="s">
        <v>160</v>
      </c>
      <c r="X93" s="183" t="s">
        <v>250</v>
      </c>
      <c r="Y93" s="184" t="s">
        <v>250</v>
      </c>
      <c r="Z93" s="185">
        <v>14</v>
      </c>
      <c r="AA93" s="182">
        <v>34</v>
      </c>
      <c r="AB93" s="186">
        <v>1.0119047619047619</v>
      </c>
      <c r="AC93" s="183">
        <v>6</v>
      </c>
      <c r="AD93" s="183">
        <v>8</v>
      </c>
      <c r="AE93" s="183">
        <v>8</v>
      </c>
      <c r="AF93" s="183">
        <v>10</v>
      </c>
      <c r="AG93" s="183">
        <v>1</v>
      </c>
      <c r="AH93" s="183">
        <v>1</v>
      </c>
      <c r="AI93" s="183">
        <v>0</v>
      </c>
      <c r="AJ93" s="187">
        <v>0.92517732112778983</v>
      </c>
      <c r="AK93" s="182" t="s">
        <v>71</v>
      </c>
      <c r="AL93" s="182">
        <v>29</v>
      </c>
      <c r="AM93" s="182" t="s">
        <v>458</v>
      </c>
      <c r="AN93" s="188" t="s">
        <v>494</v>
      </c>
      <c r="AO93" s="189">
        <v>90</v>
      </c>
      <c r="AP93" s="189">
        <v>2</v>
      </c>
      <c r="AQ93" s="189" t="s">
        <v>855</v>
      </c>
      <c r="AS93" s="177" t="s">
        <v>156</v>
      </c>
      <c r="AT93" s="178" t="s">
        <v>232</v>
      </c>
      <c r="AU93" s="177">
        <v>1</v>
      </c>
      <c r="AV93" s="190">
        <v>5.213890440396992E-2</v>
      </c>
      <c r="AW93" s="190">
        <v>0.38813654423160504</v>
      </c>
      <c r="AX93" s="190">
        <v>0.22583204051460262</v>
      </c>
      <c r="AY93" s="191">
        <v>14.15807142857143</v>
      </c>
      <c r="AZ93" s="191">
        <v>3.8612850848771272</v>
      </c>
      <c r="BA93" s="191">
        <v>48.907643039898822</v>
      </c>
      <c r="BB93" s="191">
        <v>1.8394460198291402</v>
      </c>
    </row>
    <row r="94" spans="23:54" ht="16.5">
      <c r="W94" s="183" t="s">
        <v>160</v>
      </c>
      <c r="X94" s="183" t="s">
        <v>251</v>
      </c>
      <c r="Y94" s="184" t="s">
        <v>251</v>
      </c>
      <c r="Z94" s="185">
        <v>12</v>
      </c>
      <c r="AA94" s="182">
        <v>23</v>
      </c>
      <c r="AB94" s="186">
        <v>0.79861111111111116</v>
      </c>
      <c r="AC94" s="183">
        <v>2</v>
      </c>
      <c r="AD94" s="183">
        <v>5</v>
      </c>
      <c r="AE94" s="183">
        <v>3</v>
      </c>
      <c r="AF94" s="183">
        <v>5</v>
      </c>
      <c r="AG94" s="183">
        <v>6</v>
      </c>
      <c r="AH94" s="183">
        <v>2</v>
      </c>
      <c r="AI94" s="183">
        <v>0</v>
      </c>
      <c r="AJ94" s="187">
        <v>0.90056185213059059</v>
      </c>
      <c r="AK94" s="182" t="s">
        <v>71</v>
      </c>
      <c r="AL94" s="182">
        <v>69</v>
      </c>
      <c r="AM94" s="182" t="s">
        <v>744</v>
      </c>
      <c r="AN94" s="188" t="s">
        <v>496</v>
      </c>
      <c r="AO94" s="189">
        <v>91</v>
      </c>
      <c r="AP94" s="189">
        <v>3</v>
      </c>
      <c r="AQ94" s="189" t="s">
        <v>856</v>
      </c>
      <c r="AS94" s="177" t="s">
        <v>156</v>
      </c>
      <c r="AT94" s="178" t="s">
        <v>233</v>
      </c>
      <c r="AU94" s="177">
        <v>1</v>
      </c>
      <c r="AV94" s="190">
        <v>5.7076802784118495E-2</v>
      </c>
      <c r="AW94" s="190">
        <v>0.35386754028845513</v>
      </c>
      <c r="AX94" s="190">
        <v>0.2098952024767741</v>
      </c>
      <c r="AY94" s="191">
        <v>12.803111111111111</v>
      </c>
      <c r="AZ94" s="191">
        <v>1.6586161806729536</v>
      </c>
      <c r="BA94" s="191">
        <v>17.581331515133307</v>
      </c>
      <c r="BB94" s="191">
        <v>2.495623144375382</v>
      </c>
    </row>
    <row r="95" spans="23:54" ht="16.5">
      <c r="W95" s="183" t="s">
        <v>160</v>
      </c>
      <c r="X95" s="183" t="s">
        <v>252</v>
      </c>
      <c r="Y95" s="184" t="s">
        <v>252</v>
      </c>
      <c r="Z95" s="185">
        <v>10</v>
      </c>
      <c r="AA95" s="182">
        <v>18</v>
      </c>
      <c r="AB95" s="186">
        <v>0.75</v>
      </c>
      <c r="AC95" s="183">
        <v>6</v>
      </c>
      <c r="AD95" s="183">
        <v>2</v>
      </c>
      <c r="AE95" s="183">
        <v>7</v>
      </c>
      <c r="AF95" s="183">
        <v>1</v>
      </c>
      <c r="AG95" s="183">
        <v>2</v>
      </c>
      <c r="AH95" s="183">
        <v>0</v>
      </c>
      <c r="AI95" s="183">
        <v>0</v>
      </c>
      <c r="AJ95" s="187">
        <v>0.94349844801894811</v>
      </c>
      <c r="AK95" s="182" t="s">
        <v>71</v>
      </c>
      <c r="AL95" s="182">
        <v>8</v>
      </c>
      <c r="AM95" s="182" t="s">
        <v>371</v>
      </c>
      <c r="AN95" s="188" t="s">
        <v>498</v>
      </c>
      <c r="AO95" s="189">
        <v>92</v>
      </c>
      <c r="AP95" s="189">
        <v>4</v>
      </c>
      <c r="AQ95" s="189" t="s">
        <v>857</v>
      </c>
      <c r="AS95" s="177" t="s">
        <v>156</v>
      </c>
      <c r="AT95" s="178" t="s">
        <v>99</v>
      </c>
      <c r="AU95" s="177">
        <v>1</v>
      </c>
      <c r="AV95" s="190">
        <v>7.700120221722459E-2</v>
      </c>
      <c r="AW95" s="190">
        <v>0.38633943356701467</v>
      </c>
      <c r="AX95" s="190">
        <v>0.24308617180541264</v>
      </c>
      <c r="AY95" s="191">
        <v>10.917</v>
      </c>
      <c r="AZ95" s="191">
        <v>0.41859857383465887</v>
      </c>
      <c r="BA95" s="191">
        <v>45.836543834895146</v>
      </c>
      <c r="BB95" s="191">
        <v>2.3554642024330108</v>
      </c>
    </row>
    <row r="96" spans="23:54" ht="16.5">
      <c r="W96" s="183" t="s">
        <v>160</v>
      </c>
      <c r="X96" s="183" t="s">
        <v>253</v>
      </c>
      <c r="Y96" s="184" t="s">
        <v>253</v>
      </c>
      <c r="Z96" s="185">
        <v>5</v>
      </c>
      <c r="AA96" s="182">
        <v>10</v>
      </c>
      <c r="AB96" s="186">
        <v>0.83333333333333337</v>
      </c>
      <c r="AC96" s="183">
        <v>0</v>
      </c>
      <c r="AD96" s="183">
        <v>0</v>
      </c>
      <c r="AE96" s="183">
        <v>5</v>
      </c>
      <c r="AF96" s="183">
        <v>3</v>
      </c>
      <c r="AG96" s="183">
        <v>2</v>
      </c>
      <c r="AH96" s="183">
        <v>0</v>
      </c>
      <c r="AI96" s="183">
        <v>0</v>
      </c>
      <c r="AJ96" s="187">
        <v>0.88008275492997878</v>
      </c>
      <c r="AK96" s="182" t="s">
        <v>72</v>
      </c>
      <c r="AL96" s="182">
        <v>24</v>
      </c>
      <c r="AM96" s="182" t="s">
        <v>745</v>
      </c>
      <c r="AN96" s="188" t="s">
        <v>500</v>
      </c>
      <c r="AO96" s="189">
        <v>93</v>
      </c>
      <c r="AP96" s="189">
        <v>5</v>
      </c>
      <c r="AQ96" s="189" t="s">
        <v>858</v>
      </c>
      <c r="AS96" s="177" t="s">
        <v>156</v>
      </c>
      <c r="AT96" s="178" t="s">
        <v>100</v>
      </c>
      <c r="AU96" s="177">
        <v>1</v>
      </c>
      <c r="AV96" s="190">
        <v>5.734723681084624E-2</v>
      </c>
      <c r="AW96" s="190">
        <v>0.37307690390580706</v>
      </c>
      <c r="AX96" s="190">
        <v>0.22424658705077552</v>
      </c>
      <c r="AY96" s="191">
        <v>12.967111111111107</v>
      </c>
      <c r="AZ96" s="191">
        <v>2.1380090915668117</v>
      </c>
      <c r="BA96" s="191">
        <v>34.857583329380638</v>
      </c>
      <c r="BB96" s="191">
        <v>1.932779127135916</v>
      </c>
    </row>
    <row r="97" spans="23:54" ht="16.5">
      <c r="W97" s="183" t="s">
        <v>160</v>
      </c>
      <c r="X97" s="183" t="s">
        <v>254</v>
      </c>
      <c r="Y97" s="184" t="s">
        <v>254</v>
      </c>
      <c r="Z97" s="185">
        <v>2</v>
      </c>
      <c r="AA97" s="182">
        <v>3</v>
      </c>
      <c r="AB97" s="186">
        <v>0.625</v>
      </c>
      <c r="AC97" s="183">
        <v>0</v>
      </c>
      <c r="AD97" s="183">
        <v>0</v>
      </c>
      <c r="AE97" s="183">
        <v>0</v>
      </c>
      <c r="AF97" s="183">
        <v>2</v>
      </c>
      <c r="AG97" s="183">
        <v>1</v>
      </c>
      <c r="AH97" s="183">
        <v>0</v>
      </c>
      <c r="AI97" s="183">
        <v>0</v>
      </c>
      <c r="AJ97" s="187">
        <v>0.85034705870195937</v>
      </c>
      <c r="AK97" s="182" t="s">
        <v>72</v>
      </c>
      <c r="AL97" s="182">
        <v>35</v>
      </c>
      <c r="AM97" s="182" t="s">
        <v>746</v>
      </c>
      <c r="AN97" s="188" t="s">
        <v>502</v>
      </c>
      <c r="AO97" s="189">
        <v>94</v>
      </c>
      <c r="AP97" s="189">
        <v>6</v>
      </c>
      <c r="AQ97" s="189" t="s">
        <v>859</v>
      </c>
      <c r="AS97" s="177" t="s">
        <v>142</v>
      </c>
      <c r="AT97" s="178" t="s">
        <v>234</v>
      </c>
      <c r="AU97" s="177">
        <v>1</v>
      </c>
      <c r="AV97" s="190">
        <v>5.2326895699666899E-2</v>
      </c>
      <c r="AW97" s="190">
        <v>0.42362128933659549</v>
      </c>
      <c r="AX97" s="190">
        <v>0.2605035975057351</v>
      </c>
      <c r="AY97" s="191">
        <v>15.039499999999999</v>
      </c>
      <c r="AZ97" s="191">
        <v>0.23929349248961054</v>
      </c>
      <c r="BA97" s="191">
        <v>36.242087135244653</v>
      </c>
      <c r="BB97" s="191">
        <v>2.6294773782250944</v>
      </c>
    </row>
    <row r="98" spans="23:54" ht="16.5">
      <c r="W98" s="183" t="s">
        <v>144</v>
      </c>
      <c r="X98" s="183" t="s">
        <v>255</v>
      </c>
      <c r="Y98" s="184" t="s">
        <v>255</v>
      </c>
      <c r="Z98" s="185">
        <v>21</v>
      </c>
      <c r="AA98" s="182">
        <v>52</v>
      </c>
      <c r="AB98" s="186">
        <v>1.0317460317460319</v>
      </c>
      <c r="AC98" s="183">
        <v>9</v>
      </c>
      <c r="AD98" s="183">
        <v>1</v>
      </c>
      <c r="AE98" s="183">
        <v>15</v>
      </c>
      <c r="AF98" s="183">
        <v>13</v>
      </c>
      <c r="AG98" s="183">
        <v>12</v>
      </c>
      <c r="AH98" s="183">
        <v>2</v>
      </c>
      <c r="AI98" s="183">
        <v>0</v>
      </c>
      <c r="AJ98" s="187">
        <v>0.92264989215036108</v>
      </c>
      <c r="AK98" s="182" t="s">
        <v>71</v>
      </c>
      <c r="AL98" s="182">
        <v>31</v>
      </c>
      <c r="AM98" s="182" t="s">
        <v>545</v>
      </c>
      <c r="AN98" s="188" t="s">
        <v>504</v>
      </c>
      <c r="AO98" s="189">
        <v>95</v>
      </c>
      <c r="AP98" s="189">
        <v>1</v>
      </c>
      <c r="AQ98" s="189" t="s">
        <v>860</v>
      </c>
      <c r="AS98" s="177" t="s">
        <v>142</v>
      </c>
      <c r="AT98" s="178" t="s">
        <v>235</v>
      </c>
      <c r="AU98" s="177">
        <v>1</v>
      </c>
      <c r="AV98" s="190">
        <v>5.9768051555742871E-2</v>
      </c>
      <c r="AW98" s="190">
        <v>0.38269113657295784</v>
      </c>
      <c r="AX98" s="190">
        <v>0.24479744823139968</v>
      </c>
      <c r="AY98" s="191">
        <v>12.159600000000001</v>
      </c>
      <c r="AZ98" s="191">
        <v>0.46799512161885232</v>
      </c>
      <c r="BA98" s="191">
        <v>11.169483569303274</v>
      </c>
      <c r="BB98" s="191">
        <v>2.3218651664230592</v>
      </c>
    </row>
    <row r="99" spans="23:54" ht="16.5">
      <c r="W99" s="183" t="s">
        <v>144</v>
      </c>
      <c r="X99" s="183" t="s">
        <v>256</v>
      </c>
      <c r="Y99" s="184" t="s">
        <v>256</v>
      </c>
      <c r="Z99" s="185">
        <v>14</v>
      </c>
      <c r="AA99" s="182">
        <v>41</v>
      </c>
      <c r="AB99" s="186">
        <v>1.2202380952380951</v>
      </c>
      <c r="AC99" s="183">
        <v>9</v>
      </c>
      <c r="AD99" s="183">
        <v>9</v>
      </c>
      <c r="AE99" s="183">
        <v>7</v>
      </c>
      <c r="AF99" s="183">
        <v>7</v>
      </c>
      <c r="AG99" s="183">
        <v>7</v>
      </c>
      <c r="AH99" s="183">
        <v>2</v>
      </c>
      <c r="AI99" s="183">
        <v>0</v>
      </c>
      <c r="AJ99" s="187">
        <v>0.93690492855448548</v>
      </c>
      <c r="AK99" s="182" t="s">
        <v>71</v>
      </c>
      <c r="AL99" s="182">
        <v>15</v>
      </c>
      <c r="AM99" s="182" t="s">
        <v>522</v>
      </c>
      <c r="AN99" s="188" t="s">
        <v>505</v>
      </c>
      <c r="AO99" s="189">
        <v>96</v>
      </c>
      <c r="AP99" s="189">
        <v>2</v>
      </c>
      <c r="AQ99" s="189" t="s">
        <v>861</v>
      </c>
      <c r="AS99" s="177" t="s">
        <v>142</v>
      </c>
      <c r="AT99" s="178" t="s">
        <v>236</v>
      </c>
      <c r="AU99" s="177">
        <v>1</v>
      </c>
      <c r="AV99" s="190">
        <v>3.9449744483962081E-2</v>
      </c>
      <c r="AW99" s="190">
        <v>0.42249972105649303</v>
      </c>
      <c r="AX99" s="190">
        <v>0.19381615121437445</v>
      </c>
      <c r="AY99" s="191">
        <v>9.1189999999999998</v>
      </c>
      <c r="AZ99" s="191">
        <v>0.47925448300281681</v>
      </c>
      <c r="BA99" s="191">
        <v>6.6249884415095268</v>
      </c>
      <c r="BB99" s="191">
        <v>1.5550116718724316</v>
      </c>
    </row>
    <row r="100" spans="23:54" ht="16.5">
      <c r="W100" s="183" t="s">
        <v>144</v>
      </c>
      <c r="X100" s="183" t="s">
        <v>257</v>
      </c>
      <c r="Y100" s="184" t="s">
        <v>257</v>
      </c>
      <c r="Z100" s="185">
        <v>10</v>
      </c>
      <c r="AA100" s="182">
        <v>19</v>
      </c>
      <c r="AB100" s="186">
        <v>0.79166666666666663</v>
      </c>
      <c r="AC100" s="183">
        <v>3</v>
      </c>
      <c r="AD100" s="183">
        <v>1</v>
      </c>
      <c r="AE100" s="183">
        <v>3</v>
      </c>
      <c r="AF100" s="183">
        <v>7</v>
      </c>
      <c r="AG100" s="183">
        <v>4</v>
      </c>
      <c r="AH100" s="183">
        <v>1</v>
      </c>
      <c r="AI100" s="183">
        <v>0</v>
      </c>
      <c r="AJ100" s="187">
        <v>0.90630879529663955</v>
      </c>
      <c r="AK100" s="182" t="s">
        <v>71</v>
      </c>
      <c r="AL100" s="182">
        <v>58</v>
      </c>
      <c r="AM100" s="182" t="s">
        <v>747</v>
      </c>
      <c r="AN100" s="188" t="s">
        <v>507</v>
      </c>
      <c r="AO100" s="189">
        <v>97</v>
      </c>
      <c r="AP100" s="189">
        <v>3</v>
      </c>
      <c r="AQ100" s="189" t="s">
        <v>862</v>
      </c>
      <c r="AS100" s="177" t="s">
        <v>142</v>
      </c>
      <c r="AT100" s="178" t="s">
        <v>237</v>
      </c>
      <c r="AU100" s="177">
        <v>1</v>
      </c>
      <c r="AV100" s="190">
        <v>3.9473353927280741E-2</v>
      </c>
      <c r="AW100" s="190">
        <v>0.45918695475936067</v>
      </c>
      <c r="AX100" s="190">
        <v>0.17145877677005597</v>
      </c>
      <c r="AY100" s="191">
        <v>11.919500000000001</v>
      </c>
      <c r="AZ100" s="191">
        <v>0.67294489500685317</v>
      </c>
      <c r="BA100" s="191">
        <v>8.2838568765632346</v>
      </c>
      <c r="BB100" s="191">
        <v>2.1415616130439359</v>
      </c>
    </row>
    <row r="101" spans="23:54" ht="16.5">
      <c r="W101" s="183" t="s">
        <v>144</v>
      </c>
      <c r="X101" s="183" t="s">
        <v>258</v>
      </c>
      <c r="Y101" s="184" t="s">
        <v>258</v>
      </c>
      <c r="Z101" s="185">
        <v>14</v>
      </c>
      <c r="AA101" s="182">
        <v>32</v>
      </c>
      <c r="AB101" s="186">
        <v>0.95238095238095233</v>
      </c>
      <c r="AC101" s="183">
        <v>13</v>
      </c>
      <c r="AD101" s="183">
        <v>3</v>
      </c>
      <c r="AE101" s="183">
        <v>5</v>
      </c>
      <c r="AF101" s="183">
        <v>6</v>
      </c>
      <c r="AG101" s="183">
        <v>4</v>
      </c>
      <c r="AH101" s="183">
        <v>1</v>
      </c>
      <c r="AI101" s="183">
        <v>0</v>
      </c>
      <c r="AJ101" s="187">
        <v>0.96280286114586477</v>
      </c>
      <c r="AK101" s="182" t="s">
        <v>69</v>
      </c>
      <c r="AL101" s="182">
        <v>27</v>
      </c>
      <c r="AM101" s="182" t="s">
        <v>362</v>
      </c>
      <c r="AN101" s="188" t="s">
        <v>509</v>
      </c>
      <c r="AO101" s="189">
        <v>98</v>
      </c>
      <c r="AP101" s="189">
        <v>4</v>
      </c>
      <c r="AQ101" s="189" t="s">
        <v>863</v>
      </c>
      <c r="AS101" s="177" t="s">
        <v>142</v>
      </c>
      <c r="AT101" s="178" t="s">
        <v>238</v>
      </c>
      <c r="AU101" s="177">
        <v>1</v>
      </c>
      <c r="AV101" s="190">
        <v>4.1126787682906972E-2</v>
      </c>
      <c r="AW101" s="190">
        <v>0.46715094861859635</v>
      </c>
      <c r="AX101" s="190">
        <v>0.1848548883389268</v>
      </c>
      <c r="AY101" s="191">
        <v>10.32075</v>
      </c>
      <c r="AZ101" s="191">
        <v>1.1589288468176044</v>
      </c>
      <c r="BA101" s="191">
        <v>10.820494084643574</v>
      </c>
      <c r="BB101" s="191">
        <v>2.050228208451323</v>
      </c>
    </row>
    <row r="102" spans="23:54" ht="16.5">
      <c r="W102" s="183" t="s">
        <v>144</v>
      </c>
      <c r="X102" s="183" t="s">
        <v>259</v>
      </c>
      <c r="Y102" s="184" t="s">
        <v>259</v>
      </c>
      <c r="Z102" s="185">
        <v>8</v>
      </c>
      <c r="AA102" s="182">
        <v>15</v>
      </c>
      <c r="AB102" s="186">
        <v>0.78125</v>
      </c>
      <c r="AC102" s="183">
        <v>0</v>
      </c>
      <c r="AD102" s="183">
        <v>0</v>
      </c>
      <c r="AE102" s="183">
        <v>2</v>
      </c>
      <c r="AF102" s="183">
        <v>7</v>
      </c>
      <c r="AG102" s="183">
        <v>2</v>
      </c>
      <c r="AH102" s="183">
        <v>4</v>
      </c>
      <c r="AI102" s="183">
        <v>0</v>
      </c>
      <c r="AJ102" s="187">
        <v>0.84979307075491783</v>
      </c>
      <c r="AK102" s="182" t="s">
        <v>70</v>
      </c>
      <c r="AL102" s="182">
        <v>2</v>
      </c>
      <c r="AM102" s="182" t="s">
        <v>383</v>
      </c>
      <c r="AN102" s="188" t="s">
        <v>511</v>
      </c>
      <c r="AO102" s="189">
        <v>99</v>
      </c>
      <c r="AP102" s="189">
        <v>5</v>
      </c>
      <c r="AQ102" s="189" t="s">
        <v>864</v>
      </c>
      <c r="AS102" s="177" t="s">
        <v>142</v>
      </c>
      <c r="AT102" s="178" t="s">
        <v>239</v>
      </c>
      <c r="AU102" s="177">
        <v>1</v>
      </c>
      <c r="AV102" s="190">
        <v>6.4072666659333602E-2</v>
      </c>
      <c r="AW102" s="190">
        <v>0.42049803061579716</v>
      </c>
      <c r="AX102" s="190">
        <v>0.19508423581925852</v>
      </c>
      <c r="AY102" s="191">
        <v>15.284600000000001</v>
      </c>
      <c r="AZ102" s="191">
        <v>0.42496225637959645</v>
      </c>
      <c r="BA102" s="191">
        <v>22.250758142625433</v>
      </c>
      <c r="BB102" s="191">
        <v>2.515684608016763</v>
      </c>
    </row>
    <row r="103" spans="23:54" ht="16.5">
      <c r="W103" s="183" t="s">
        <v>141</v>
      </c>
      <c r="X103" s="183" t="s">
        <v>260</v>
      </c>
      <c r="Y103" s="184" t="s">
        <v>260</v>
      </c>
      <c r="Z103" s="185">
        <v>21</v>
      </c>
      <c r="AA103" s="182">
        <v>51</v>
      </c>
      <c r="AB103" s="186">
        <v>1.0119047619047619</v>
      </c>
      <c r="AC103" s="183">
        <v>7</v>
      </c>
      <c r="AD103" s="183">
        <v>11</v>
      </c>
      <c r="AE103" s="183">
        <v>13</v>
      </c>
      <c r="AF103" s="183">
        <v>14</v>
      </c>
      <c r="AG103" s="183">
        <v>5</v>
      </c>
      <c r="AH103" s="183">
        <v>1</v>
      </c>
      <c r="AI103" s="183">
        <v>0</v>
      </c>
      <c r="AJ103" s="187">
        <v>0.92148193104784792</v>
      </c>
      <c r="AK103" s="182" t="s">
        <v>71</v>
      </c>
      <c r="AL103" s="182">
        <v>36</v>
      </c>
      <c r="AM103" s="182" t="s">
        <v>540</v>
      </c>
      <c r="AN103" s="188" t="s">
        <v>513</v>
      </c>
      <c r="AO103" s="189">
        <v>100</v>
      </c>
      <c r="AP103" s="189">
        <v>1</v>
      </c>
      <c r="AQ103" s="189" t="s">
        <v>865</v>
      </c>
      <c r="AS103" s="177" t="s">
        <v>142</v>
      </c>
      <c r="AT103" s="178" t="s">
        <v>100</v>
      </c>
      <c r="AU103" s="177">
        <v>1</v>
      </c>
      <c r="AV103" s="190">
        <v>5.3317180057215717E-2</v>
      </c>
      <c r="AW103" s="190">
        <v>0.41409087607641576</v>
      </c>
      <c r="AX103" s="190">
        <v>0.22028386579979198</v>
      </c>
      <c r="AY103" s="191">
        <v>12.577621621621624</v>
      </c>
      <c r="AZ103" s="191">
        <v>0.5277363372909224</v>
      </c>
      <c r="BA103" s="191">
        <v>14.763613674027775</v>
      </c>
      <c r="BB103" s="191">
        <v>2.1215573252044813</v>
      </c>
    </row>
    <row r="104" spans="23:54" ht="16.5">
      <c r="W104" s="183" t="s">
        <v>141</v>
      </c>
      <c r="X104" s="183" t="s">
        <v>261</v>
      </c>
      <c r="Y104" s="184" t="s">
        <v>261</v>
      </c>
      <c r="Z104" s="185">
        <v>40</v>
      </c>
      <c r="AA104" s="182">
        <v>93</v>
      </c>
      <c r="AB104" s="186">
        <v>0.96875</v>
      </c>
      <c r="AC104" s="183">
        <v>6</v>
      </c>
      <c r="AD104" s="183">
        <v>10</v>
      </c>
      <c r="AE104" s="183">
        <v>23</v>
      </c>
      <c r="AF104" s="183">
        <v>19</v>
      </c>
      <c r="AG104" s="183">
        <v>31</v>
      </c>
      <c r="AH104" s="183">
        <v>4</v>
      </c>
      <c r="AI104" s="183">
        <v>0</v>
      </c>
      <c r="AJ104" s="187">
        <v>0.88490645359881748</v>
      </c>
      <c r="AK104" s="182" t="s">
        <v>72</v>
      </c>
      <c r="AL104" s="182">
        <v>18</v>
      </c>
      <c r="AM104" s="182" t="s">
        <v>551</v>
      </c>
      <c r="AN104" s="188" t="s">
        <v>515</v>
      </c>
      <c r="AO104" s="189">
        <v>101</v>
      </c>
      <c r="AP104" s="189">
        <v>2</v>
      </c>
      <c r="AQ104" s="189" t="s">
        <v>866</v>
      </c>
      <c r="AS104" s="177" t="s">
        <v>161</v>
      </c>
      <c r="AT104" s="178" t="s">
        <v>240</v>
      </c>
      <c r="AU104" s="177">
        <v>1</v>
      </c>
      <c r="AV104" s="190">
        <v>4.5170679275899753E-2</v>
      </c>
      <c r="AW104" s="190">
        <v>0.3293965805048838</v>
      </c>
      <c r="AX104" s="190">
        <v>0.21425965158410715</v>
      </c>
      <c r="AY104" s="191">
        <v>12.827500000000001</v>
      </c>
      <c r="AZ104" s="191">
        <v>0.65605723899057378</v>
      </c>
      <c r="BA104" s="191">
        <v>30.465412505220957</v>
      </c>
      <c r="BB104" s="191">
        <v>2.6118114791221063</v>
      </c>
    </row>
    <row r="105" spans="23:54" ht="16.5">
      <c r="W105" s="183" t="s">
        <v>154</v>
      </c>
      <c r="X105" s="183" t="s">
        <v>262</v>
      </c>
      <c r="Y105" s="184" t="s">
        <v>262</v>
      </c>
      <c r="Z105" s="185">
        <v>17</v>
      </c>
      <c r="AA105" s="182">
        <v>47</v>
      </c>
      <c r="AB105" s="186">
        <v>1.1519607843137256</v>
      </c>
      <c r="AC105" s="183">
        <v>5</v>
      </c>
      <c r="AD105" s="183">
        <v>9</v>
      </c>
      <c r="AE105" s="183">
        <v>13</v>
      </c>
      <c r="AF105" s="183">
        <v>17</v>
      </c>
      <c r="AG105" s="183">
        <v>3</v>
      </c>
      <c r="AH105" s="183">
        <v>0</v>
      </c>
      <c r="AI105" s="183">
        <v>0</v>
      </c>
      <c r="AJ105" s="187">
        <v>0.92221017907458747</v>
      </c>
      <c r="AK105" s="182" t="s">
        <v>71</v>
      </c>
      <c r="AL105" s="182">
        <v>33</v>
      </c>
      <c r="AM105" s="182" t="s">
        <v>452</v>
      </c>
      <c r="AN105" s="188" t="s">
        <v>517</v>
      </c>
      <c r="AO105" s="189">
        <v>102</v>
      </c>
      <c r="AP105" s="189">
        <v>1</v>
      </c>
      <c r="AQ105" s="189" t="s">
        <v>867</v>
      </c>
      <c r="AS105" s="177" t="s">
        <v>161</v>
      </c>
      <c r="AT105" s="178" t="s">
        <v>241</v>
      </c>
      <c r="AU105" s="177">
        <v>1</v>
      </c>
      <c r="AV105" s="190">
        <v>3.2506686770411602E-2</v>
      </c>
      <c r="AW105" s="190">
        <v>0.31484580574628168</v>
      </c>
      <c r="AX105" s="190">
        <v>0.14498791059614116</v>
      </c>
      <c r="AY105" s="191">
        <v>8.0815000000000001</v>
      </c>
      <c r="AZ105" s="191">
        <v>0.11280523936541875</v>
      </c>
      <c r="BA105" s="191">
        <v>9.6614369715323356</v>
      </c>
      <c r="BB105" s="191">
        <v>2.3937812163851038</v>
      </c>
    </row>
    <row r="106" spans="23:54" ht="16.5">
      <c r="W106" s="183" t="s">
        <v>154</v>
      </c>
      <c r="X106" s="183" t="s">
        <v>263</v>
      </c>
      <c r="Y106" s="184" t="s">
        <v>263</v>
      </c>
      <c r="Z106" s="185">
        <v>9</v>
      </c>
      <c r="AA106" s="182">
        <v>20</v>
      </c>
      <c r="AB106" s="186">
        <v>0.92592592592592604</v>
      </c>
      <c r="AC106" s="183">
        <v>1</v>
      </c>
      <c r="AD106" s="183">
        <v>3</v>
      </c>
      <c r="AE106" s="183">
        <v>3</v>
      </c>
      <c r="AF106" s="183">
        <v>12</v>
      </c>
      <c r="AG106" s="183">
        <v>1</v>
      </c>
      <c r="AH106" s="183">
        <v>0</v>
      </c>
      <c r="AI106" s="183">
        <v>0</v>
      </c>
      <c r="AJ106" s="187">
        <v>0.88952311505536452</v>
      </c>
      <c r="AK106" s="182" t="s">
        <v>72</v>
      </c>
      <c r="AL106" s="182">
        <v>11</v>
      </c>
      <c r="AM106" s="182" t="s">
        <v>391</v>
      </c>
      <c r="AN106" s="188" t="s">
        <v>519</v>
      </c>
      <c r="AO106" s="189">
        <v>103</v>
      </c>
      <c r="AP106" s="189">
        <v>2</v>
      </c>
      <c r="AQ106" s="189" t="s">
        <v>868</v>
      </c>
      <c r="AS106" s="177" t="s">
        <v>161</v>
      </c>
      <c r="AT106" s="178" t="s">
        <v>242</v>
      </c>
      <c r="AU106" s="177">
        <v>1</v>
      </c>
      <c r="AV106" s="190">
        <v>4.2058781607850988E-2</v>
      </c>
      <c r="AW106" s="190">
        <v>0.36368630379961553</v>
      </c>
      <c r="AX106" s="190">
        <v>0.22352034322506648</v>
      </c>
      <c r="AY106" s="191">
        <v>13.93990909090909</v>
      </c>
      <c r="AZ106" s="191">
        <v>1.1661930950873034</v>
      </c>
      <c r="BA106" s="191">
        <v>37.529204459999981</v>
      </c>
      <c r="BB106" s="191">
        <v>1.8371418147694605</v>
      </c>
    </row>
    <row r="107" spans="23:54" ht="16.5">
      <c r="W107" s="183" t="s">
        <v>154</v>
      </c>
      <c r="X107" s="183" t="s">
        <v>264</v>
      </c>
      <c r="Y107" s="184" t="s">
        <v>264</v>
      </c>
      <c r="Z107" s="185">
        <v>5</v>
      </c>
      <c r="AA107" s="182">
        <v>10</v>
      </c>
      <c r="AB107" s="186">
        <v>0.83333333333333337</v>
      </c>
      <c r="AC107" s="183">
        <v>5</v>
      </c>
      <c r="AD107" s="183">
        <v>2</v>
      </c>
      <c r="AE107" s="183">
        <v>3</v>
      </c>
      <c r="AF107" s="183">
        <v>0</v>
      </c>
      <c r="AG107" s="183">
        <v>0</v>
      </c>
      <c r="AH107" s="183">
        <v>0</v>
      </c>
      <c r="AI107" s="183">
        <v>0</v>
      </c>
      <c r="AJ107" s="187">
        <v>1.0356875850493263</v>
      </c>
      <c r="AK107" s="182" t="s">
        <v>74</v>
      </c>
      <c r="AL107" s="182">
        <v>4</v>
      </c>
      <c r="AM107" s="182" t="s">
        <v>348</v>
      </c>
      <c r="AN107" s="188" t="s">
        <v>521</v>
      </c>
      <c r="AO107" s="189">
        <v>104</v>
      </c>
      <c r="AP107" s="189">
        <v>3</v>
      </c>
      <c r="AQ107" s="189" t="s">
        <v>869</v>
      </c>
      <c r="AS107" s="177" t="s">
        <v>161</v>
      </c>
      <c r="AT107" s="178" t="s">
        <v>243</v>
      </c>
      <c r="AU107" s="177">
        <v>1</v>
      </c>
      <c r="AV107" s="190">
        <v>5.2353957859057207E-2</v>
      </c>
      <c r="AW107" s="190">
        <v>0.37754057494098547</v>
      </c>
      <c r="AX107" s="190">
        <v>0.22470300550749994</v>
      </c>
      <c r="AY107" s="191">
        <v>12.881050000000002</v>
      </c>
      <c r="AZ107" s="191">
        <v>0.98265306320230661</v>
      </c>
      <c r="BA107" s="191">
        <v>37.091396816838134</v>
      </c>
      <c r="BB107" s="191">
        <v>2.1654243624844201</v>
      </c>
    </row>
    <row r="108" spans="23:54" ht="16.5">
      <c r="W108" s="183" t="s">
        <v>147</v>
      </c>
      <c r="X108" s="183" t="s">
        <v>265</v>
      </c>
      <c r="Y108" s="184" t="s">
        <v>265</v>
      </c>
      <c r="Z108" s="185">
        <v>21</v>
      </c>
      <c r="AA108" s="182">
        <v>54</v>
      </c>
      <c r="AB108" s="186">
        <v>1.0714285714285714</v>
      </c>
      <c r="AC108" s="183">
        <v>2</v>
      </c>
      <c r="AD108" s="183">
        <v>8</v>
      </c>
      <c r="AE108" s="183">
        <v>16</v>
      </c>
      <c r="AF108" s="183">
        <v>15</v>
      </c>
      <c r="AG108" s="183">
        <v>10</v>
      </c>
      <c r="AH108" s="183">
        <v>3</v>
      </c>
      <c r="AI108" s="183">
        <v>0</v>
      </c>
      <c r="AJ108" s="187">
        <v>0.8934249959400683</v>
      </c>
      <c r="AK108" s="182" t="s">
        <v>72</v>
      </c>
      <c r="AL108" s="182">
        <v>6</v>
      </c>
      <c r="AM108" s="182" t="s">
        <v>418</v>
      </c>
      <c r="AN108" s="188" t="s">
        <v>523</v>
      </c>
      <c r="AO108" s="189">
        <v>105</v>
      </c>
      <c r="AP108" s="189">
        <v>1</v>
      </c>
      <c r="AQ108" s="189" t="s">
        <v>523</v>
      </c>
      <c r="AS108" s="177" t="s">
        <v>161</v>
      </c>
      <c r="AT108" s="178" t="s">
        <v>244</v>
      </c>
      <c r="AU108" s="177">
        <v>1</v>
      </c>
      <c r="AV108" s="190">
        <v>2.5633585183256022E-2</v>
      </c>
      <c r="AW108" s="190">
        <v>0.38923470783275249</v>
      </c>
      <c r="AX108" s="190">
        <v>0.23255125305302532</v>
      </c>
      <c r="AY108" s="191">
        <v>15.783809523809525</v>
      </c>
      <c r="AZ108" s="191">
        <v>1.9644000466982623</v>
      </c>
      <c r="BA108" s="191">
        <v>43.673864404563844</v>
      </c>
      <c r="BB108" s="191">
        <v>1.7880894057642993</v>
      </c>
    </row>
    <row r="109" spans="23:54" ht="16.5">
      <c r="W109" s="183" t="s">
        <v>147</v>
      </c>
      <c r="X109" s="183" t="s">
        <v>266</v>
      </c>
      <c r="Y109" s="184" t="s">
        <v>266</v>
      </c>
      <c r="Z109" s="185">
        <v>7</v>
      </c>
      <c r="AA109" s="182">
        <v>15</v>
      </c>
      <c r="AB109" s="186">
        <v>0.89285714285714279</v>
      </c>
      <c r="AC109" s="183">
        <v>5</v>
      </c>
      <c r="AD109" s="183">
        <v>3</v>
      </c>
      <c r="AE109" s="183">
        <v>4</v>
      </c>
      <c r="AF109" s="183">
        <v>2</v>
      </c>
      <c r="AG109" s="183">
        <v>1</v>
      </c>
      <c r="AH109" s="183">
        <v>0</v>
      </c>
      <c r="AI109" s="183">
        <v>0</v>
      </c>
      <c r="AJ109" s="187">
        <v>0.95854016206005155</v>
      </c>
      <c r="AK109" s="182" t="s">
        <v>69</v>
      </c>
      <c r="AL109" s="182">
        <v>31</v>
      </c>
      <c r="AM109" s="182" t="s">
        <v>422</v>
      </c>
      <c r="AN109" s="188" t="s">
        <v>525</v>
      </c>
      <c r="AO109" s="189">
        <v>106</v>
      </c>
      <c r="AP109" s="189">
        <v>2</v>
      </c>
      <c r="AQ109" s="189" t="s">
        <v>870</v>
      </c>
      <c r="AS109" s="177" t="s">
        <v>161</v>
      </c>
      <c r="AT109" s="178" t="s">
        <v>99</v>
      </c>
      <c r="AU109" s="177">
        <v>1</v>
      </c>
      <c r="AV109" s="190">
        <v>6.1855738171541795E-2</v>
      </c>
      <c r="AW109" s="190">
        <v>0.35586720123216981</v>
      </c>
      <c r="AX109" s="190">
        <v>0.2486160909385676</v>
      </c>
      <c r="AY109" s="191">
        <v>13.839499999999999</v>
      </c>
      <c r="AZ109" s="191">
        <v>1.027946034595377</v>
      </c>
      <c r="BA109" s="191">
        <v>33.39356118099839</v>
      </c>
      <c r="BB109" s="191">
        <v>2.2421165998775838</v>
      </c>
    </row>
    <row r="110" spans="23:54" ht="16.5">
      <c r="W110" s="183" t="s">
        <v>147</v>
      </c>
      <c r="X110" s="183" t="s">
        <v>267</v>
      </c>
      <c r="Y110" s="184" t="s">
        <v>267</v>
      </c>
      <c r="Z110" s="185">
        <v>9</v>
      </c>
      <c r="AA110" s="182">
        <v>19</v>
      </c>
      <c r="AB110" s="186">
        <v>0.87962962962962976</v>
      </c>
      <c r="AC110" s="183">
        <v>4</v>
      </c>
      <c r="AD110" s="183">
        <v>10</v>
      </c>
      <c r="AE110" s="183">
        <v>4</v>
      </c>
      <c r="AF110" s="183">
        <v>1</v>
      </c>
      <c r="AG110" s="183">
        <v>0</v>
      </c>
      <c r="AH110" s="183">
        <v>0</v>
      </c>
      <c r="AI110" s="183">
        <v>0</v>
      </c>
      <c r="AJ110" s="187">
        <v>0.96645593245953565</v>
      </c>
      <c r="AK110" s="182" t="s">
        <v>69</v>
      </c>
      <c r="AL110" s="182">
        <v>22</v>
      </c>
      <c r="AM110" s="182" t="s">
        <v>408</v>
      </c>
      <c r="AN110" s="188" t="s">
        <v>526</v>
      </c>
      <c r="AO110" s="189">
        <v>107</v>
      </c>
      <c r="AP110" s="189">
        <v>3</v>
      </c>
      <c r="AQ110" s="189" t="s">
        <v>871</v>
      </c>
      <c r="AS110" s="177" t="s">
        <v>161</v>
      </c>
      <c r="AT110" s="178" t="s">
        <v>100</v>
      </c>
      <c r="AU110" s="177">
        <v>1</v>
      </c>
      <c r="AV110" s="190">
        <v>4.1197374998863501E-2</v>
      </c>
      <c r="AW110" s="190">
        <v>0.36827013332133124</v>
      </c>
      <c r="AX110" s="190">
        <v>0.22062606602949453</v>
      </c>
      <c r="AY110" s="191">
        <v>13.743469696969701</v>
      </c>
      <c r="AZ110" s="191">
        <v>1.2003645875868396</v>
      </c>
      <c r="BA110" s="191">
        <v>36.215566708874917</v>
      </c>
      <c r="BB110" s="191">
        <v>2.0181502502527811</v>
      </c>
    </row>
    <row r="111" spans="23:54" ht="16.5">
      <c r="W111" s="183" t="s">
        <v>147</v>
      </c>
      <c r="X111" s="183" t="s">
        <v>268</v>
      </c>
      <c r="Y111" s="184" t="s">
        <v>268</v>
      </c>
      <c r="Z111" s="185">
        <v>6</v>
      </c>
      <c r="AA111" s="182">
        <v>15</v>
      </c>
      <c r="AB111" s="186">
        <v>1.0416666666666667</v>
      </c>
      <c r="AC111" s="183">
        <v>4</v>
      </c>
      <c r="AD111" s="183">
        <v>4</v>
      </c>
      <c r="AE111" s="183">
        <v>3</v>
      </c>
      <c r="AF111" s="183">
        <v>3</v>
      </c>
      <c r="AG111" s="183">
        <v>1</v>
      </c>
      <c r="AH111" s="183">
        <v>0</v>
      </c>
      <c r="AI111" s="183">
        <v>0</v>
      </c>
      <c r="AJ111" s="187">
        <v>0.93632503087784058</v>
      </c>
      <c r="AK111" s="182" t="s">
        <v>71</v>
      </c>
      <c r="AL111" s="182">
        <v>16</v>
      </c>
      <c r="AM111" s="182" t="s">
        <v>536</v>
      </c>
      <c r="AN111" s="188" t="s">
        <v>528</v>
      </c>
      <c r="AO111" s="189">
        <v>108</v>
      </c>
      <c r="AP111" s="189">
        <v>4</v>
      </c>
      <c r="AQ111" s="189" t="s">
        <v>872</v>
      </c>
      <c r="AS111" s="177" t="s">
        <v>162</v>
      </c>
      <c r="AT111" s="178" t="s">
        <v>245</v>
      </c>
      <c r="AU111" s="177">
        <v>1</v>
      </c>
      <c r="AV111" s="190">
        <v>1.9546714899597809E-2</v>
      </c>
      <c r="AW111" s="190">
        <v>0.53106835593257473</v>
      </c>
      <c r="AX111" s="190">
        <v>0.17085869055141095</v>
      </c>
      <c r="AY111" s="191">
        <v>11.128666666666666</v>
      </c>
      <c r="AZ111" s="191">
        <v>0.41384457919026874</v>
      </c>
      <c r="BA111" s="191">
        <v>14.188957000809214</v>
      </c>
      <c r="BB111" s="191">
        <v>2.0914813363075218</v>
      </c>
    </row>
    <row r="112" spans="23:54" ht="16.5">
      <c r="W112" s="183" t="s">
        <v>140</v>
      </c>
      <c r="X112" s="183" t="s">
        <v>269</v>
      </c>
      <c r="Y112" s="184" t="s">
        <v>269</v>
      </c>
      <c r="Z112" s="185">
        <v>22</v>
      </c>
      <c r="AA112" s="182">
        <v>53</v>
      </c>
      <c r="AB112" s="186">
        <v>1.0037878787878789</v>
      </c>
      <c r="AC112" s="183">
        <v>12</v>
      </c>
      <c r="AD112" s="183">
        <v>16</v>
      </c>
      <c r="AE112" s="183">
        <v>14</v>
      </c>
      <c r="AF112" s="183">
        <v>7</v>
      </c>
      <c r="AG112" s="183">
        <v>4</v>
      </c>
      <c r="AH112" s="183">
        <v>0</v>
      </c>
      <c r="AI112" s="183">
        <v>0</v>
      </c>
      <c r="AJ112" s="187">
        <v>0.94925462895405877</v>
      </c>
      <c r="AK112" s="182" t="s">
        <v>71</v>
      </c>
      <c r="AL112" s="182">
        <v>1</v>
      </c>
      <c r="AM112" s="182" t="s">
        <v>503</v>
      </c>
      <c r="AN112" s="188" t="s">
        <v>530</v>
      </c>
      <c r="AO112" s="189">
        <v>109</v>
      </c>
      <c r="AP112" s="189">
        <v>1</v>
      </c>
      <c r="AQ112" s="189" t="s">
        <v>873</v>
      </c>
      <c r="AS112" s="177" t="s">
        <v>162</v>
      </c>
      <c r="AT112" s="178" t="s">
        <v>246</v>
      </c>
      <c r="AU112" s="177">
        <v>1</v>
      </c>
      <c r="AV112" s="190">
        <v>0.21377762932673564</v>
      </c>
      <c r="AW112" s="190">
        <v>0.39661682172286877</v>
      </c>
      <c r="AX112" s="190">
        <v>0.24045886392744784</v>
      </c>
      <c r="AY112" s="191">
        <v>16.137</v>
      </c>
      <c r="AZ112" s="191">
        <v>1.3079352431200091</v>
      </c>
      <c r="BA112" s="191">
        <v>17.808041387095507</v>
      </c>
      <c r="BB112" s="191">
        <v>2.1123690306675451</v>
      </c>
    </row>
    <row r="113" spans="23:54" ht="16.5">
      <c r="W113" s="183" t="s">
        <v>140</v>
      </c>
      <c r="X113" s="183" t="s">
        <v>270</v>
      </c>
      <c r="Y113" s="184" t="s">
        <v>270</v>
      </c>
      <c r="Z113" s="185">
        <v>11</v>
      </c>
      <c r="AA113" s="182">
        <v>23</v>
      </c>
      <c r="AB113" s="186">
        <v>0.87121212121212122</v>
      </c>
      <c r="AC113" s="183">
        <v>9</v>
      </c>
      <c r="AD113" s="183">
        <v>8</v>
      </c>
      <c r="AE113" s="183">
        <v>2</v>
      </c>
      <c r="AF113" s="183">
        <v>4</v>
      </c>
      <c r="AG113" s="183">
        <v>0</v>
      </c>
      <c r="AH113" s="183">
        <v>0</v>
      </c>
      <c r="AI113" s="183">
        <v>0</v>
      </c>
      <c r="AJ113" s="187">
        <v>0.97272454285158683</v>
      </c>
      <c r="AK113" s="182" t="s">
        <v>69</v>
      </c>
      <c r="AL113" s="182">
        <v>14</v>
      </c>
      <c r="AM113" s="182" t="s">
        <v>443</v>
      </c>
      <c r="AN113" s="188" t="s">
        <v>531</v>
      </c>
      <c r="AO113" s="189">
        <v>110</v>
      </c>
      <c r="AP113" s="189">
        <v>2</v>
      </c>
      <c r="AQ113" s="189" t="s">
        <v>874</v>
      </c>
      <c r="AS113" s="177" t="s">
        <v>162</v>
      </c>
      <c r="AT113" s="178" t="s">
        <v>247</v>
      </c>
      <c r="AU113" s="177">
        <v>1</v>
      </c>
      <c r="AV113" s="190">
        <v>2.845351787864538E-2</v>
      </c>
      <c r="AW113" s="190">
        <v>0.49949194967468674</v>
      </c>
      <c r="AX113" s="190">
        <v>0.19287518390325628</v>
      </c>
      <c r="AY113" s="191">
        <v>7.6786666666666674</v>
      </c>
      <c r="AZ113" s="191">
        <v>29.968789597666451</v>
      </c>
      <c r="BA113" s="191">
        <v>62.194026085206389</v>
      </c>
      <c r="BB113" s="191">
        <v>2.031255002318197</v>
      </c>
    </row>
    <row r="114" spans="23:54" ht="16.5">
      <c r="W114" s="183" t="s">
        <v>140</v>
      </c>
      <c r="X114" s="183" t="s">
        <v>271</v>
      </c>
      <c r="Y114" s="184" t="s">
        <v>271</v>
      </c>
      <c r="Z114" s="185">
        <v>11</v>
      </c>
      <c r="AA114" s="182">
        <v>28</v>
      </c>
      <c r="AB114" s="186">
        <v>1.0606060606060606</v>
      </c>
      <c r="AC114" s="183">
        <v>1</v>
      </c>
      <c r="AD114" s="183">
        <v>8</v>
      </c>
      <c r="AE114" s="183">
        <v>10</v>
      </c>
      <c r="AF114" s="183">
        <v>6</v>
      </c>
      <c r="AG114" s="183">
        <v>3</v>
      </c>
      <c r="AH114" s="183">
        <v>0</v>
      </c>
      <c r="AI114" s="183">
        <v>0</v>
      </c>
      <c r="AJ114" s="187">
        <v>0.91780233809808065</v>
      </c>
      <c r="AK114" s="182" t="s">
        <v>71</v>
      </c>
      <c r="AL114" s="182">
        <v>41</v>
      </c>
      <c r="AM114" s="182" t="s">
        <v>495</v>
      </c>
      <c r="AN114" s="188" t="s">
        <v>532</v>
      </c>
      <c r="AO114" s="189">
        <v>111</v>
      </c>
      <c r="AP114" s="189">
        <v>3</v>
      </c>
      <c r="AQ114" s="189" t="s">
        <v>875</v>
      </c>
      <c r="AS114" s="177" t="s">
        <v>162</v>
      </c>
      <c r="AT114" s="178" t="s">
        <v>248</v>
      </c>
      <c r="AU114" s="177">
        <v>1</v>
      </c>
      <c r="AV114" s="190">
        <v>3.2349332292687306E-2</v>
      </c>
      <c r="AW114" s="190">
        <v>0.49056198346973295</v>
      </c>
      <c r="AX114" s="190">
        <v>0.227446136669639</v>
      </c>
      <c r="AY114" s="191">
        <v>10.926846153846157</v>
      </c>
      <c r="AZ114" s="191">
        <v>1.0536339756956925</v>
      </c>
      <c r="BA114" s="191">
        <v>13.268217071185877</v>
      </c>
      <c r="BB114" s="191">
        <v>2.0783329625749034</v>
      </c>
    </row>
    <row r="115" spans="23:54" ht="16.5">
      <c r="W115" s="183" t="s">
        <v>140</v>
      </c>
      <c r="X115" s="183" t="s">
        <v>272</v>
      </c>
      <c r="Y115" s="184" t="s">
        <v>272</v>
      </c>
      <c r="Z115" s="185">
        <v>8</v>
      </c>
      <c r="AA115" s="182">
        <v>14</v>
      </c>
      <c r="AB115" s="186">
        <v>0.72916666666666674</v>
      </c>
      <c r="AC115" s="183">
        <v>5</v>
      </c>
      <c r="AD115" s="183">
        <v>5</v>
      </c>
      <c r="AE115" s="183">
        <v>2</v>
      </c>
      <c r="AF115" s="183">
        <v>2</v>
      </c>
      <c r="AG115" s="183">
        <v>0</v>
      </c>
      <c r="AH115" s="183">
        <v>0</v>
      </c>
      <c r="AI115" s="183">
        <v>0</v>
      </c>
      <c r="AJ115" s="187">
        <v>0.97104804824051383</v>
      </c>
      <c r="AK115" s="182" t="s">
        <v>69</v>
      </c>
      <c r="AL115" s="182">
        <v>17</v>
      </c>
      <c r="AM115" s="182" t="s">
        <v>547</v>
      </c>
      <c r="AN115" s="188" t="s">
        <v>534</v>
      </c>
      <c r="AO115" s="189">
        <v>112</v>
      </c>
      <c r="AP115" s="189">
        <v>4</v>
      </c>
      <c r="AQ115" s="189" t="s">
        <v>876</v>
      </c>
      <c r="AS115" s="177" t="s">
        <v>162</v>
      </c>
      <c r="AT115" s="178" t="s">
        <v>100</v>
      </c>
      <c r="AU115" s="177">
        <v>1</v>
      </c>
      <c r="AV115" s="190">
        <v>3.4716453499018814E-2</v>
      </c>
      <c r="AW115" s="190">
        <v>0.49484422575403403</v>
      </c>
      <c r="AX115" s="190">
        <v>0.21346867625766422</v>
      </c>
      <c r="AY115" s="191">
        <v>10.730400000000001</v>
      </c>
      <c r="AZ115" s="191">
        <v>6.2511979909337345</v>
      </c>
      <c r="BA115" s="191">
        <v>22.428088749446811</v>
      </c>
      <c r="BB115" s="191">
        <v>2.0554093654867969</v>
      </c>
    </row>
    <row r="116" spans="23:54" ht="16.5">
      <c r="W116" s="183" t="s">
        <v>149</v>
      </c>
      <c r="X116" s="183" t="s">
        <v>273</v>
      </c>
      <c r="Y116" s="184" t="s">
        <v>273</v>
      </c>
      <c r="Z116" s="185">
        <v>14</v>
      </c>
      <c r="AA116" s="182">
        <v>33</v>
      </c>
      <c r="AB116" s="186">
        <v>0.9821428571428571</v>
      </c>
      <c r="AC116" s="183">
        <v>8</v>
      </c>
      <c r="AD116" s="183">
        <v>6</v>
      </c>
      <c r="AE116" s="183">
        <v>8</v>
      </c>
      <c r="AF116" s="183">
        <v>8</v>
      </c>
      <c r="AG116" s="183">
        <v>0</v>
      </c>
      <c r="AH116" s="183">
        <v>3</v>
      </c>
      <c r="AI116" s="183">
        <v>0</v>
      </c>
      <c r="AJ116" s="187">
        <v>0.94132627092464161</v>
      </c>
      <c r="AK116" s="182" t="s">
        <v>71</v>
      </c>
      <c r="AL116" s="182">
        <v>12</v>
      </c>
      <c r="AM116" s="182" t="s">
        <v>373</v>
      </c>
      <c r="AN116" s="188" t="s">
        <v>535</v>
      </c>
      <c r="AO116" s="189">
        <v>113</v>
      </c>
      <c r="AP116" s="189">
        <v>1</v>
      </c>
      <c r="AQ116" s="189" t="s">
        <v>877</v>
      </c>
      <c r="AS116" s="177" t="s">
        <v>160</v>
      </c>
      <c r="AT116" s="178" t="s">
        <v>249</v>
      </c>
      <c r="AU116" s="177">
        <v>1</v>
      </c>
      <c r="AV116" s="190">
        <v>5.3071825582395045E-2</v>
      </c>
      <c r="AW116" s="190">
        <v>0.38175869525273143</v>
      </c>
      <c r="AX116" s="190">
        <v>0.23485230028618237</v>
      </c>
      <c r="AY116" s="191">
        <v>10.47425</v>
      </c>
      <c r="AZ116" s="191">
        <v>0.84172393063032258</v>
      </c>
      <c r="BA116" s="191">
        <v>10.078039886919107</v>
      </c>
      <c r="BB116" s="191">
        <v>2.411769064773416</v>
      </c>
    </row>
    <row r="117" spans="23:54" ht="16.5">
      <c r="W117" s="183" t="s">
        <v>149</v>
      </c>
      <c r="X117" s="183" t="s">
        <v>274</v>
      </c>
      <c r="Y117" s="184" t="s">
        <v>274</v>
      </c>
      <c r="Z117" s="185">
        <v>10</v>
      </c>
      <c r="AA117" s="182">
        <v>26</v>
      </c>
      <c r="AB117" s="186">
        <v>1.0833333333333333</v>
      </c>
      <c r="AC117" s="183">
        <v>3</v>
      </c>
      <c r="AD117" s="183">
        <v>4</v>
      </c>
      <c r="AE117" s="183">
        <v>8</v>
      </c>
      <c r="AF117" s="183">
        <v>9</v>
      </c>
      <c r="AG117" s="183">
        <v>2</v>
      </c>
      <c r="AH117" s="183">
        <v>0</v>
      </c>
      <c r="AI117" s="183">
        <v>0</v>
      </c>
      <c r="AJ117" s="187">
        <v>0.91434969333304894</v>
      </c>
      <c r="AK117" s="182" t="s">
        <v>71</v>
      </c>
      <c r="AL117" s="182">
        <v>43</v>
      </c>
      <c r="AM117" s="182" t="s">
        <v>483</v>
      </c>
      <c r="AN117" s="188" t="s">
        <v>537</v>
      </c>
      <c r="AO117" s="189">
        <v>114</v>
      </c>
      <c r="AP117" s="189">
        <v>2</v>
      </c>
      <c r="AQ117" s="189" t="s">
        <v>878</v>
      </c>
      <c r="AS117" s="177" t="s">
        <v>160</v>
      </c>
      <c r="AT117" s="178" t="s">
        <v>250</v>
      </c>
      <c r="AU117" s="177">
        <v>1</v>
      </c>
      <c r="AV117" s="190">
        <v>3.1855110789943346E-2</v>
      </c>
      <c r="AW117" s="190">
        <v>0.4162521554715225</v>
      </c>
      <c r="AX117" s="190">
        <v>0.18057250535642022</v>
      </c>
      <c r="AY117" s="191">
        <v>10.143600000000001</v>
      </c>
      <c r="AZ117" s="191">
        <v>0.75301929360933451</v>
      </c>
      <c r="BA117" s="191">
        <v>13.097971955507818</v>
      </c>
      <c r="BB117" s="191">
        <v>2.346673826656259</v>
      </c>
    </row>
    <row r="118" spans="23:54" ht="16.5">
      <c r="W118" s="183" t="s">
        <v>149</v>
      </c>
      <c r="X118" s="183" t="s">
        <v>275</v>
      </c>
      <c r="Y118" s="184" t="s">
        <v>275</v>
      </c>
      <c r="Z118" s="185">
        <v>17</v>
      </c>
      <c r="AA118" s="182">
        <v>37</v>
      </c>
      <c r="AB118" s="186">
        <v>0.90686274509803932</v>
      </c>
      <c r="AC118" s="183">
        <v>9</v>
      </c>
      <c r="AD118" s="183">
        <v>9</v>
      </c>
      <c r="AE118" s="183">
        <v>6</v>
      </c>
      <c r="AF118" s="183">
        <v>10</v>
      </c>
      <c r="AG118" s="183">
        <v>3</v>
      </c>
      <c r="AH118" s="183">
        <v>0</v>
      </c>
      <c r="AI118" s="183">
        <v>0</v>
      </c>
      <c r="AJ118" s="187">
        <v>0.94315095757692569</v>
      </c>
      <c r="AK118" s="182" t="s">
        <v>71</v>
      </c>
      <c r="AL118" s="182">
        <v>9</v>
      </c>
      <c r="AM118" s="182" t="s">
        <v>343</v>
      </c>
      <c r="AN118" s="188" t="s">
        <v>539</v>
      </c>
      <c r="AO118" s="189">
        <v>115</v>
      </c>
      <c r="AP118" s="189">
        <v>3</v>
      </c>
      <c r="AQ118" s="189" t="s">
        <v>879</v>
      </c>
      <c r="AS118" s="177" t="s">
        <v>160</v>
      </c>
      <c r="AT118" s="178" t="s">
        <v>251</v>
      </c>
      <c r="AU118" s="177">
        <v>1</v>
      </c>
      <c r="AV118" s="190">
        <v>4.5516210886937324E-2</v>
      </c>
      <c r="AW118" s="190">
        <v>0.40637748996046991</v>
      </c>
      <c r="AX118" s="190">
        <v>0.16705578531687229</v>
      </c>
      <c r="AY118" s="191">
        <v>11.791666666666666</v>
      </c>
      <c r="AZ118" s="191">
        <v>0.42363162109050029</v>
      </c>
      <c r="BA118" s="191">
        <v>7.391256967973729</v>
      </c>
      <c r="BB118" s="191">
        <v>2.0170729401055727</v>
      </c>
    </row>
    <row r="119" spans="23:54" ht="16.5">
      <c r="W119" s="183" t="s">
        <v>149</v>
      </c>
      <c r="X119" s="183" t="s">
        <v>276</v>
      </c>
      <c r="Y119" s="184" t="s">
        <v>276</v>
      </c>
      <c r="Z119" s="185">
        <v>6</v>
      </c>
      <c r="AA119" s="182">
        <v>13</v>
      </c>
      <c r="AB119" s="186">
        <v>0.9027777777777779</v>
      </c>
      <c r="AC119" s="183">
        <v>1</v>
      </c>
      <c r="AD119" s="183">
        <v>2</v>
      </c>
      <c r="AE119" s="183">
        <v>7</v>
      </c>
      <c r="AF119" s="183">
        <v>2</v>
      </c>
      <c r="AG119" s="183">
        <v>0</v>
      </c>
      <c r="AH119" s="183">
        <v>1</v>
      </c>
      <c r="AI119" s="183">
        <v>0</v>
      </c>
      <c r="AJ119" s="187">
        <v>0.90623848811241214</v>
      </c>
      <c r="AK119" s="182" t="s">
        <v>71</v>
      </c>
      <c r="AL119" s="182">
        <v>59</v>
      </c>
      <c r="AM119" s="182" t="s">
        <v>748</v>
      </c>
      <c r="AN119" s="188" t="s">
        <v>541</v>
      </c>
      <c r="AO119" s="189">
        <v>116</v>
      </c>
      <c r="AP119" s="189">
        <v>4</v>
      </c>
      <c r="AQ119" s="189" t="s">
        <v>880</v>
      </c>
      <c r="AS119" s="177" t="s">
        <v>160</v>
      </c>
      <c r="AT119" s="178" t="s">
        <v>252</v>
      </c>
      <c r="AU119" s="177">
        <v>1</v>
      </c>
      <c r="AV119" s="190">
        <v>1.2897457576182688E-2</v>
      </c>
      <c r="AW119" s="190">
        <v>0.5552981096061631</v>
      </c>
      <c r="AX119" s="190">
        <v>0.22543024504536407</v>
      </c>
      <c r="AY119" s="191">
        <v>13.734</v>
      </c>
      <c r="AZ119" s="191">
        <v>1.7470004086973072</v>
      </c>
      <c r="BA119" s="191">
        <v>19.250600657376097</v>
      </c>
      <c r="BB119" s="191">
        <v>2.0508553870661355</v>
      </c>
    </row>
    <row r="120" spans="23:54" ht="16.5">
      <c r="W120" s="183" t="s">
        <v>149</v>
      </c>
      <c r="X120" s="183" t="s">
        <v>277</v>
      </c>
      <c r="Y120" s="184" t="s">
        <v>277</v>
      </c>
      <c r="Z120" s="185">
        <v>12</v>
      </c>
      <c r="AA120" s="182">
        <v>29</v>
      </c>
      <c r="AB120" s="186">
        <v>1.0069444444444446</v>
      </c>
      <c r="AC120" s="183">
        <v>5</v>
      </c>
      <c r="AD120" s="183">
        <v>6</v>
      </c>
      <c r="AE120" s="183">
        <v>9</v>
      </c>
      <c r="AF120" s="183">
        <v>5</v>
      </c>
      <c r="AG120" s="183">
        <v>3</v>
      </c>
      <c r="AH120" s="183">
        <v>1</v>
      </c>
      <c r="AI120" s="183">
        <v>0</v>
      </c>
      <c r="AJ120" s="187">
        <v>0.92623523433944366</v>
      </c>
      <c r="AK120" s="182" t="s">
        <v>71</v>
      </c>
      <c r="AL120" s="182">
        <v>26</v>
      </c>
      <c r="AM120" s="182" t="s">
        <v>454</v>
      </c>
      <c r="AN120" s="188" t="s">
        <v>543</v>
      </c>
      <c r="AO120" s="189">
        <v>117</v>
      </c>
      <c r="AP120" s="189">
        <v>5</v>
      </c>
      <c r="AQ120" s="189" t="s">
        <v>881</v>
      </c>
      <c r="AS120" s="177" t="s">
        <v>160</v>
      </c>
      <c r="AT120" s="178" t="s">
        <v>253</v>
      </c>
      <c r="AU120" s="177">
        <v>1</v>
      </c>
      <c r="AV120" s="190">
        <v>4.711065357922696E-2</v>
      </c>
      <c r="AW120" s="190">
        <v>0.44255381605454586</v>
      </c>
      <c r="AX120" s="190">
        <v>0.38493002306902369</v>
      </c>
      <c r="AY120" s="191">
        <v>10.046250000000001</v>
      </c>
      <c r="AZ120" s="191">
        <v>8.0333222205709293E-2</v>
      </c>
      <c r="BA120" s="191">
        <v>0.40166611102854644</v>
      </c>
      <c r="BB120" s="191">
        <v>3.3470791609996118</v>
      </c>
    </row>
    <row r="121" spans="23:54" ht="16.5">
      <c r="W121" s="183" t="s">
        <v>149</v>
      </c>
      <c r="X121" s="183" t="s">
        <v>278</v>
      </c>
      <c r="Y121" s="184" t="s">
        <v>278</v>
      </c>
      <c r="Z121" s="185">
        <v>4</v>
      </c>
      <c r="AA121" s="182">
        <v>11</v>
      </c>
      <c r="AB121" s="186">
        <v>1.1458333333333335</v>
      </c>
      <c r="AC121" s="183">
        <v>6</v>
      </c>
      <c r="AD121" s="183">
        <v>4</v>
      </c>
      <c r="AE121" s="183">
        <v>0</v>
      </c>
      <c r="AF121" s="183">
        <v>1</v>
      </c>
      <c r="AG121" s="183">
        <v>0</v>
      </c>
      <c r="AH121" s="183">
        <v>0</v>
      </c>
      <c r="AI121" s="183">
        <v>0</v>
      </c>
      <c r="AJ121" s="187">
        <v>1.0077334893817502</v>
      </c>
      <c r="AK121" s="182" t="s">
        <v>74</v>
      </c>
      <c r="AL121" s="182">
        <v>10</v>
      </c>
      <c r="AM121" s="182" t="s">
        <v>590</v>
      </c>
      <c r="AN121" s="188" t="s">
        <v>544</v>
      </c>
      <c r="AO121" s="189">
        <v>118</v>
      </c>
      <c r="AP121" s="189">
        <v>6</v>
      </c>
      <c r="AQ121" s="189" t="s">
        <v>882</v>
      </c>
      <c r="AS121" s="177" t="s">
        <v>160</v>
      </c>
      <c r="AT121" s="178" t="s">
        <v>254</v>
      </c>
      <c r="AU121" s="177">
        <v>1</v>
      </c>
      <c r="AV121" s="190">
        <v>5.1880316612041545E-2</v>
      </c>
      <c r="AW121" s="190">
        <v>0.41372398360713519</v>
      </c>
      <c r="AX121" s="190">
        <v>0.22013112137494512</v>
      </c>
      <c r="AY121" s="191">
        <v>7.2</v>
      </c>
      <c r="AZ121" s="191">
        <v>7.1086476224417161E-2</v>
      </c>
      <c r="BA121" s="191">
        <v>23.316364201608827</v>
      </c>
      <c r="BB121" s="191">
        <v>2.5626680527858809</v>
      </c>
    </row>
    <row r="122" spans="23:54" ht="16.5">
      <c r="W122" s="183" t="s">
        <v>152</v>
      </c>
      <c r="X122" s="183" t="s">
        <v>279</v>
      </c>
      <c r="Y122" s="184" t="s">
        <v>279</v>
      </c>
      <c r="Z122" s="185">
        <v>16</v>
      </c>
      <c r="AA122" s="182">
        <v>42</v>
      </c>
      <c r="AB122" s="186">
        <v>1.09375</v>
      </c>
      <c r="AC122" s="183">
        <v>6</v>
      </c>
      <c r="AD122" s="183">
        <v>8</v>
      </c>
      <c r="AE122" s="183">
        <v>10</v>
      </c>
      <c r="AF122" s="183">
        <v>11</v>
      </c>
      <c r="AG122" s="183">
        <v>5</v>
      </c>
      <c r="AH122" s="183">
        <v>2</v>
      </c>
      <c r="AI122" s="183">
        <v>0</v>
      </c>
      <c r="AJ122" s="187">
        <v>0.9120395280410557</v>
      </c>
      <c r="AK122" s="182" t="s">
        <v>71</v>
      </c>
      <c r="AL122" s="182">
        <v>49</v>
      </c>
      <c r="AM122" s="182" t="s">
        <v>475</v>
      </c>
      <c r="AN122" s="188" t="s">
        <v>546</v>
      </c>
      <c r="AO122" s="189">
        <v>119</v>
      </c>
      <c r="AP122" s="189">
        <v>1</v>
      </c>
      <c r="AQ122" s="189" t="s">
        <v>883</v>
      </c>
      <c r="AS122" s="177" t="s">
        <v>160</v>
      </c>
      <c r="AT122" s="178" t="s">
        <v>100</v>
      </c>
      <c r="AU122" s="177">
        <v>1</v>
      </c>
      <c r="AV122" s="190">
        <v>4.144163073170163E-2</v>
      </c>
      <c r="AW122" s="190">
        <v>0.41850599719517023</v>
      </c>
      <c r="AX122" s="190">
        <v>0.21628460949815453</v>
      </c>
      <c r="AY122" s="191">
        <v>10.767718749999998</v>
      </c>
      <c r="AZ122" s="191">
        <v>0.69028206871696896</v>
      </c>
      <c r="BA122" s="191">
        <v>10.863455507676889</v>
      </c>
      <c r="BB122" s="191">
        <v>2.3676337393819513</v>
      </c>
    </row>
    <row r="123" spans="23:54" ht="16.5">
      <c r="W123" s="183" t="s">
        <v>152</v>
      </c>
      <c r="X123" s="183" t="s">
        <v>280</v>
      </c>
      <c r="Y123" s="184" t="s">
        <v>280</v>
      </c>
      <c r="Z123" s="185">
        <v>8</v>
      </c>
      <c r="AA123" s="182">
        <v>20</v>
      </c>
      <c r="AB123" s="186">
        <v>1.09375</v>
      </c>
      <c r="AC123" s="183">
        <v>5</v>
      </c>
      <c r="AD123" s="183">
        <v>5</v>
      </c>
      <c r="AE123" s="183">
        <v>6</v>
      </c>
      <c r="AF123" s="183">
        <v>4</v>
      </c>
      <c r="AG123" s="183">
        <v>0</v>
      </c>
      <c r="AH123" s="183">
        <v>0</v>
      </c>
      <c r="AI123" s="183">
        <v>1</v>
      </c>
      <c r="AJ123" s="187">
        <v>0.952067855899561</v>
      </c>
      <c r="AK123" s="182" t="s">
        <v>69</v>
      </c>
      <c r="AL123" s="182">
        <v>37</v>
      </c>
      <c r="AM123" s="182" t="s">
        <v>508</v>
      </c>
      <c r="AN123" s="188" t="s">
        <v>548</v>
      </c>
      <c r="AO123" s="189">
        <v>120</v>
      </c>
      <c r="AP123" s="189">
        <v>2</v>
      </c>
      <c r="AQ123" s="189" t="s">
        <v>884</v>
      </c>
      <c r="AS123" s="177" t="s">
        <v>144</v>
      </c>
      <c r="AT123" s="178" t="s">
        <v>255</v>
      </c>
      <c r="AU123" s="177">
        <v>1</v>
      </c>
      <c r="AV123" s="190">
        <v>4.5501938391325526E-2</v>
      </c>
      <c r="AW123" s="190">
        <v>0.50425017710522779</v>
      </c>
      <c r="AX123" s="190">
        <v>0.17491083653356107</v>
      </c>
      <c r="AY123" s="191">
        <v>21.505705882352938</v>
      </c>
      <c r="AZ123" s="191">
        <v>2.4561630297856603</v>
      </c>
      <c r="BA123" s="191">
        <v>35.345284661381058</v>
      </c>
      <c r="BB123" s="191">
        <v>1.6041574363231759</v>
      </c>
    </row>
    <row r="124" spans="23:54" ht="16.5">
      <c r="W124" s="183" t="s">
        <v>152</v>
      </c>
      <c r="X124" s="183" t="s">
        <v>281</v>
      </c>
      <c r="Y124" s="184" t="s">
        <v>281</v>
      </c>
      <c r="Z124" s="185">
        <v>2</v>
      </c>
      <c r="AA124" s="182">
        <v>7</v>
      </c>
      <c r="AB124" s="186">
        <v>1.4583333333333335</v>
      </c>
      <c r="AC124" s="183">
        <v>3</v>
      </c>
      <c r="AD124" s="183">
        <v>0</v>
      </c>
      <c r="AE124" s="183">
        <v>3</v>
      </c>
      <c r="AF124" s="183">
        <v>0</v>
      </c>
      <c r="AG124" s="183">
        <v>0</v>
      </c>
      <c r="AH124" s="183">
        <v>1</v>
      </c>
      <c r="AI124" s="183">
        <v>0</v>
      </c>
      <c r="AJ124" s="187">
        <v>0.98443267432893711</v>
      </c>
      <c r="AK124" s="182" t="s">
        <v>69</v>
      </c>
      <c r="AL124" s="182">
        <v>7</v>
      </c>
      <c r="AM124" s="182" t="s">
        <v>578</v>
      </c>
      <c r="AN124" s="188" t="s">
        <v>550</v>
      </c>
      <c r="AO124" s="189">
        <v>121</v>
      </c>
      <c r="AP124" s="189">
        <v>3</v>
      </c>
      <c r="AQ124" s="189" t="s">
        <v>885</v>
      </c>
      <c r="AS124" s="177" t="s">
        <v>144</v>
      </c>
      <c r="AT124" s="178" t="s">
        <v>256</v>
      </c>
      <c r="AU124" s="177">
        <v>1</v>
      </c>
      <c r="AV124" s="190">
        <v>5.4515235835271826E-2</v>
      </c>
      <c r="AW124" s="190">
        <v>0.48920723466938004</v>
      </c>
      <c r="AX124" s="190">
        <v>0.15797927453864521</v>
      </c>
      <c r="AY124" s="191">
        <v>16.988636363636367</v>
      </c>
      <c r="AZ124" s="191">
        <v>2.3487545665086231</v>
      </c>
      <c r="BA124" s="191">
        <v>49.433624642724425</v>
      </c>
      <c r="BB124" s="191">
        <v>1.782655306917881</v>
      </c>
    </row>
    <row r="125" spans="23:54" ht="16.5">
      <c r="W125" s="183" t="s">
        <v>152</v>
      </c>
      <c r="X125" s="183" t="s">
        <v>282</v>
      </c>
      <c r="Y125" s="184" t="s">
        <v>282</v>
      </c>
      <c r="Z125" s="185">
        <v>1</v>
      </c>
      <c r="AA125" s="182">
        <v>4</v>
      </c>
      <c r="AB125" s="186">
        <v>1.6666666666666667</v>
      </c>
      <c r="AC125" s="183">
        <v>0</v>
      </c>
      <c r="AD125" s="183">
        <v>1</v>
      </c>
      <c r="AE125" s="183">
        <v>1</v>
      </c>
      <c r="AF125" s="183">
        <v>2</v>
      </c>
      <c r="AG125" s="183">
        <v>0</v>
      </c>
      <c r="AH125" s="183">
        <v>0</v>
      </c>
      <c r="AI125" s="183">
        <v>0</v>
      </c>
      <c r="AJ125" s="187">
        <v>0.88846153846153841</v>
      </c>
      <c r="AK125" s="182" t="s">
        <v>72</v>
      </c>
      <c r="AL125" s="182">
        <v>14</v>
      </c>
      <c r="AM125" s="182" t="s">
        <v>571</v>
      </c>
      <c r="AN125" s="188" t="s">
        <v>552</v>
      </c>
      <c r="AO125" s="189">
        <v>122</v>
      </c>
      <c r="AP125" s="189">
        <v>4</v>
      </c>
      <c r="AQ125" s="189" t="s">
        <v>886</v>
      </c>
      <c r="AS125" s="177" t="s">
        <v>144</v>
      </c>
      <c r="AT125" s="178" t="s">
        <v>257</v>
      </c>
      <c r="AU125" s="177">
        <v>1</v>
      </c>
      <c r="AV125" s="190">
        <v>5.9190545812375296E-2</v>
      </c>
      <c r="AW125" s="190">
        <v>0.49703017894328061</v>
      </c>
      <c r="AX125" s="190">
        <v>0.1696457256783577</v>
      </c>
      <c r="AY125" s="191">
        <v>18.993857142857141</v>
      </c>
      <c r="AZ125" s="191">
        <v>0.49328087112543961</v>
      </c>
      <c r="BA125" s="191">
        <v>21.575676363138793</v>
      </c>
      <c r="BB125" s="191">
        <v>1.616469016329164</v>
      </c>
    </row>
    <row r="126" spans="23:54" ht="16.5">
      <c r="W126" s="183" t="s">
        <v>152</v>
      </c>
      <c r="X126" s="183" t="s">
        <v>283</v>
      </c>
      <c r="Y126" s="184" t="s">
        <v>283</v>
      </c>
      <c r="Z126" s="185">
        <v>3</v>
      </c>
      <c r="AA126" s="182">
        <v>10</v>
      </c>
      <c r="AB126" s="186">
        <v>1.3888888888888891</v>
      </c>
      <c r="AC126" s="183">
        <v>1</v>
      </c>
      <c r="AD126" s="183">
        <v>1</v>
      </c>
      <c r="AE126" s="183">
        <v>2</v>
      </c>
      <c r="AF126" s="183">
        <v>3</v>
      </c>
      <c r="AG126" s="183">
        <v>3</v>
      </c>
      <c r="AH126" s="183">
        <v>0</v>
      </c>
      <c r="AI126" s="183">
        <v>0</v>
      </c>
      <c r="AJ126" s="187">
        <v>0.89559160342383604</v>
      </c>
      <c r="AK126" s="182" t="s">
        <v>72</v>
      </c>
      <c r="AL126" s="182">
        <v>3</v>
      </c>
      <c r="AM126" s="182" t="s">
        <v>416</v>
      </c>
      <c r="AN126" s="188" t="s">
        <v>554</v>
      </c>
      <c r="AO126" s="189">
        <v>123</v>
      </c>
      <c r="AP126" s="189">
        <v>5</v>
      </c>
      <c r="AQ126" s="189" t="s">
        <v>887</v>
      </c>
      <c r="AS126" s="177" t="s">
        <v>144</v>
      </c>
      <c r="AT126" s="178" t="s">
        <v>258</v>
      </c>
      <c r="AU126" s="177">
        <v>1</v>
      </c>
      <c r="AV126" s="190">
        <v>5.6594597719307013E-2</v>
      </c>
      <c r="AW126" s="190">
        <v>0.53010672196370123</v>
      </c>
      <c r="AX126" s="190">
        <v>0.14718619403685831</v>
      </c>
      <c r="AY126" s="191">
        <v>20.586000000000002</v>
      </c>
      <c r="AZ126" s="191">
        <v>0.6366184863185913</v>
      </c>
      <c r="BA126" s="191">
        <v>13.725494565028828</v>
      </c>
      <c r="BB126" s="191">
        <v>1.6087355762440845</v>
      </c>
    </row>
    <row r="127" spans="23:54" ht="16.5">
      <c r="W127" s="183" t="s">
        <v>152</v>
      </c>
      <c r="X127" s="183" t="s">
        <v>329</v>
      </c>
      <c r="Y127" s="184" t="s">
        <v>329</v>
      </c>
      <c r="Z127" s="185">
        <v>1</v>
      </c>
      <c r="AA127" s="182">
        <v>1</v>
      </c>
      <c r="AB127" s="186">
        <v>0.83333333333333337</v>
      </c>
      <c r="AC127" s="183">
        <v>0</v>
      </c>
      <c r="AD127" s="183">
        <v>0</v>
      </c>
      <c r="AE127" s="183">
        <v>0</v>
      </c>
      <c r="AF127" s="183">
        <v>0</v>
      </c>
      <c r="AG127" s="183">
        <v>0</v>
      </c>
      <c r="AH127" s="183">
        <v>1</v>
      </c>
      <c r="AI127" s="183">
        <v>1</v>
      </c>
      <c r="AJ127" s="187">
        <v>0.66176470588235292</v>
      </c>
      <c r="AK127" s="182" t="s">
        <v>73</v>
      </c>
      <c r="AL127" s="182">
        <v>4</v>
      </c>
      <c r="AM127" s="182" t="s">
        <v>749</v>
      </c>
      <c r="AN127" s="188" t="s">
        <v>556</v>
      </c>
      <c r="AO127" s="189">
        <v>124</v>
      </c>
      <c r="AP127" s="189">
        <v>6</v>
      </c>
      <c r="AQ127" s="189" t="s">
        <v>888</v>
      </c>
      <c r="AS127" s="177" t="s">
        <v>144</v>
      </c>
      <c r="AT127" s="178" t="s">
        <v>259</v>
      </c>
      <c r="AU127" s="177">
        <v>1</v>
      </c>
      <c r="AV127" s="190">
        <v>3.8589477769231023E-2</v>
      </c>
      <c r="AW127" s="190">
        <v>0.47656771807005538</v>
      </c>
      <c r="AX127" s="190">
        <v>0.15761297730673685</v>
      </c>
      <c r="AY127" s="191">
        <v>17.43075</v>
      </c>
      <c r="AZ127" s="191">
        <v>1.7793074478563731</v>
      </c>
      <c r="BA127" s="191">
        <v>27.495109008429225</v>
      </c>
      <c r="BB127" s="191">
        <v>1.6352766781906241</v>
      </c>
    </row>
    <row r="128" spans="23:54" ht="16.5">
      <c r="W128" s="183" t="s">
        <v>152</v>
      </c>
      <c r="X128" s="183" t="s">
        <v>335</v>
      </c>
      <c r="Y128" s="184" t="s">
        <v>335</v>
      </c>
      <c r="Z128" s="185">
        <v>1</v>
      </c>
      <c r="AA128" s="182">
        <v>2</v>
      </c>
      <c r="AB128" s="186">
        <v>0.83333333333333337</v>
      </c>
      <c r="AC128" s="183">
        <v>1</v>
      </c>
      <c r="AD128" s="183">
        <v>1</v>
      </c>
      <c r="AE128" s="183">
        <v>0</v>
      </c>
      <c r="AF128" s="183">
        <v>0</v>
      </c>
      <c r="AG128" s="183">
        <v>0</v>
      </c>
      <c r="AH128" s="183">
        <v>0</v>
      </c>
      <c r="AI128" s="183">
        <v>0</v>
      </c>
      <c r="AJ128" s="187">
        <v>1.0111428571428571</v>
      </c>
      <c r="AK128" s="182" t="s">
        <v>74</v>
      </c>
      <c r="AL128" s="182">
        <v>8</v>
      </c>
      <c r="AM128" s="182" t="s">
        <v>625</v>
      </c>
      <c r="AN128" s="188" t="s">
        <v>558</v>
      </c>
      <c r="AO128" s="189">
        <v>125</v>
      </c>
      <c r="AP128" s="189">
        <v>7</v>
      </c>
      <c r="AQ128" s="189" t="s">
        <v>889</v>
      </c>
      <c r="AS128" s="177" t="s">
        <v>144</v>
      </c>
      <c r="AT128" s="178" t="s">
        <v>99</v>
      </c>
      <c r="AU128" s="177">
        <v>1</v>
      </c>
      <c r="AV128" s="190">
        <v>0.1288168314816231</v>
      </c>
      <c r="AW128" s="190">
        <v>0.51493048434639477</v>
      </c>
      <c r="AX128" s="190">
        <v>0.14127170217723545</v>
      </c>
      <c r="AY128" s="191">
        <v>16.240000000000002</v>
      </c>
      <c r="AZ128" s="191">
        <v>2.9813833251689297</v>
      </c>
      <c r="BA128" s="191">
        <v>33.024553755717378</v>
      </c>
      <c r="BB128" s="191">
        <v>1.7059837085377589</v>
      </c>
    </row>
    <row r="129" spans="23:54" ht="16.5">
      <c r="W129" s="183" t="s">
        <v>163</v>
      </c>
      <c r="X129" s="183" t="s">
        <v>284</v>
      </c>
      <c r="Y129" s="184" t="s">
        <v>284</v>
      </c>
      <c r="Z129" s="185">
        <v>20</v>
      </c>
      <c r="AA129" s="182">
        <v>48</v>
      </c>
      <c r="AB129" s="186">
        <v>1</v>
      </c>
      <c r="AC129" s="183">
        <v>0</v>
      </c>
      <c r="AD129" s="183">
        <v>0</v>
      </c>
      <c r="AE129" s="183">
        <v>2</v>
      </c>
      <c r="AF129" s="183">
        <v>9</v>
      </c>
      <c r="AG129" s="183">
        <v>21</v>
      </c>
      <c r="AH129" s="183">
        <v>16</v>
      </c>
      <c r="AI129" s="183">
        <v>0</v>
      </c>
      <c r="AJ129" s="187">
        <v>0.81967865372910831</v>
      </c>
      <c r="AK129" s="182" t="s">
        <v>70</v>
      </c>
      <c r="AL129" s="182">
        <v>7</v>
      </c>
      <c r="AM129" s="182" t="s">
        <v>750</v>
      </c>
      <c r="AN129" s="188" t="s">
        <v>560</v>
      </c>
      <c r="AO129" s="189">
        <v>126</v>
      </c>
      <c r="AP129" s="189">
        <v>1</v>
      </c>
      <c r="AQ129" s="189" t="s">
        <v>890</v>
      </c>
      <c r="AS129" s="177" t="s">
        <v>144</v>
      </c>
      <c r="AT129" s="178" t="s">
        <v>100</v>
      </c>
      <c r="AU129" s="177">
        <v>1</v>
      </c>
      <c r="AV129" s="190">
        <v>5.2281653476100018E-2</v>
      </c>
      <c r="AW129" s="190">
        <v>0.50188845848997832</v>
      </c>
      <c r="AX129" s="190">
        <v>0.16446806024258009</v>
      </c>
      <c r="AY129" s="191">
        <v>19.411125000000002</v>
      </c>
      <c r="AZ129" s="191">
        <v>1.9697088686123025</v>
      </c>
      <c r="BA129" s="191">
        <v>34.964023316362983</v>
      </c>
      <c r="BB129" s="191">
        <v>1.6200035645275037</v>
      </c>
    </row>
    <row r="130" spans="23:54" ht="16.5">
      <c r="W130" s="183" t="s">
        <v>163</v>
      </c>
      <c r="X130" s="183" t="s">
        <v>189</v>
      </c>
      <c r="Y130" s="184" t="s">
        <v>189</v>
      </c>
      <c r="Z130" s="185">
        <v>4</v>
      </c>
      <c r="AA130" s="182">
        <v>10</v>
      </c>
      <c r="AB130" s="186">
        <v>1.0416666666666667</v>
      </c>
      <c r="AC130" s="183">
        <v>0</v>
      </c>
      <c r="AD130" s="183">
        <v>0</v>
      </c>
      <c r="AE130" s="183">
        <v>0</v>
      </c>
      <c r="AF130" s="183">
        <v>9</v>
      </c>
      <c r="AG130" s="183">
        <v>1</v>
      </c>
      <c r="AH130" s="183">
        <v>0</v>
      </c>
      <c r="AI130" s="183">
        <v>0</v>
      </c>
      <c r="AJ130" s="187">
        <v>0.86407141129340459</v>
      </c>
      <c r="AK130" s="182" t="s">
        <v>72</v>
      </c>
      <c r="AL130" s="182">
        <v>32</v>
      </c>
      <c r="AM130" s="182" t="s">
        <v>751</v>
      </c>
      <c r="AN130" s="188" t="s">
        <v>562</v>
      </c>
      <c r="AO130" s="189">
        <v>127</v>
      </c>
      <c r="AP130" s="189">
        <v>2</v>
      </c>
      <c r="AQ130" s="189" t="s">
        <v>891</v>
      </c>
      <c r="AS130" s="177" t="s">
        <v>141</v>
      </c>
      <c r="AT130" s="178" t="s">
        <v>260</v>
      </c>
      <c r="AU130" s="177">
        <v>1</v>
      </c>
      <c r="AV130" s="190">
        <v>4.9640163813918829E-2</v>
      </c>
      <c r="AW130" s="190">
        <v>0.39110795456163489</v>
      </c>
      <c r="AX130" s="190">
        <v>0.18186659537150454</v>
      </c>
      <c r="AY130" s="191">
        <v>14.346052631578949</v>
      </c>
      <c r="AZ130" s="191">
        <v>1.599560187649175</v>
      </c>
      <c r="BA130" s="191">
        <v>49.285583059572772</v>
      </c>
      <c r="BB130" s="191">
        <v>2.0658605757195008</v>
      </c>
    </row>
    <row r="131" spans="23:54" ht="16.5">
      <c r="W131" s="183" t="s">
        <v>163</v>
      </c>
      <c r="X131" s="183" t="s">
        <v>285</v>
      </c>
      <c r="Y131" s="184" t="s">
        <v>285</v>
      </c>
      <c r="Z131" s="185">
        <v>19</v>
      </c>
      <c r="AA131" s="182">
        <v>47</v>
      </c>
      <c r="AB131" s="186">
        <v>1.0307017543859649</v>
      </c>
      <c r="AC131" s="183">
        <v>0</v>
      </c>
      <c r="AD131" s="183">
        <v>0</v>
      </c>
      <c r="AE131" s="183">
        <v>0</v>
      </c>
      <c r="AF131" s="183">
        <v>7</v>
      </c>
      <c r="AG131" s="183">
        <v>17</v>
      </c>
      <c r="AH131" s="183">
        <v>23</v>
      </c>
      <c r="AI131" s="183">
        <v>0</v>
      </c>
      <c r="AJ131" s="187">
        <v>0.80484825134420457</v>
      </c>
      <c r="AK131" s="182" t="s">
        <v>70</v>
      </c>
      <c r="AL131" s="182">
        <v>13</v>
      </c>
      <c r="AM131" s="182" t="s">
        <v>752</v>
      </c>
      <c r="AN131" s="188" t="s">
        <v>564</v>
      </c>
      <c r="AO131" s="189">
        <v>128</v>
      </c>
      <c r="AP131" s="189">
        <v>3</v>
      </c>
      <c r="AQ131" s="189" t="s">
        <v>892</v>
      </c>
      <c r="AS131" s="177" t="s">
        <v>141</v>
      </c>
      <c r="AT131" s="178" t="s">
        <v>261</v>
      </c>
      <c r="AU131" s="177">
        <v>1</v>
      </c>
      <c r="AV131" s="190">
        <v>3.7953908378146758E-2</v>
      </c>
      <c r="AW131" s="190">
        <v>0.44084813422683605</v>
      </c>
      <c r="AX131" s="190">
        <v>0.21194822273428926</v>
      </c>
      <c r="AY131" s="191">
        <v>15.677857142857146</v>
      </c>
      <c r="AZ131" s="191">
        <v>3.2106268733597867</v>
      </c>
      <c r="BA131" s="191">
        <v>47.674807799401776</v>
      </c>
      <c r="BB131" s="191">
        <v>1.7264003977086162</v>
      </c>
    </row>
    <row r="132" spans="23:54" ht="16.5">
      <c r="W132" s="183" t="s">
        <v>165</v>
      </c>
      <c r="X132" s="183" t="s">
        <v>286</v>
      </c>
      <c r="Y132" s="184" t="s">
        <v>286</v>
      </c>
      <c r="Z132" s="185">
        <v>14</v>
      </c>
      <c r="AA132" s="182">
        <v>32</v>
      </c>
      <c r="AB132" s="186">
        <v>0.95238095238095233</v>
      </c>
      <c r="AC132" s="183">
        <v>0</v>
      </c>
      <c r="AD132" s="183">
        <v>2</v>
      </c>
      <c r="AE132" s="183">
        <v>4</v>
      </c>
      <c r="AF132" s="183">
        <v>9</v>
      </c>
      <c r="AG132" s="183">
        <v>7</v>
      </c>
      <c r="AH132" s="183">
        <v>10</v>
      </c>
      <c r="AI132" s="183">
        <v>0</v>
      </c>
      <c r="AJ132" s="187">
        <v>0.83164576769059073</v>
      </c>
      <c r="AK132" s="182" t="s">
        <v>70</v>
      </c>
      <c r="AL132" s="182">
        <v>5</v>
      </c>
      <c r="AM132" s="182" t="s">
        <v>637</v>
      </c>
      <c r="AN132" s="188" t="s">
        <v>566</v>
      </c>
      <c r="AO132" s="189">
        <v>129</v>
      </c>
      <c r="AP132" s="189">
        <v>1</v>
      </c>
      <c r="AQ132" s="189" t="s">
        <v>893</v>
      </c>
      <c r="AS132" s="177" t="s">
        <v>141</v>
      </c>
      <c r="AT132" s="178" t="s">
        <v>100</v>
      </c>
      <c r="AU132" s="177">
        <v>1</v>
      </c>
      <c r="AV132" s="190">
        <v>4.1766808348811919E-2</v>
      </c>
      <c r="AW132" s="190">
        <v>0.42461929765650197</v>
      </c>
      <c r="AX132" s="190">
        <v>0.20088566674542882</v>
      </c>
      <c r="AY132" s="191">
        <v>15.209259259259261</v>
      </c>
      <c r="AZ132" s="191">
        <v>2.6181550899179609</v>
      </c>
      <c r="BA132" s="191">
        <v>48.267172410737871</v>
      </c>
      <c r="BB132" s="191">
        <v>1.8094563791853695</v>
      </c>
    </row>
    <row r="133" spans="23:54" ht="16.5">
      <c r="W133" s="183" t="s">
        <v>165</v>
      </c>
      <c r="X133" s="183" t="s">
        <v>287</v>
      </c>
      <c r="Y133" s="184" t="s">
        <v>287</v>
      </c>
      <c r="Z133" s="185">
        <v>9</v>
      </c>
      <c r="AA133" s="182">
        <v>21</v>
      </c>
      <c r="AB133" s="186">
        <v>0.97222222222222232</v>
      </c>
      <c r="AC133" s="183">
        <v>1</v>
      </c>
      <c r="AD133" s="183">
        <v>0</v>
      </c>
      <c r="AE133" s="183">
        <v>2</v>
      </c>
      <c r="AF133" s="183">
        <v>3</v>
      </c>
      <c r="AG133" s="183">
        <v>8</v>
      </c>
      <c r="AH133" s="183">
        <v>7</v>
      </c>
      <c r="AI133" s="183">
        <v>0</v>
      </c>
      <c r="AJ133" s="187">
        <v>0.8189627753464388</v>
      </c>
      <c r="AK133" s="182" t="s">
        <v>70</v>
      </c>
      <c r="AL133" s="182">
        <v>9</v>
      </c>
      <c r="AM133" s="182" t="s">
        <v>753</v>
      </c>
      <c r="AN133" s="188" t="s">
        <v>568</v>
      </c>
      <c r="AO133" s="189">
        <v>130</v>
      </c>
      <c r="AP133" s="189">
        <v>2</v>
      </c>
      <c r="AQ133" s="189" t="s">
        <v>894</v>
      </c>
      <c r="AS133" s="177" t="s">
        <v>154</v>
      </c>
      <c r="AT133" s="178" t="s">
        <v>262</v>
      </c>
      <c r="AU133" s="177">
        <v>1</v>
      </c>
      <c r="AV133" s="190">
        <v>5.0592245553319273E-2</v>
      </c>
      <c r="AW133" s="190">
        <v>0.46409047049415675</v>
      </c>
      <c r="AX133" s="190">
        <v>0.16619706830221573</v>
      </c>
      <c r="AY133" s="191">
        <v>16.152266666666666</v>
      </c>
      <c r="AZ133" s="191">
        <v>2.2688931866242501</v>
      </c>
      <c r="BA133" s="191">
        <v>16.95888452063426</v>
      </c>
      <c r="BB133" s="191">
        <v>1.7625644521764845</v>
      </c>
    </row>
    <row r="134" spans="23:54" ht="16.5">
      <c r="W134" s="183" t="s">
        <v>165</v>
      </c>
      <c r="X134" s="183" t="s">
        <v>288</v>
      </c>
      <c r="Y134" s="184" t="s">
        <v>288</v>
      </c>
      <c r="Z134" s="185">
        <v>9</v>
      </c>
      <c r="AA134" s="182">
        <v>21</v>
      </c>
      <c r="AB134" s="186">
        <v>0.97222222222222232</v>
      </c>
      <c r="AC134" s="183">
        <v>1</v>
      </c>
      <c r="AD134" s="183">
        <v>0</v>
      </c>
      <c r="AE134" s="183">
        <v>2</v>
      </c>
      <c r="AF134" s="183">
        <v>4</v>
      </c>
      <c r="AG134" s="183">
        <v>5</v>
      </c>
      <c r="AH134" s="183">
        <v>9</v>
      </c>
      <c r="AI134" s="183">
        <v>0</v>
      </c>
      <c r="AJ134" s="187">
        <v>0.81716133369788491</v>
      </c>
      <c r="AK134" s="182" t="s">
        <v>70</v>
      </c>
      <c r="AL134" s="182">
        <v>10</v>
      </c>
      <c r="AM134" s="182" t="s">
        <v>754</v>
      </c>
      <c r="AN134" s="188" t="s">
        <v>570</v>
      </c>
      <c r="AO134" s="189">
        <v>131</v>
      </c>
      <c r="AP134" s="189">
        <v>3</v>
      </c>
      <c r="AQ134" s="189" t="s">
        <v>895</v>
      </c>
      <c r="AS134" s="177" t="s">
        <v>154</v>
      </c>
      <c r="AT134" s="178" t="s">
        <v>263</v>
      </c>
      <c r="AU134" s="177">
        <v>1</v>
      </c>
      <c r="AV134" s="190">
        <v>5.0178395100197018E-2</v>
      </c>
      <c r="AW134" s="190">
        <v>0.4751485339976651</v>
      </c>
      <c r="AX134" s="190">
        <v>0.14659432428553248</v>
      </c>
      <c r="AY134" s="191">
        <v>15.370142857142858</v>
      </c>
      <c r="AZ134" s="191">
        <v>0.73172081661293942</v>
      </c>
      <c r="BA134" s="191">
        <v>13.058402265707841</v>
      </c>
      <c r="BB134" s="191">
        <v>1.6491022179647989</v>
      </c>
    </row>
    <row r="135" spans="23:54" ht="16.5">
      <c r="W135" s="183" t="s">
        <v>165</v>
      </c>
      <c r="X135" s="183" t="s">
        <v>289</v>
      </c>
      <c r="Y135" s="184" t="s">
        <v>289</v>
      </c>
      <c r="Z135" s="185">
        <v>5</v>
      </c>
      <c r="AA135" s="182">
        <v>12</v>
      </c>
      <c r="AB135" s="186">
        <v>1</v>
      </c>
      <c r="AC135" s="183">
        <v>0</v>
      </c>
      <c r="AD135" s="183">
        <v>0</v>
      </c>
      <c r="AE135" s="183">
        <v>1</v>
      </c>
      <c r="AF135" s="183">
        <v>2</v>
      </c>
      <c r="AG135" s="183">
        <v>2</v>
      </c>
      <c r="AH135" s="183">
        <v>7</v>
      </c>
      <c r="AI135" s="183">
        <v>0</v>
      </c>
      <c r="AJ135" s="187">
        <v>0.79229651981704619</v>
      </c>
      <c r="AK135" s="182" t="s">
        <v>73</v>
      </c>
      <c r="AL135" s="182">
        <v>2</v>
      </c>
      <c r="AM135" s="182" t="s">
        <v>755</v>
      </c>
      <c r="AN135" s="188" t="s">
        <v>572</v>
      </c>
      <c r="AO135" s="189">
        <v>132</v>
      </c>
      <c r="AP135" s="189">
        <v>4</v>
      </c>
      <c r="AQ135" s="189" t="s">
        <v>896</v>
      </c>
      <c r="AS135" s="177" t="s">
        <v>154</v>
      </c>
      <c r="AT135" s="178" t="s">
        <v>264</v>
      </c>
      <c r="AU135" s="177">
        <v>1</v>
      </c>
      <c r="AV135" s="190">
        <v>7.8515160556204916E-2</v>
      </c>
      <c r="AW135" s="190">
        <v>0.39950360469328133</v>
      </c>
      <c r="AX135" s="190">
        <v>0.14910403851297138</v>
      </c>
      <c r="AY135" s="191">
        <v>14.4925</v>
      </c>
      <c r="AZ135" s="191">
        <v>0.33431398769724524</v>
      </c>
      <c r="BA135" s="191">
        <v>24.449496300258534</v>
      </c>
      <c r="BB135" s="191">
        <v>2.299525672860339</v>
      </c>
    </row>
    <row r="136" spans="23:54" ht="16.5">
      <c r="W136" s="183" t="s">
        <v>165</v>
      </c>
      <c r="X136" s="183" t="s">
        <v>290</v>
      </c>
      <c r="Y136" s="184" t="s">
        <v>290</v>
      </c>
      <c r="Z136" s="185">
        <v>3</v>
      </c>
      <c r="AA136" s="182">
        <v>8</v>
      </c>
      <c r="AB136" s="186">
        <v>1.1111111111111112</v>
      </c>
      <c r="AC136" s="183">
        <v>0</v>
      </c>
      <c r="AD136" s="183">
        <v>1</v>
      </c>
      <c r="AE136" s="183">
        <v>2</v>
      </c>
      <c r="AF136" s="183">
        <v>3</v>
      </c>
      <c r="AG136" s="183">
        <v>2</v>
      </c>
      <c r="AH136" s="183">
        <v>0</v>
      </c>
      <c r="AI136" s="183">
        <v>0</v>
      </c>
      <c r="AJ136" s="187">
        <v>0.88441553196066991</v>
      </c>
      <c r="AK136" s="182" t="s">
        <v>72</v>
      </c>
      <c r="AL136" s="182">
        <v>19</v>
      </c>
      <c r="AM136" s="182" t="s">
        <v>563</v>
      </c>
      <c r="AN136" s="188" t="s">
        <v>574</v>
      </c>
      <c r="AO136" s="189">
        <v>133</v>
      </c>
      <c r="AP136" s="189">
        <v>5</v>
      </c>
      <c r="AQ136" s="189" t="s">
        <v>897</v>
      </c>
      <c r="AS136" s="177" t="s">
        <v>154</v>
      </c>
      <c r="AT136" s="178" t="s">
        <v>99</v>
      </c>
      <c r="AU136" s="177">
        <v>1</v>
      </c>
      <c r="AV136" s="190">
        <v>0.12442665182243</v>
      </c>
      <c r="AW136" s="190">
        <v>0.61317780130608679</v>
      </c>
      <c r="AX136" s="190">
        <v>0.1712104773117262</v>
      </c>
      <c r="AY136" s="191">
        <v>20.370999999999999</v>
      </c>
      <c r="AZ136" s="191">
        <v>0.19237132282216426</v>
      </c>
      <c r="BA136" s="191">
        <v>37.833026821692307</v>
      </c>
      <c r="BB136" s="191">
        <v>1.6767310988157931</v>
      </c>
    </row>
    <row r="137" spans="23:54" ht="16.5">
      <c r="W137" s="183" t="s">
        <v>137</v>
      </c>
      <c r="X137" s="183" t="s">
        <v>291</v>
      </c>
      <c r="Y137" s="184" t="s">
        <v>291</v>
      </c>
      <c r="Z137" s="185">
        <v>13</v>
      </c>
      <c r="AA137" s="182">
        <v>32</v>
      </c>
      <c r="AB137" s="186">
        <v>1.0256410256410258</v>
      </c>
      <c r="AC137" s="183">
        <v>13</v>
      </c>
      <c r="AD137" s="183">
        <v>3</v>
      </c>
      <c r="AE137" s="183">
        <v>7</v>
      </c>
      <c r="AF137" s="183">
        <v>7</v>
      </c>
      <c r="AG137" s="183">
        <v>1</v>
      </c>
      <c r="AH137" s="183">
        <v>1</v>
      </c>
      <c r="AI137" s="183">
        <v>0</v>
      </c>
      <c r="AJ137" s="187">
        <v>0.95990957268638677</v>
      </c>
      <c r="AK137" s="182" t="s">
        <v>69</v>
      </c>
      <c r="AL137" s="182">
        <v>30</v>
      </c>
      <c r="AM137" s="182" t="s">
        <v>610</v>
      </c>
      <c r="AN137" s="188" t="s">
        <v>575</v>
      </c>
      <c r="AO137" s="189">
        <v>134</v>
      </c>
      <c r="AP137" s="189">
        <v>1</v>
      </c>
      <c r="AQ137" s="189" t="s">
        <v>898</v>
      </c>
      <c r="AS137" s="177" t="s">
        <v>154</v>
      </c>
      <c r="AT137" s="178" t="s">
        <v>100</v>
      </c>
      <c r="AU137" s="177">
        <v>1</v>
      </c>
      <c r="AV137" s="190">
        <v>5.5107810323247616E-2</v>
      </c>
      <c r="AW137" s="190">
        <v>0.46960841926835983</v>
      </c>
      <c r="AX137" s="190">
        <v>0.159924813681768</v>
      </c>
      <c r="AY137" s="191">
        <v>15.969239999999999</v>
      </c>
      <c r="AZ137" s="191">
        <v>1.670121669347967</v>
      </c>
      <c r="BA137" s="191">
        <v>17.021131944484438</v>
      </c>
      <c r="BB137" s="191">
        <v>1.732404614095995</v>
      </c>
    </row>
    <row r="138" spans="23:54" ht="16.5">
      <c r="W138" s="183" t="s">
        <v>137</v>
      </c>
      <c r="X138" s="183" t="s">
        <v>292</v>
      </c>
      <c r="Y138" s="184" t="s">
        <v>292</v>
      </c>
      <c r="Z138" s="185">
        <v>12</v>
      </c>
      <c r="AA138" s="182">
        <v>30</v>
      </c>
      <c r="AB138" s="186">
        <v>1.0416666666666667</v>
      </c>
      <c r="AC138" s="183">
        <v>11</v>
      </c>
      <c r="AD138" s="183">
        <v>7</v>
      </c>
      <c r="AE138" s="183">
        <v>7</v>
      </c>
      <c r="AF138" s="183">
        <v>4</v>
      </c>
      <c r="AG138" s="183">
        <v>0</v>
      </c>
      <c r="AH138" s="183">
        <v>1</v>
      </c>
      <c r="AI138" s="183">
        <v>0</v>
      </c>
      <c r="AJ138" s="187">
        <v>0.96481336939491136</v>
      </c>
      <c r="AK138" s="182" t="s">
        <v>69</v>
      </c>
      <c r="AL138" s="182">
        <v>24</v>
      </c>
      <c r="AM138" s="182" t="s">
        <v>341</v>
      </c>
      <c r="AN138" s="188" t="s">
        <v>577</v>
      </c>
      <c r="AO138" s="189">
        <v>135</v>
      </c>
      <c r="AP138" s="189">
        <v>2</v>
      </c>
      <c r="AQ138" s="189" t="s">
        <v>899</v>
      </c>
      <c r="AS138" s="177" t="s">
        <v>147</v>
      </c>
      <c r="AT138" s="178" t="s">
        <v>265</v>
      </c>
      <c r="AU138" s="177">
        <v>1</v>
      </c>
      <c r="AV138" s="190">
        <v>5.3398743988600644E-2</v>
      </c>
      <c r="AW138" s="190">
        <v>0.37974206531252608</v>
      </c>
      <c r="AX138" s="190">
        <v>0.1977670806607579</v>
      </c>
      <c r="AY138" s="191">
        <v>13.944571428571434</v>
      </c>
      <c r="AZ138" s="191">
        <v>2.4732414577936077</v>
      </c>
      <c r="BA138" s="191">
        <v>50.358200337749658</v>
      </c>
      <c r="BB138" s="191">
        <v>1.7532257425871574</v>
      </c>
    </row>
    <row r="139" spans="23:54" ht="16.5">
      <c r="W139" s="183" t="s">
        <v>137</v>
      </c>
      <c r="X139" s="183" t="s">
        <v>293</v>
      </c>
      <c r="Y139" s="184" t="s">
        <v>293</v>
      </c>
      <c r="Z139" s="185">
        <v>13</v>
      </c>
      <c r="AA139" s="182">
        <v>28</v>
      </c>
      <c r="AB139" s="186">
        <v>0.89743589743589747</v>
      </c>
      <c r="AC139" s="183">
        <v>3</v>
      </c>
      <c r="AD139" s="183">
        <v>6</v>
      </c>
      <c r="AE139" s="183">
        <v>10</v>
      </c>
      <c r="AF139" s="183">
        <v>6</v>
      </c>
      <c r="AG139" s="183">
        <v>3</v>
      </c>
      <c r="AH139" s="183">
        <v>0</v>
      </c>
      <c r="AI139" s="183">
        <v>0</v>
      </c>
      <c r="AJ139" s="187">
        <v>0.92619470687876915</v>
      </c>
      <c r="AK139" s="182" t="s">
        <v>71</v>
      </c>
      <c r="AL139" s="182">
        <v>27</v>
      </c>
      <c r="AM139" s="182" t="s">
        <v>354</v>
      </c>
      <c r="AN139" s="188" t="s">
        <v>579</v>
      </c>
      <c r="AO139" s="189">
        <v>136</v>
      </c>
      <c r="AP139" s="189">
        <v>3</v>
      </c>
      <c r="AQ139" s="189" t="s">
        <v>900</v>
      </c>
      <c r="AS139" s="177" t="s">
        <v>147</v>
      </c>
      <c r="AT139" s="178" t="s">
        <v>266</v>
      </c>
      <c r="AU139" s="177">
        <v>1</v>
      </c>
      <c r="AV139" s="190">
        <v>3.1746312955770052E-2</v>
      </c>
      <c r="AW139" s="190">
        <v>0.4799538912005073</v>
      </c>
      <c r="AX139" s="190">
        <v>0.23356254260326248</v>
      </c>
      <c r="AY139" s="191">
        <v>12.744166666666667</v>
      </c>
      <c r="AZ139" s="191">
        <v>6.6137297893908311</v>
      </c>
      <c r="BA139" s="191">
        <v>27.136300967426976</v>
      </c>
      <c r="BB139" s="191">
        <v>1.743769988537901</v>
      </c>
    </row>
    <row r="140" spans="23:54" ht="16.5">
      <c r="W140" s="183" t="s">
        <v>137</v>
      </c>
      <c r="X140" s="183" t="s">
        <v>294</v>
      </c>
      <c r="Y140" s="184" t="s">
        <v>294</v>
      </c>
      <c r="Z140" s="185">
        <v>13</v>
      </c>
      <c r="AA140" s="182">
        <v>31</v>
      </c>
      <c r="AB140" s="186">
        <v>0.99358974358974361</v>
      </c>
      <c r="AC140" s="183">
        <v>8</v>
      </c>
      <c r="AD140" s="183">
        <v>7</v>
      </c>
      <c r="AE140" s="183">
        <v>7</v>
      </c>
      <c r="AF140" s="183">
        <v>8</v>
      </c>
      <c r="AG140" s="183">
        <v>1</v>
      </c>
      <c r="AH140" s="183">
        <v>0</v>
      </c>
      <c r="AI140" s="183">
        <v>0</v>
      </c>
      <c r="AJ140" s="187">
        <v>0.94555053699987035</v>
      </c>
      <c r="AK140" s="182" t="s">
        <v>71</v>
      </c>
      <c r="AL140" s="182">
        <v>6</v>
      </c>
      <c r="AM140" s="182" t="s">
        <v>501</v>
      </c>
      <c r="AN140" s="188" t="s">
        <v>581</v>
      </c>
      <c r="AO140" s="189">
        <v>137</v>
      </c>
      <c r="AP140" s="189">
        <v>4</v>
      </c>
      <c r="AQ140" s="189" t="s">
        <v>901</v>
      </c>
      <c r="AS140" s="177" t="s">
        <v>147</v>
      </c>
      <c r="AT140" s="178" t="s">
        <v>267</v>
      </c>
      <c r="AU140" s="177">
        <v>1</v>
      </c>
      <c r="AV140" s="190">
        <v>4.1163958918510837E-2</v>
      </c>
      <c r="AW140" s="190">
        <v>0.45387585747384868</v>
      </c>
      <c r="AX140" s="190">
        <v>0.15582916592149049</v>
      </c>
      <c r="AY140" s="191">
        <v>12.607749999999999</v>
      </c>
      <c r="AZ140" s="191">
        <v>2.4306495542991504</v>
      </c>
      <c r="BA140" s="191">
        <v>22.094381453207323</v>
      </c>
      <c r="BB140" s="191">
        <v>1.7407182612621928</v>
      </c>
    </row>
    <row r="141" spans="23:54" ht="16.5">
      <c r="W141" s="183" t="s">
        <v>137</v>
      </c>
      <c r="X141" s="183" t="s">
        <v>295</v>
      </c>
      <c r="Y141" s="184" t="s">
        <v>295</v>
      </c>
      <c r="Z141" s="185">
        <v>12</v>
      </c>
      <c r="AA141" s="182">
        <v>28</v>
      </c>
      <c r="AB141" s="186">
        <v>0.97222222222222232</v>
      </c>
      <c r="AC141" s="183">
        <v>8</v>
      </c>
      <c r="AD141" s="183">
        <v>3</v>
      </c>
      <c r="AE141" s="183">
        <v>10</v>
      </c>
      <c r="AF141" s="183">
        <v>6</v>
      </c>
      <c r="AG141" s="183">
        <v>1</v>
      </c>
      <c r="AH141" s="183">
        <v>0</v>
      </c>
      <c r="AI141" s="183">
        <v>0</v>
      </c>
      <c r="AJ141" s="187">
        <v>0.94579376867532416</v>
      </c>
      <c r="AK141" s="182" t="s">
        <v>71</v>
      </c>
      <c r="AL141" s="182">
        <v>5</v>
      </c>
      <c r="AM141" s="182" t="s">
        <v>588</v>
      </c>
      <c r="AN141" s="188" t="s">
        <v>583</v>
      </c>
      <c r="AO141" s="189">
        <v>138</v>
      </c>
      <c r="AP141" s="189">
        <v>5</v>
      </c>
      <c r="AQ141" s="189" t="s">
        <v>583</v>
      </c>
      <c r="AS141" s="177" t="s">
        <v>147</v>
      </c>
      <c r="AT141" s="178" t="s">
        <v>268</v>
      </c>
      <c r="AU141" s="177">
        <v>1</v>
      </c>
      <c r="AV141" s="190">
        <v>3.8429368113613166E-2</v>
      </c>
      <c r="AW141" s="190">
        <v>0.44419916088186123</v>
      </c>
      <c r="AX141" s="190">
        <v>0.19555741541721872</v>
      </c>
      <c r="AY141" s="191">
        <v>7.6119999999999992</v>
      </c>
      <c r="AZ141" s="191">
        <v>0.33592684856945548</v>
      </c>
      <c r="BA141" s="191">
        <v>6.9044964768472008</v>
      </c>
      <c r="BB141" s="191">
        <v>2.2234597379538505</v>
      </c>
    </row>
    <row r="142" spans="23:54" ht="16.5">
      <c r="W142" s="183" t="s">
        <v>137</v>
      </c>
      <c r="X142" s="183" t="s">
        <v>330</v>
      </c>
      <c r="Y142" s="184" t="s">
        <v>330</v>
      </c>
      <c r="Z142" s="185">
        <v>6</v>
      </c>
      <c r="AA142" s="182">
        <v>12</v>
      </c>
      <c r="AB142" s="186">
        <v>0.83333333333333337</v>
      </c>
      <c r="AC142" s="183">
        <v>4</v>
      </c>
      <c r="AD142" s="183">
        <v>5</v>
      </c>
      <c r="AE142" s="183">
        <v>1</v>
      </c>
      <c r="AF142" s="183">
        <v>2</v>
      </c>
      <c r="AG142" s="183">
        <v>0</v>
      </c>
      <c r="AH142" s="183">
        <v>0</v>
      </c>
      <c r="AI142" s="183">
        <v>0</v>
      </c>
      <c r="AJ142" s="187">
        <v>0.99798998554646656</v>
      </c>
      <c r="AK142" s="182" t="s">
        <v>69</v>
      </c>
      <c r="AL142" s="182">
        <v>2</v>
      </c>
      <c r="AM142" s="182" t="s">
        <v>426</v>
      </c>
      <c r="AN142" s="188" t="s">
        <v>585</v>
      </c>
      <c r="AO142" s="189">
        <v>139</v>
      </c>
      <c r="AP142" s="189">
        <v>6</v>
      </c>
      <c r="AQ142" s="189" t="s">
        <v>902</v>
      </c>
      <c r="AS142" s="177" t="s">
        <v>147</v>
      </c>
      <c r="AT142" s="178" t="s">
        <v>99</v>
      </c>
      <c r="AU142" s="177">
        <v>1</v>
      </c>
      <c r="AV142" s="190">
        <v>7.8150694128293161E-2</v>
      </c>
      <c r="AW142" s="190">
        <v>0.40481067218374567</v>
      </c>
      <c r="AX142" s="190">
        <v>0.20314664044840414</v>
      </c>
      <c r="AY142" s="191">
        <v>15.662000000000001</v>
      </c>
      <c r="AZ142" s="191">
        <v>2.6562452065997593</v>
      </c>
      <c r="BA142" s="191">
        <v>49.907480360620831</v>
      </c>
      <c r="BB142" s="191">
        <v>2.0315693867546298</v>
      </c>
    </row>
    <row r="143" spans="23:54" ht="16.5">
      <c r="W143" s="183" t="s">
        <v>157</v>
      </c>
      <c r="X143" s="183" t="s">
        <v>296</v>
      </c>
      <c r="Y143" s="184" t="s">
        <v>296</v>
      </c>
      <c r="Z143" s="185">
        <v>35</v>
      </c>
      <c r="AA143" s="182">
        <v>77</v>
      </c>
      <c r="AB143" s="186">
        <v>0.91666666666666663</v>
      </c>
      <c r="AC143" s="183">
        <v>5</v>
      </c>
      <c r="AD143" s="183">
        <v>11</v>
      </c>
      <c r="AE143" s="183">
        <v>10</v>
      </c>
      <c r="AF143" s="183">
        <v>30</v>
      </c>
      <c r="AG143" s="183">
        <v>13</v>
      </c>
      <c r="AH143" s="183">
        <v>8</v>
      </c>
      <c r="AI143" s="183">
        <v>0</v>
      </c>
      <c r="AJ143" s="187">
        <v>0.8821714290437821</v>
      </c>
      <c r="AK143" s="182" t="s">
        <v>72</v>
      </c>
      <c r="AL143" s="182">
        <v>22</v>
      </c>
      <c r="AM143" s="182" t="s">
        <v>559</v>
      </c>
      <c r="AN143" s="188" t="s">
        <v>586</v>
      </c>
      <c r="AO143" s="189">
        <v>140</v>
      </c>
      <c r="AP143" s="189">
        <v>1</v>
      </c>
      <c r="AQ143" s="189" t="s">
        <v>903</v>
      </c>
      <c r="AS143" s="177" t="s">
        <v>147</v>
      </c>
      <c r="AT143" s="178" t="s">
        <v>100</v>
      </c>
      <c r="AU143" s="177">
        <v>1</v>
      </c>
      <c r="AV143" s="190">
        <v>4.5400501429335778E-2</v>
      </c>
      <c r="AW143" s="190">
        <v>0.42203860139799132</v>
      </c>
      <c r="AX143" s="190">
        <v>0.19555727079582466</v>
      </c>
      <c r="AY143" s="191">
        <v>12.791386363636366</v>
      </c>
      <c r="AZ143" s="191">
        <v>2.7704864805327722</v>
      </c>
      <c r="BA143" s="191">
        <v>37.220149098886061</v>
      </c>
      <c r="BB143" s="191">
        <v>1.8025798211869086</v>
      </c>
    </row>
    <row r="144" spans="23:54" ht="16.5">
      <c r="W144" s="183" t="s">
        <v>157</v>
      </c>
      <c r="X144" s="183" t="s">
        <v>297</v>
      </c>
      <c r="Y144" s="184" t="s">
        <v>297</v>
      </c>
      <c r="Z144" s="185">
        <v>9</v>
      </c>
      <c r="AA144" s="182">
        <v>21</v>
      </c>
      <c r="AB144" s="186">
        <v>0.97222222222222232</v>
      </c>
      <c r="AC144" s="183">
        <v>7</v>
      </c>
      <c r="AD144" s="183">
        <v>3</v>
      </c>
      <c r="AE144" s="183">
        <v>5</v>
      </c>
      <c r="AF144" s="183">
        <v>4</v>
      </c>
      <c r="AG144" s="183">
        <v>2</v>
      </c>
      <c r="AH144" s="183">
        <v>0</v>
      </c>
      <c r="AI144" s="183">
        <v>0</v>
      </c>
      <c r="AJ144" s="187">
        <v>0.9356519997707391</v>
      </c>
      <c r="AK144" s="182" t="s">
        <v>71</v>
      </c>
      <c r="AL144" s="182">
        <v>19</v>
      </c>
      <c r="AM144" s="182" t="s">
        <v>436</v>
      </c>
      <c r="AN144" s="188" t="s">
        <v>587</v>
      </c>
      <c r="AO144" s="189">
        <v>141</v>
      </c>
      <c r="AP144" s="189">
        <v>2</v>
      </c>
      <c r="AQ144" s="189" t="s">
        <v>904</v>
      </c>
      <c r="AS144" s="177" t="s">
        <v>140</v>
      </c>
      <c r="AT144" s="178" t="s">
        <v>269</v>
      </c>
      <c r="AU144" s="177">
        <v>1</v>
      </c>
      <c r="AV144" s="190">
        <v>4.6093432011173052E-2</v>
      </c>
      <c r="AW144" s="190">
        <v>0.39834262285193178</v>
      </c>
      <c r="AX144" s="190">
        <v>0.18144216019233239</v>
      </c>
      <c r="AY144" s="191">
        <v>14.861500000000003</v>
      </c>
      <c r="AZ144" s="191">
        <v>2.8379335488657516</v>
      </c>
      <c r="BA144" s="191">
        <v>52.626268556296338</v>
      </c>
      <c r="BB144" s="191">
        <v>1.9979524144783263</v>
      </c>
    </row>
    <row r="145" spans="23:54" ht="16.5">
      <c r="W145" s="183" t="s">
        <v>157</v>
      </c>
      <c r="X145" s="183" t="s">
        <v>298</v>
      </c>
      <c r="Y145" s="184" t="s">
        <v>298</v>
      </c>
      <c r="Z145" s="185">
        <v>10</v>
      </c>
      <c r="AA145" s="182">
        <v>25</v>
      </c>
      <c r="AB145" s="186">
        <v>1.0416666666666667</v>
      </c>
      <c r="AC145" s="183">
        <v>3</v>
      </c>
      <c r="AD145" s="183">
        <v>3</v>
      </c>
      <c r="AE145" s="183">
        <v>9</v>
      </c>
      <c r="AF145" s="183">
        <v>2</v>
      </c>
      <c r="AG145" s="183">
        <v>8</v>
      </c>
      <c r="AH145" s="183">
        <v>0</v>
      </c>
      <c r="AI145" s="183">
        <v>0</v>
      </c>
      <c r="AJ145" s="187">
        <v>0.89110662980745137</v>
      </c>
      <c r="AK145" s="182" t="s">
        <v>72</v>
      </c>
      <c r="AL145" s="182">
        <v>9</v>
      </c>
      <c r="AM145" s="182" t="s">
        <v>485</v>
      </c>
      <c r="AN145" s="188" t="s">
        <v>589</v>
      </c>
      <c r="AO145" s="189">
        <v>142</v>
      </c>
      <c r="AP145" s="189">
        <v>3</v>
      </c>
      <c r="AQ145" s="189" t="s">
        <v>905</v>
      </c>
      <c r="AS145" s="177" t="s">
        <v>140</v>
      </c>
      <c r="AT145" s="178" t="s">
        <v>270</v>
      </c>
      <c r="AU145" s="177">
        <v>1</v>
      </c>
      <c r="AV145" s="190">
        <v>5.5668528773537534E-2</v>
      </c>
      <c r="AW145" s="190">
        <v>0.43006627302564793</v>
      </c>
      <c r="AX145" s="190">
        <v>0.18769873329373007</v>
      </c>
      <c r="AY145" s="191">
        <v>12.843333333333334</v>
      </c>
      <c r="AZ145" s="191">
        <v>1.4267923743486903</v>
      </c>
      <c r="BA145" s="191">
        <v>20.31416625219747</v>
      </c>
      <c r="BB145" s="191">
        <v>2.0340970169745187</v>
      </c>
    </row>
    <row r="146" spans="23:54" ht="16.5">
      <c r="W146" s="183" t="s">
        <v>139</v>
      </c>
      <c r="X146" s="183" t="s">
        <v>299</v>
      </c>
      <c r="Y146" s="184" t="s">
        <v>299</v>
      </c>
      <c r="Z146" s="185">
        <v>20</v>
      </c>
      <c r="AA146" s="182">
        <v>49</v>
      </c>
      <c r="AB146" s="186">
        <v>1.0208333333333333</v>
      </c>
      <c r="AC146" s="183">
        <v>11</v>
      </c>
      <c r="AD146" s="183">
        <v>11</v>
      </c>
      <c r="AE146" s="183">
        <v>12</v>
      </c>
      <c r="AF146" s="183">
        <v>7</v>
      </c>
      <c r="AG146" s="183">
        <v>6</v>
      </c>
      <c r="AH146" s="183">
        <v>2</v>
      </c>
      <c r="AI146" s="183">
        <v>0</v>
      </c>
      <c r="AJ146" s="187">
        <v>0.93736028354860557</v>
      </c>
      <c r="AK146" s="182" t="s">
        <v>71</v>
      </c>
      <c r="AL146" s="182">
        <v>14</v>
      </c>
      <c r="AM146" s="182" t="s">
        <v>516</v>
      </c>
      <c r="AN146" s="188" t="s">
        <v>591</v>
      </c>
      <c r="AO146" s="189">
        <v>143</v>
      </c>
      <c r="AP146" s="189">
        <v>1</v>
      </c>
      <c r="AQ146" s="189" t="s">
        <v>906</v>
      </c>
      <c r="AS146" s="177" t="s">
        <v>140</v>
      </c>
      <c r="AT146" s="178" t="s">
        <v>271</v>
      </c>
      <c r="AU146" s="177">
        <v>1</v>
      </c>
      <c r="AV146" s="190">
        <v>7.528783385539542E-2</v>
      </c>
      <c r="AW146" s="190">
        <v>0.37697635753547887</v>
      </c>
      <c r="AX146" s="190">
        <v>0.22236692580751286</v>
      </c>
      <c r="AY146" s="191">
        <v>12.437000000000001</v>
      </c>
      <c r="AZ146" s="191">
        <v>16.574081030124788</v>
      </c>
      <c r="BA146" s="191">
        <v>57.922087594240509</v>
      </c>
      <c r="BB146" s="191">
        <v>2.4970776092810869</v>
      </c>
    </row>
    <row r="147" spans="23:54" ht="16.5">
      <c r="W147" s="183" t="s">
        <v>139</v>
      </c>
      <c r="X147" s="183" t="s">
        <v>300</v>
      </c>
      <c r="Y147" s="184" t="s">
        <v>300</v>
      </c>
      <c r="Z147" s="185">
        <v>14</v>
      </c>
      <c r="AA147" s="182">
        <v>38</v>
      </c>
      <c r="AB147" s="186">
        <v>1.1309523809523809</v>
      </c>
      <c r="AC147" s="183">
        <v>2</v>
      </c>
      <c r="AD147" s="183">
        <v>7</v>
      </c>
      <c r="AE147" s="183">
        <v>11</v>
      </c>
      <c r="AF147" s="183">
        <v>10</v>
      </c>
      <c r="AG147" s="183">
        <v>7</v>
      </c>
      <c r="AH147" s="183">
        <v>1</v>
      </c>
      <c r="AI147" s="183">
        <v>0</v>
      </c>
      <c r="AJ147" s="187">
        <v>0.90133706355305143</v>
      </c>
      <c r="AK147" s="182" t="s">
        <v>71</v>
      </c>
      <c r="AL147" s="182">
        <v>66</v>
      </c>
      <c r="AM147" s="182" t="s">
        <v>756</v>
      </c>
      <c r="AN147" s="188" t="s">
        <v>593</v>
      </c>
      <c r="AO147" s="189">
        <v>144</v>
      </c>
      <c r="AP147" s="189">
        <v>2</v>
      </c>
      <c r="AQ147" s="189" t="s">
        <v>907</v>
      </c>
      <c r="AS147" s="177" t="s">
        <v>140</v>
      </c>
      <c r="AT147" s="178" t="s">
        <v>272</v>
      </c>
      <c r="AU147" s="177">
        <v>1</v>
      </c>
      <c r="AV147" s="190">
        <v>5.064528083499175E-2</v>
      </c>
      <c r="AW147" s="190">
        <v>0.44066433005358108</v>
      </c>
      <c r="AX147" s="190">
        <v>0.19761694199132057</v>
      </c>
      <c r="AY147" s="191">
        <v>13.329875000000001</v>
      </c>
      <c r="AZ147" s="191">
        <v>1.5003980410803177</v>
      </c>
      <c r="BA147" s="191">
        <v>36.169272777397467</v>
      </c>
      <c r="BB147" s="191">
        <v>2.2952981855852199</v>
      </c>
    </row>
    <row r="148" spans="23:54" ht="16.5">
      <c r="W148" s="183" t="s">
        <v>139</v>
      </c>
      <c r="X148" s="183" t="s">
        <v>301</v>
      </c>
      <c r="Y148" s="184" t="s">
        <v>301</v>
      </c>
      <c r="Z148" s="185">
        <v>10</v>
      </c>
      <c r="AA148" s="182">
        <v>25</v>
      </c>
      <c r="AB148" s="186">
        <v>1.0416666666666667</v>
      </c>
      <c r="AC148" s="183">
        <v>1</v>
      </c>
      <c r="AD148" s="183">
        <v>4</v>
      </c>
      <c r="AE148" s="183">
        <v>10</v>
      </c>
      <c r="AF148" s="183">
        <v>7</v>
      </c>
      <c r="AG148" s="183">
        <v>2</v>
      </c>
      <c r="AH148" s="183">
        <v>1</v>
      </c>
      <c r="AI148" s="183">
        <v>0</v>
      </c>
      <c r="AJ148" s="187">
        <v>0.9072833637052129</v>
      </c>
      <c r="AK148" s="182" t="s">
        <v>71</v>
      </c>
      <c r="AL148" s="182">
        <v>56</v>
      </c>
      <c r="AM148" s="182" t="s">
        <v>499</v>
      </c>
      <c r="AN148" s="188" t="s">
        <v>595</v>
      </c>
      <c r="AO148" s="189">
        <v>145</v>
      </c>
      <c r="AP148" s="189">
        <v>3</v>
      </c>
      <c r="AQ148" s="189" t="s">
        <v>908</v>
      </c>
      <c r="AS148" s="177" t="s">
        <v>140</v>
      </c>
      <c r="AT148" s="178" t="s">
        <v>100</v>
      </c>
      <c r="AU148" s="177">
        <v>1</v>
      </c>
      <c r="AV148" s="190">
        <v>5.4828237222044968E-2</v>
      </c>
      <c r="AW148" s="190">
        <v>0.40777101704359775</v>
      </c>
      <c r="AX148" s="190">
        <v>0.19333927527109684</v>
      </c>
      <c r="AY148" s="191">
        <v>13.698489361702133</v>
      </c>
      <c r="AZ148" s="191">
        <v>5.1381181865553236</v>
      </c>
      <c r="BA148" s="191">
        <v>44.676065790634944</v>
      </c>
      <c r="BB148" s="191">
        <v>2.1056171949687608</v>
      </c>
    </row>
    <row r="149" spans="23:54" ht="16.5">
      <c r="W149" s="183" t="s">
        <v>139</v>
      </c>
      <c r="X149" s="183" t="s">
        <v>302</v>
      </c>
      <c r="Y149" s="184" t="s">
        <v>302</v>
      </c>
      <c r="Z149" s="185">
        <v>6</v>
      </c>
      <c r="AA149" s="182">
        <v>16</v>
      </c>
      <c r="AB149" s="186">
        <v>1.1111111111111112</v>
      </c>
      <c r="AC149" s="183">
        <v>0</v>
      </c>
      <c r="AD149" s="183">
        <v>1</v>
      </c>
      <c r="AE149" s="183">
        <v>3</v>
      </c>
      <c r="AF149" s="183">
        <v>3</v>
      </c>
      <c r="AG149" s="183">
        <v>6</v>
      </c>
      <c r="AH149" s="183">
        <v>3</v>
      </c>
      <c r="AI149" s="183">
        <v>0</v>
      </c>
      <c r="AJ149" s="187">
        <v>0.84233088482818053</v>
      </c>
      <c r="AK149" s="182" t="s">
        <v>70</v>
      </c>
      <c r="AL149" s="182">
        <v>4</v>
      </c>
      <c r="AM149" s="182" t="s">
        <v>629</v>
      </c>
      <c r="AN149" s="188" t="s">
        <v>597</v>
      </c>
      <c r="AO149" s="189">
        <v>146</v>
      </c>
      <c r="AP149" s="189">
        <v>4</v>
      </c>
      <c r="AQ149" s="189" t="s">
        <v>909</v>
      </c>
      <c r="AS149" s="177" t="s">
        <v>149</v>
      </c>
      <c r="AT149" s="178" t="s">
        <v>273</v>
      </c>
      <c r="AU149" s="177">
        <v>1</v>
      </c>
      <c r="AV149" s="190">
        <v>2.1112041841699944E-2</v>
      </c>
      <c r="AW149" s="190">
        <v>0.50991583775357641</v>
      </c>
      <c r="AX149" s="190">
        <v>0.18645969008227101</v>
      </c>
      <c r="AY149" s="191">
        <v>20.241000000000003</v>
      </c>
      <c r="AZ149" s="191">
        <v>3.9900070553408682</v>
      </c>
      <c r="BA149" s="191">
        <v>62.190577987380053</v>
      </c>
      <c r="BB149" s="191">
        <v>1.7642536970085194</v>
      </c>
    </row>
    <row r="150" spans="23:54" ht="16.5">
      <c r="W150" s="183" t="s">
        <v>145</v>
      </c>
      <c r="X150" s="183" t="s">
        <v>303</v>
      </c>
      <c r="Y150" s="184" t="s">
        <v>303</v>
      </c>
      <c r="Z150" s="185">
        <v>8</v>
      </c>
      <c r="AA150" s="182">
        <v>38</v>
      </c>
      <c r="AB150" s="186">
        <v>1.9791666666666667</v>
      </c>
      <c r="AC150" s="183">
        <v>7</v>
      </c>
      <c r="AD150" s="183">
        <v>5</v>
      </c>
      <c r="AE150" s="183">
        <v>12</v>
      </c>
      <c r="AF150" s="183">
        <v>8</v>
      </c>
      <c r="AG150" s="183">
        <v>4</v>
      </c>
      <c r="AH150" s="183">
        <v>2</v>
      </c>
      <c r="AI150" s="183">
        <v>0</v>
      </c>
      <c r="AJ150" s="187">
        <v>0.88186676553499455</v>
      </c>
      <c r="AK150" s="182" t="s">
        <v>72</v>
      </c>
      <c r="AL150" s="182">
        <v>23</v>
      </c>
      <c r="AM150" s="182" t="s">
        <v>608</v>
      </c>
      <c r="AN150" s="188" t="s">
        <v>599</v>
      </c>
      <c r="AO150" s="189">
        <v>147</v>
      </c>
      <c r="AP150" s="189">
        <v>1</v>
      </c>
      <c r="AQ150" s="189" t="s">
        <v>910</v>
      </c>
      <c r="AS150" s="177" t="s">
        <v>149</v>
      </c>
      <c r="AT150" s="178" t="s">
        <v>274</v>
      </c>
      <c r="AU150" s="177">
        <v>1</v>
      </c>
      <c r="AV150" s="190">
        <v>3.2486319162481542E-2</v>
      </c>
      <c r="AW150" s="190">
        <v>0.3763570423341982</v>
      </c>
      <c r="AX150" s="190">
        <v>0.12776666096487294</v>
      </c>
      <c r="AY150" s="191">
        <v>24.686875000000001</v>
      </c>
      <c r="AZ150" s="191">
        <v>0.88794155668723629</v>
      </c>
      <c r="BA150" s="191">
        <v>18.529526886291922</v>
      </c>
      <c r="BB150" s="191">
        <v>2.5656673981921978</v>
      </c>
    </row>
    <row r="151" spans="23:54" ht="16.5">
      <c r="W151" s="183" t="s">
        <v>145</v>
      </c>
      <c r="X151" s="183" t="s">
        <v>304</v>
      </c>
      <c r="Y151" s="184" t="s">
        <v>304</v>
      </c>
      <c r="Z151" s="185">
        <v>10</v>
      </c>
      <c r="AA151" s="182">
        <v>21</v>
      </c>
      <c r="AB151" s="186">
        <v>0.875</v>
      </c>
      <c r="AC151" s="183">
        <v>7</v>
      </c>
      <c r="AD151" s="183">
        <v>5</v>
      </c>
      <c r="AE151" s="183">
        <v>6</v>
      </c>
      <c r="AF151" s="183">
        <v>3</v>
      </c>
      <c r="AG151" s="183">
        <v>0</v>
      </c>
      <c r="AH151" s="183">
        <v>0</v>
      </c>
      <c r="AI151" s="183">
        <v>0</v>
      </c>
      <c r="AJ151" s="187">
        <v>0.97317214040301292</v>
      </c>
      <c r="AK151" s="182" t="s">
        <v>69</v>
      </c>
      <c r="AL151" s="182">
        <v>13</v>
      </c>
      <c r="AM151" s="182" t="s">
        <v>580</v>
      </c>
      <c r="AN151" s="188" t="s">
        <v>601</v>
      </c>
      <c r="AO151" s="189">
        <v>148</v>
      </c>
      <c r="AP151" s="189">
        <v>2</v>
      </c>
      <c r="AQ151" s="189" t="s">
        <v>911</v>
      </c>
      <c r="AS151" s="177" t="s">
        <v>149</v>
      </c>
      <c r="AT151" s="178" t="s">
        <v>275</v>
      </c>
      <c r="AU151" s="177">
        <v>1</v>
      </c>
      <c r="AV151" s="190">
        <v>5.10783420370561E-2</v>
      </c>
      <c r="AW151" s="190">
        <v>0.51169263737478254</v>
      </c>
      <c r="AX151" s="190">
        <v>0.19172472504899521</v>
      </c>
      <c r="AY151" s="191">
        <v>20.794399999999996</v>
      </c>
      <c r="AZ151" s="191">
        <v>4.3441202595885997</v>
      </c>
      <c r="BA151" s="191">
        <v>73.080333784486854</v>
      </c>
      <c r="BB151" s="191">
        <v>1.6666000469891316</v>
      </c>
    </row>
    <row r="152" spans="23:54" ht="16.5">
      <c r="W152" s="183" t="s">
        <v>145</v>
      </c>
      <c r="X152" s="183" t="s">
        <v>305</v>
      </c>
      <c r="Y152" s="184" t="s">
        <v>305</v>
      </c>
      <c r="Z152" s="185">
        <v>8</v>
      </c>
      <c r="AA152" s="182">
        <v>17</v>
      </c>
      <c r="AB152" s="186">
        <v>0.88541666666666674</v>
      </c>
      <c r="AC152" s="183">
        <v>5</v>
      </c>
      <c r="AD152" s="183">
        <v>5</v>
      </c>
      <c r="AE152" s="183">
        <v>4</v>
      </c>
      <c r="AF152" s="183">
        <v>3</v>
      </c>
      <c r="AG152" s="183">
        <v>0</v>
      </c>
      <c r="AH152" s="183">
        <v>0</v>
      </c>
      <c r="AI152" s="183">
        <v>0</v>
      </c>
      <c r="AJ152" s="187">
        <v>0.96044261794307517</v>
      </c>
      <c r="AK152" s="182" t="s">
        <v>69</v>
      </c>
      <c r="AL152" s="182">
        <v>29</v>
      </c>
      <c r="AM152" s="182" t="s">
        <v>438</v>
      </c>
      <c r="AN152" s="188" t="s">
        <v>603</v>
      </c>
      <c r="AO152" s="189">
        <v>149</v>
      </c>
      <c r="AP152" s="189">
        <v>3</v>
      </c>
      <c r="AQ152" s="189" t="s">
        <v>912</v>
      </c>
      <c r="AS152" s="177" t="s">
        <v>149</v>
      </c>
      <c r="AT152" s="178" t="s">
        <v>276</v>
      </c>
      <c r="AU152" s="177">
        <v>1</v>
      </c>
      <c r="AV152" s="190">
        <v>1.4097577751066319E-2</v>
      </c>
      <c r="AW152" s="190">
        <v>0.52063025450680822</v>
      </c>
      <c r="AX152" s="190">
        <v>0.26261025849341896</v>
      </c>
      <c r="AY152" s="191">
        <v>13.751200000000001</v>
      </c>
      <c r="AZ152" s="191">
        <v>1.5399421820051287</v>
      </c>
      <c r="BA152" s="191">
        <v>37.860708675924911</v>
      </c>
      <c r="BB152" s="191">
        <v>2.0664782921108644</v>
      </c>
    </row>
    <row r="153" spans="23:54" ht="16.5">
      <c r="W153" s="183" t="s">
        <v>145</v>
      </c>
      <c r="X153" s="183" t="s">
        <v>306</v>
      </c>
      <c r="Y153" s="184" t="s">
        <v>306</v>
      </c>
      <c r="Z153" s="185">
        <v>5</v>
      </c>
      <c r="AA153" s="182">
        <v>11</v>
      </c>
      <c r="AB153" s="186">
        <v>0.91666666666666663</v>
      </c>
      <c r="AC153" s="183">
        <v>4</v>
      </c>
      <c r="AD153" s="183">
        <v>2</v>
      </c>
      <c r="AE153" s="183">
        <v>0</v>
      </c>
      <c r="AF153" s="183">
        <v>3</v>
      </c>
      <c r="AG153" s="183">
        <v>1</v>
      </c>
      <c r="AH153" s="183">
        <v>1</v>
      </c>
      <c r="AI153" s="183">
        <v>0</v>
      </c>
      <c r="AJ153" s="187">
        <v>0.9533754342809494</v>
      </c>
      <c r="AK153" s="182" t="s">
        <v>69</v>
      </c>
      <c r="AL153" s="182">
        <v>34</v>
      </c>
      <c r="AM153" s="182" t="s">
        <v>463</v>
      </c>
      <c r="AN153" s="188" t="s">
        <v>605</v>
      </c>
      <c r="AO153" s="189">
        <v>150</v>
      </c>
      <c r="AP153" s="189">
        <v>4</v>
      </c>
      <c r="AQ153" s="189" t="s">
        <v>913</v>
      </c>
      <c r="AS153" s="177" t="s">
        <v>149</v>
      </c>
      <c r="AT153" s="178" t="s">
        <v>277</v>
      </c>
      <c r="AU153" s="177">
        <v>1</v>
      </c>
      <c r="AV153" s="190">
        <v>3.4976162411495128E-2</v>
      </c>
      <c r="AW153" s="190">
        <v>0.47814820658656843</v>
      </c>
      <c r="AX153" s="190">
        <v>0.20179182734691251</v>
      </c>
      <c r="AY153" s="191">
        <v>17.100454545454546</v>
      </c>
      <c r="AZ153" s="191">
        <v>3.7389293009720896</v>
      </c>
      <c r="BA153" s="191">
        <v>79.770831748076347</v>
      </c>
      <c r="BB153" s="191">
        <v>1.9424218927074786</v>
      </c>
    </row>
    <row r="154" spans="23:54" ht="16.5">
      <c r="W154" s="183" t="s">
        <v>155</v>
      </c>
      <c r="X154" s="183" t="s">
        <v>307</v>
      </c>
      <c r="Y154" s="184" t="s">
        <v>307</v>
      </c>
      <c r="Z154" s="185">
        <v>6</v>
      </c>
      <c r="AA154" s="182">
        <v>13</v>
      </c>
      <c r="AB154" s="186">
        <v>0.9027777777777779</v>
      </c>
      <c r="AC154" s="183">
        <v>4</v>
      </c>
      <c r="AD154" s="183">
        <v>1</v>
      </c>
      <c r="AE154" s="183">
        <v>1</v>
      </c>
      <c r="AF154" s="183">
        <v>1</v>
      </c>
      <c r="AG154" s="183">
        <v>1</v>
      </c>
      <c r="AH154" s="183">
        <v>5</v>
      </c>
      <c r="AI154" s="183">
        <v>0</v>
      </c>
      <c r="AJ154" s="187">
        <v>0.89484142668944489</v>
      </c>
      <c r="AK154" s="182" t="s">
        <v>72</v>
      </c>
      <c r="AL154" s="182">
        <v>4</v>
      </c>
      <c r="AM154" s="182" t="s">
        <v>623</v>
      </c>
      <c r="AN154" s="188" t="s">
        <v>607</v>
      </c>
      <c r="AO154" s="189">
        <v>151</v>
      </c>
      <c r="AP154" s="189">
        <v>1</v>
      </c>
      <c r="AQ154" s="189" t="s">
        <v>914</v>
      </c>
      <c r="AS154" s="177" t="s">
        <v>149</v>
      </c>
      <c r="AT154" s="178" t="s">
        <v>278</v>
      </c>
      <c r="AU154" s="177">
        <v>1</v>
      </c>
      <c r="AV154" s="190">
        <v>4.7818568691874785E-2</v>
      </c>
      <c r="AW154" s="190">
        <v>0.55901391801210409</v>
      </c>
      <c r="AX154" s="190">
        <v>0.21876745734794811</v>
      </c>
      <c r="AY154" s="191">
        <v>22.86</v>
      </c>
      <c r="AZ154" s="191">
        <v>2.602670894859072</v>
      </c>
      <c r="BA154" s="191">
        <v>40.336926927197304</v>
      </c>
      <c r="BB154" s="191">
        <v>1.595845454729707</v>
      </c>
    </row>
    <row r="155" spans="23:54" ht="16.5">
      <c r="W155" s="183" t="s">
        <v>155</v>
      </c>
      <c r="X155" s="183" t="s">
        <v>308</v>
      </c>
      <c r="Y155" s="184" t="s">
        <v>308</v>
      </c>
      <c r="Z155" s="185">
        <v>6</v>
      </c>
      <c r="AA155" s="182">
        <v>15</v>
      </c>
      <c r="AB155" s="186">
        <v>1.0416666666666667</v>
      </c>
      <c r="AC155" s="183">
        <v>0</v>
      </c>
      <c r="AD155" s="183">
        <v>1</v>
      </c>
      <c r="AE155" s="183">
        <v>1</v>
      </c>
      <c r="AF155" s="183">
        <v>7</v>
      </c>
      <c r="AG155" s="183">
        <v>4</v>
      </c>
      <c r="AH155" s="183">
        <v>2</v>
      </c>
      <c r="AI155" s="183">
        <v>0</v>
      </c>
      <c r="AJ155" s="187">
        <v>0.85922689810766117</v>
      </c>
      <c r="AK155" s="182" t="s">
        <v>72</v>
      </c>
      <c r="AL155" s="182">
        <v>33</v>
      </c>
      <c r="AM155" s="182" t="s">
        <v>757</v>
      </c>
      <c r="AN155" s="188" t="s">
        <v>609</v>
      </c>
      <c r="AO155" s="189">
        <v>152</v>
      </c>
      <c r="AP155" s="189">
        <v>2</v>
      </c>
      <c r="AQ155" s="189" t="s">
        <v>915</v>
      </c>
      <c r="AS155" s="177" t="s">
        <v>149</v>
      </c>
      <c r="AT155" s="178" t="s">
        <v>100</v>
      </c>
      <c r="AU155" s="177">
        <v>1</v>
      </c>
      <c r="AV155" s="190">
        <v>3.4218541623707036E-2</v>
      </c>
      <c r="AW155" s="190">
        <v>0.48263023565352881</v>
      </c>
      <c r="AX155" s="190">
        <v>0.17658649573730359</v>
      </c>
      <c r="AY155" s="191">
        <v>19.848891304347827</v>
      </c>
      <c r="AZ155" s="191">
        <v>2.6893624829701213</v>
      </c>
      <c r="BA155" s="191">
        <v>49.605180046621157</v>
      </c>
      <c r="BB155" s="191">
        <v>1.9709564947031954</v>
      </c>
    </row>
    <row r="156" spans="23:54" ht="16.5">
      <c r="W156" s="183" t="s">
        <v>155</v>
      </c>
      <c r="X156" s="183" t="s">
        <v>309</v>
      </c>
      <c r="Y156" s="184" t="s">
        <v>309</v>
      </c>
      <c r="Z156" s="185">
        <v>6</v>
      </c>
      <c r="AA156" s="182">
        <v>16</v>
      </c>
      <c r="AB156" s="186">
        <v>1.1111111111111112</v>
      </c>
      <c r="AC156" s="183">
        <v>5</v>
      </c>
      <c r="AD156" s="183">
        <v>1</v>
      </c>
      <c r="AE156" s="183">
        <v>7</v>
      </c>
      <c r="AF156" s="183">
        <v>0</v>
      </c>
      <c r="AG156" s="183">
        <v>2</v>
      </c>
      <c r="AH156" s="183">
        <v>1</v>
      </c>
      <c r="AI156" s="183">
        <v>0</v>
      </c>
      <c r="AJ156" s="187">
        <v>0.96683460067689886</v>
      </c>
      <c r="AK156" s="182" t="s">
        <v>69</v>
      </c>
      <c r="AL156" s="182">
        <v>21</v>
      </c>
      <c r="AM156" s="182" t="s">
        <v>491</v>
      </c>
      <c r="AN156" s="188" t="s">
        <v>611</v>
      </c>
      <c r="AO156" s="189">
        <v>153</v>
      </c>
      <c r="AP156" s="189">
        <v>3</v>
      </c>
      <c r="AQ156" s="189" t="s">
        <v>916</v>
      </c>
      <c r="AS156" s="177" t="s">
        <v>152</v>
      </c>
      <c r="AT156" s="178" t="s">
        <v>279</v>
      </c>
      <c r="AU156" s="177">
        <v>1</v>
      </c>
      <c r="AV156" s="190">
        <v>3.9169445209928377E-2</v>
      </c>
      <c r="AW156" s="190">
        <v>0.30114782065440471</v>
      </c>
      <c r="AX156" s="190">
        <v>0.16010430531054443</v>
      </c>
      <c r="AY156" s="191">
        <v>16.282999999999998</v>
      </c>
      <c r="AZ156" s="191">
        <v>14.761969531685933</v>
      </c>
      <c r="BA156" s="191">
        <v>21.456220615591278</v>
      </c>
      <c r="BB156" s="191">
        <v>2.3286515226946851</v>
      </c>
    </row>
    <row r="157" spans="23:54" ht="16.5">
      <c r="W157" s="183" t="s">
        <v>155</v>
      </c>
      <c r="X157" s="183" t="s">
        <v>310</v>
      </c>
      <c r="Y157" s="184" t="s">
        <v>310</v>
      </c>
      <c r="Z157" s="185">
        <v>10</v>
      </c>
      <c r="AA157" s="182">
        <v>17</v>
      </c>
      <c r="AB157" s="186">
        <v>0.70833333333333337</v>
      </c>
      <c r="AC157" s="183">
        <v>2</v>
      </c>
      <c r="AD157" s="183">
        <v>3</v>
      </c>
      <c r="AE157" s="183">
        <v>5</v>
      </c>
      <c r="AF157" s="183">
        <v>2</v>
      </c>
      <c r="AG157" s="183">
        <v>0</v>
      </c>
      <c r="AH157" s="183">
        <v>5</v>
      </c>
      <c r="AI157" s="183">
        <v>0</v>
      </c>
      <c r="AJ157" s="187">
        <v>0.89355187770657618</v>
      </c>
      <c r="AK157" s="182" t="s">
        <v>72</v>
      </c>
      <c r="AL157" s="182">
        <v>5</v>
      </c>
      <c r="AM157" s="182" t="s">
        <v>378</v>
      </c>
      <c r="AN157" s="188" t="s">
        <v>613</v>
      </c>
      <c r="AO157" s="189">
        <v>154</v>
      </c>
      <c r="AP157" s="189">
        <v>4</v>
      </c>
      <c r="AQ157" s="189" t="s">
        <v>917</v>
      </c>
      <c r="AS157" s="177" t="s">
        <v>152</v>
      </c>
      <c r="AT157" s="178" t="s">
        <v>280</v>
      </c>
      <c r="AU157" s="177">
        <v>1</v>
      </c>
      <c r="AV157" s="190">
        <v>4.4320851669646319E-2</v>
      </c>
      <c r="AW157" s="190">
        <v>0.29889218130421552</v>
      </c>
      <c r="AX157" s="190">
        <v>0.13431626630404986</v>
      </c>
      <c r="AY157" s="191">
        <v>15.828428571428573</v>
      </c>
      <c r="AZ157" s="191">
        <v>0.72392680843807977</v>
      </c>
      <c r="BA157" s="191">
        <v>24.671982498345479</v>
      </c>
      <c r="BB157" s="191">
        <v>2.1821826655192891</v>
      </c>
    </row>
    <row r="158" spans="23:54" ht="16.5">
      <c r="W158" s="183" t="s">
        <v>155</v>
      </c>
      <c r="X158" s="183" t="s">
        <v>311</v>
      </c>
      <c r="Y158" s="184" t="s">
        <v>311</v>
      </c>
      <c r="Z158" s="185">
        <v>10</v>
      </c>
      <c r="AA158" s="182">
        <v>21</v>
      </c>
      <c r="AB158" s="186">
        <v>0.875</v>
      </c>
      <c r="AC158" s="183">
        <v>4</v>
      </c>
      <c r="AD158" s="183">
        <v>2</v>
      </c>
      <c r="AE158" s="183">
        <v>7</v>
      </c>
      <c r="AF158" s="183">
        <v>4</v>
      </c>
      <c r="AG158" s="183">
        <v>4</v>
      </c>
      <c r="AH158" s="183">
        <v>0</v>
      </c>
      <c r="AI158" s="183">
        <v>0</v>
      </c>
      <c r="AJ158" s="187">
        <v>0.92220463905998951</v>
      </c>
      <c r="AK158" s="182" t="s">
        <v>71</v>
      </c>
      <c r="AL158" s="182">
        <v>34</v>
      </c>
      <c r="AM158" s="182" t="s">
        <v>420</v>
      </c>
      <c r="AN158" s="188" t="s">
        <v>615</v>
      </c>
      <c r="AO158" s="189">
        <v>155</v>
      </c>
      <c r="AP158" s="189">
        <v>5</v>
      </c>
      <c r="AQ158" s="189" t="s">
        <v>918</v>
      </c>
      <c r="AS158" s="177" t="s">
        <v>152</v>
      </c>
      <c r="AT158" s="178" t="s">
        <v>281</v>
      </c>
      <c r="AU158" s="177">
        <v>1</v>
      </c>
      <c r="AV158" s="190">
        <v>5.0915998072857654E-2</v>
      </c>
      <c r="AW158" s="190">
        <v>0.26213197978528846</v>
      </c>
      <c r="AX158" s="190">
        <v>0.11421118888137066</v>
      </c>
      <c r="AY158" s="191">
        <v>24.459000000000003</v>
      </c>
      <c r="AZ158" s="191">
        <v>0.9720101181393247</v>
      </c>
      <c r="BA158" s="191">
        <v>51.644112589389998</v>
      </c>
      <c r="BB158" s="191">
        <v>2.2543651382770844</v>
      </c>
    </row>
    <row r="159" spans="23:54" ht="16.5">
      <c r="W159" s="183" t="s">
        <v>155</v>
      </c>
      <c r="X159" s="183" t="s">
        <v>312</v>
      </c>
      <c r="Y159" s="184" t="s">
        <v>312</v>
      </c>
      <c r="Z159" s="185">
        <v>5</v>
      </c>
      <c r="AA159" s="182">
        <v>10</v>
      </c>
      <c r="AB159" s="186">
        <v>0.83333333333333337</v>
      </c>
      <c r="AC159" s="183">
        <v>4</v>
      </c>
      <c r="AD159" s="183">
        <v>3</v>
      </c>
      <c r="AE159" s="183">
        <v>2</v>
      </c>
      <c r="AF159" s="183">
        <v>1</v>
      </c>
      <c r="AG159" s="183">
        <v>0</v>
      </c>
      <c r="AH159" s="183">
        <v>0</v>
      </c>
      <c r="AI159" s="183">
        <v>0</v>
      </c>
      <c r="AJ159" s="187">
        <v>0.9691821761824424</v>
      </c>
      <c r="AK159" s="182" t="s">
        <v>69</v>
      </c>
      <c r="AL159" s="182">
        <v>20</v>
      </c>
      <c r="AM159" s="182" t="s">
        <v>524</v>
      </c>
      <c r="AN159" s="188" t="s">
        <v>616</v>
      </c>
      <c r="AO159" s="189">
        <v>156</v>
      </c>
      <c r="AP159" s="189">
        <v>6</v>
      </c>
      <c r="AQ159" s="189" t="s">
        <v>919</v>
      </c>
      <c r="AS159" s="177" t="s">
        <v>152</v>
      </c>
      <c r="AT159" s="178" t="s">
        <v>282</v>
      </c>
      <c r="AU159" s="177">
        <v>1</v>
      </c>
      <c r="AV159" s="190">
        <v>4.1720869086564527E-2</v>
      </c>
      <c r="AW159" s="190">
        <v>0.21187383670207979</v>
      </c>
      <c r="AX159" s="190">
        <v>0.1256774485963004</v>
      </c>
      <c r="AY159" s="191">
        <v>12.798</v>
      </c>
      <c r="AZ159" s="191">
        <v>1.5458480762152569E-2</v>
      </c>
      <c r="BA159" s="191">
        <v>4.1892482865433465</v>
      </c>
      <c r="BB159" s="191">
        <v>2.0212509811077393</v>
      </c>
    </row>
    <row r="160" spans="23:54" ht="16.5">
      <c r="W160" s="183" t="s">
        <v>155</v>
      </c>
      <c r="X160" s="183" t="s">
        <v>313</v>
      </c>
      <c r="Y160" s="184" t="s">
        <v>313</v>
      </c>
      <c r="Z160" s="185">
        <v>2</v>
      </c>
      <c r="AA160" s="182">
        <v>6</v>
      </c>
      <c r="AB160" s="186">
        <v>1.25</v>
      </c>
      <c r="AC160" s="183">
        <v>3</v>
      </c>
      <c r="AD160" s="183">
        <v>2</v>
      </c>
      <c r="AE160" s="183">
        <v>0</v>
      </c>
      <c r="AF160" s="183">
        <v>1</v>
      </c>
      <c r="AG160" s="183">
        <v>0</v>
      </c>
      <c r="AH160" s="183">
        <v>0</v>
      </c>
      <c r="AI160" s="183">
        <v>0</v>
      </c>
      <c r="AJ160" s="187">
        <v>1.0093230857706996</v>
      </c>
      <c r="AK160" s="182" t="s">
        <v>74</v>
      </c>
      <c r="AL160" s="182">
        <v>9</v>
      </c>
      <c r="AM160" s="182" t="s">
        <v>520</v>
      </c>
      <c r="AN160" s="188" t="s">
        <v>618</v>
      </c>
      <c r="AO160" s="189">
        <v>157</v>
      </c>
      <c r="AP160" s="189">
        <v>7</v>
      </c>
      <c r="AQ160" s="189" t="s">
        <v>920</v>
      </c>
      <c r="AS160" s="177" t="s">
        <v>152</v>
      </c>
      <c r="AT160" s="178" t="s">
        <v>283</v>
      </c>
      <c r="AU160" s="177">
        <v>1</v>
      </c>
      <c r="AV160" s="190">
        <v>2.3022884525730914E-2</v>
      </c>
      <c r="AW160" s="190">
        <v>0.38520397648002463</v>
      </c>
      <c r="AX160" s="190">
        <v>0.21960406701949456</v>
      </c>
      <c r="AY160" s="191">
        <v>10.705</v>
      </c>
      <c r="AZ160" s="191">
        <v>1.9329940563421937</v>
      </c>
      <c r="BA160" s="191">
        <v>27.39072505610665</v>
      </c>
      <c r="BB160" s="191">
        <v>2.5306857093867094</v>
      </c>
    </row>
    <row r="161" spans="23:54" ht="16.5">
      <c r="W161" s="183" t="s">
        <v>155</v>
      </c>
      <c r="X161" s="183" t="s">
        <v>314</v>
      </c>
      <c r="Y161" s="184" t="s">
        <v>314</v>
      </c>
      <c r="Z161" s="185">
        <v>2</v>
      </c>
      <c r="AA161" s="182">
        <v>3</v>
      </c>
      <c r="AB161" s="186">
        <v>1.0416666666666667</v>
      </c>
      <c r="AC161" s="183">
        <v>1</v>
      </c>
      <c r="AD161" s="183">
        <v>2</v>
      </c>
      <c r="AE161" s="183">
        <v>0</v>
      </c>
      <c r="AF161" s="183">
        <v>0</v>
      </c>
      <c r="AG161" s="183">
        <v>0</v>
      </c>
      <c r="AH161" s="183">
        <v>0</v>
      </c>
      <c r="AI161" s="183">
        <v>2</v>
      </c>
      <c r="AJ161" s="187">
        <v>1.0381818181818181</v>
      </c>
      <c r="AK161" s="182" t="s">
        <v>74</v>
      </c>
      <c r="AL161" s="182">
        <v>3</v>
      </c>
      <c r="AM161" s="182" t="s">
        <v>401</v>
      </c>
      <c r="AN161" s="188" t="s">
        <v>620</v>
      </c>
      <c r="AO161" s="189">
        <v>158</v>
      </c>
      <c r="AP161" s="189">
        <v>8</v>
      </c>
      <c r="AQ161" s="189" t="s">
        <v>921</v>
      </c>
      <c r="AS161" s="177" t="s">
        <v>152</v>
      </c>
      <c r="AT161" s="178" t="s">
        <v>100</v>
      </c>
      <c r="AU161" s="177">
        <v>1</v>
      </c>
      <c r="AV161" s="190">
        <v>4.028090910948575E-2</v>
      </c>
      <c r="AW161" s="190">
        <v>0.30128980025125296</v>
      </c>
      <c r="AX161" s="190">
        <v>0.150147044848917</v>
      </c>
      <c r="AY161" s="191">
        <v>16.221708333333329</v>
      </c>
      <c r="AZ161" s="191">
        <v>7.4848808415882422</v>
      </c>
      <c r="BA161" s="191">
        <v>25.724040913946155</v>
      </c>
      <c r="BB161" s="191">
        <v>2.2561611729832642</v>
      </c>
    </row>
    <row r="162" spans="23:54" ht="16.5">
      <c r="W162" s="183" t="s">
        <v>155</v>
      </c>
      <c r="X162" s="183" t="s">
        <v>315</v>
      </c>
      <c r="Y162" s="184" t="s">
        <v>315</v>
      </c>
      <c r="Z162" s="185">
        <v>1</v>
      </c>
      <c r="AA162" s="182">
        <v>2</v>
      </c>
      <c r="AB162" s="186">
        <v>0.83333333333333337</v>
      </c>
      <c r="AC162" s="183">
        <v>0</v>
      </c>
      <c r="AD162" s="183">
        <v>1</v>
      </c>
      <c r="AE162" s="183">
        <v>0</v>
      </c>
      <c r="AF162" s="183">
        <v>0</v>
      </c>
      <c r="AG162" s="183">
        <v>1</v>
      </c>
      <c r="AH162" s="183">
        <v>0</v>
      </c>
      <c r="AI162" s="183">
        <v>0</v>
      </c>
      <c r="AJ162" s="187">
        <v>0.89019230769230762</v>
      </c>
      <c r="AK162" s="182" t="s">
        <v>72</v>
      </c>
      <c r="AL162" s="182">
        <v>10</v>
      </c>
      <c r="AM162" s="182" t="s">
        <v>596</v>
      </c>
      <c r="AN162" s="188" t="s">
        <v>622</v>
      </c>
      <c r="AO162" s="189">
        <v>159</v>
      </c>
      <c r="AP162" s="189">
        <v>9</v>
      </c>
      <c r="AQ162" s="189" t="s">
        <v>922</v>
      </c>
      <c r="AS162" s="177" t="s">
        <v>163</v>
      </c>
      <c r="AT162" s="178" t="s">
        <v>284</v>
      </c>
      <c r="AU162" s="177">
        <v>1</v>
      </c>
      <c r="AV162" s="190">
        <v>1.4821971044832991E-2</v>
      </c>
      <c r="AW162" s="190">
        <v>0.35695831050432547</v>
      </c>
      <c r="AX162" s="190">
        <v>0.15827285132676608</v>
      </c>
      <c r="AY162" s="191">
        <v>9.3113499999999991</v>
      </c>
      <c r="AZ162" s="191">
        <v>0.28944592987812928</v>
      </c>
      <c r="BA162" s="191">
        <v>4.0681466408145859</v>
      </c>
      <c r="BB162" s="191">
        <v>2.1871131062806697</v>
      </c>
    </row>
    <row r="163" spans="23:54" ht="16.5">
      <c r="W163" s="183" t="s">
        <v>155</v>
      </c>
      <c r="X163" s="183" t="s">
        <v>316</v>
      </c>
      <c r="Y163" s="184" t="s">
        <v>316</v>
      </c>
      <c r="Z163" s="185">
        <v>4</v>
      </c>
      <c r="AA163" s="182">
        <v>12</v>
      </c>
      <c r="AB163" s="186">
        <v>1.25</v>
      </c>
      <c r="AC163" s="183">
        <v>2</v>
      </c>
      <c r="AD163" s="183">
        <v>4</v>
      </c>
      <c r="AE163" s="183">
        <v>4</v>
      </c>
      <c r="AF163" s="183">
        <v>1</v>
      </c>
      <c r="AG163" s="183">
        <v>1</v>
      </c>
      <c r="AH163" s="183">
        <v>0</v>
      </c>
      <c r="AI163" s="183">
        <v>0</v>
      </c>
      <c r="AJ163" s="187">
        <v>0.93315259007360707</v>
      </c>
      <c r="AK163" s="182" t="s">
        <v>71</v>
      </c>
      <c r="AL163" s="182">
        <v>22</v>
      </c>
      <c r="AM163" s="182" t="s">
        <v>506</v>
      </c>
      <c r="AN163" s="188" t="s">
        <v>624</v>
      </c>
      <c r="AO163" s="189">
        <v>160</v>
      </c>
      <c r="AP163" s="189">
        <v>10</v>
      </c>
      <c r="AQ163" s="189" t="s">
        <v>923</v>
      </c>
      <c r="AS163" s="177" t="s">
        <v>163</v>
      </c>
      <c r="AT163" s="178" t="s">
        <v>189</v>
      </c>
      <c r="AU163" s="177">
        <v>1</v>
      </c>
      <c r="AV163" s="190">
        <v>1.5528901319996494E-2</v>
      </c>
      <c r="AW163" s="190">
        <v>0.25859138326924103</v>
      </c>
      <c r="AX163" s="190">
        <v>0.12184779578726</v>
      </c>
      <c r="AY163" s="191">
        <v>18.048999999999999</v>
      </c>
      <c r="AZ163" s="191">
        <v>0.12497209824334359</v>
      </c>
      <c r="BA163" s="191">
        <v>5.9014601948245584</v>
      </c>
      <c r="BB163" s="191">
        <v>2.4818214846922597</v>
      </c>
    </row>
    <row r="164" spans="23:54" ht="16.5">
      <c r="W164" s="183" t="s">
        <v>164</v>
      </c>
      <c r="X164" s="183" t="s">
        <v>317</v>
      </c>
      <c r="Y164" s="184" t="s">
        <v>317</v>
      </c>
      <c r="Z164" s="185">
        <v>22</v>
      </c>
      <c r="AA164" s="182">
        <v>54</v>
      </c>
      <c r="AB164" s="186">
        <v>1.0227272727272727</v>
      </c>
      <c r="AC164" s="183">
        <v>25</v>
      </c>
      <c r="AD164" s="183">
        <v>16</v>
      </c>
      <c r="AE164" s="183">
        <v>7</v>
      </c>
      <c r="AF164" s="183">
        <v>5</v>
      </c>
      <c r="AG164" s="183">
        <v>1</v>
      </c>
      <c r="AH164" s="183">
        <v>0</v>
      </c>
      <c r="AI164" s="183">
        <v>0</v>
      </c>
      <c r="AJ164" s="187">
        <v>0.98364792864989781</v>
      </c>
      <c r="AK164" s="182" t="s">
        <v>69</v>
      </c>
      <c r="AL164" s="182">
        <v>8</v>
      </c>
      <c r="AM164" s="182" t="s">
        <v>604</v>
      </c>
      <c r="AN164" s="188" t="s">
        <v>626</v>
      </c>
      <c r="AO164" s="189">
        <v>161</v>
      </c>
      <c r="AP164" s="189">
        <v>1</v>
      </c>
      <c r="AQ164" s="189" t="s">
        <v>924</v>
      </c>
      <c r="AS164" s="177" t="s">
        <v>163</v>
      </c>
      <c r="AT164" s="178" t="s">
        <v>285</v>
      </c>
      <c r="AU164" s="177">
        <v>1</v>
      </c>
      <c r="AV164" s="190">
        <v>1.7860828607643538E-2</v>
      </c>
      <c r="AW164" s="190">
        <v>0.34507577113443183</v>
      </c>
      <c r="AX164" s="190">
        <v>0.1265912769718181</v>
      </c>
      <c r="AY164" s="191">
        <v>8.7676666666666652</v>
      </c>
      <c r="AZ164" s="191">
        <v>8.6051472261809883E-2</v>
      </c>
      <c r="BA164" s="191">
        <v>3.045265990598494</v>
      </c>
      <c r="BB164" s="191">
        <v>2.4715565249786642</v>
      </c>
    </row>
    <row r="165" spans="23:54" ht="16.5">
      <c r="W165" s="183" t="s">
        <v>164</v>
      </c>
      <c r="X165" s="183" t="s">
        <v>318</v>
      </c>
      <c r="Y165" s="184" t="s">
        <v>318</v>
      </c>
      <c r="Z165" s="185">
        <v>11</v>
      </c>
      <c r="AA165" s="182">
        <v>24</v>
      </c>
      <c r="AB165" s="186">
        <v>0.90909090909090917</v>
      </c>
      <c r="AC165" s="183">
        <v>2</v>
      </c>
      <c r="AD165" s="183">
        <v>2</v>
      </c>
      <c r="AE165" s="183">
        <v>4</v>
      </c>
      <c r="AF165" s="183">
        <v>10</v>
      </c>
      <c r="AG165" s="183">
        <v>6</v>
      </c>
      <c r="AH165" s="183">
        <v>0</v>
      </c>
      <c r="AI165" s="183">
        <v>0</v>
      </c>
      <c r="AJ165" s="187">
        <v>0.88926659162849331</v>
      </c>
      <c r="AK165" s="182" t="s">
        <v>72</v>
      </c>
      <c r="AL165" s="182">
        <v>12</v>
      </c>
      <c r="AM165" s="182" t="s">
        <v>565</v>
      </c>
      <c r="AN165" s="188" t="s">
        <v>628</v>
      </c>
      <c r="AO165" s="189">
        <v>162</v>
      </c>
      <c r="AP165" s="189">
        <v>2</v>
      </c>
      <c r="AQ165" s="189" t="s">
        <v>925</v>
      </c>
      <c r="AS165" s="177" t="s">
        <v>163</v>
      </c>
      <c r="AT165" s="178" t="s">
        <v>100</v>
      </c>
      <c r="AU165" s="177">
        <v>1</v>
      </c>
      <c r="AV165" s="190">
        <v>1.6218760408971647E-2</v>
      </c>
      <c r="AW165" s="190">
        <v>0.34176808950325083</v>
      </c>
      <c r="AX165" s="190">
        <v>0.1386054918686796</v>
      </c>
      <c r="AY165" s="191">
        <v>9.9104999999999972</v>
      </c>
      <c r="AZ165" s="191">
        <v>0.17612208627618822</v>
      </c>
      <c r="BA165" s="191">
        <v>3.9944748170507545</v>
      </c>
      <c r="BB165" s="191">
        <v>2.3439006339503594</v>
      </c>
    </row>
    <row r="166" spans="23:54" ht="16.5">
      <c r="W166" s="183" t="s">
        <v>164</v>
      </c>
      <c r="X166" s="183" t="s">
        <v>319</v>
      </c>
      <c r="Y166" s="184" t="s">
        <v>319</v>
      </c>
      <c r="Z166" s="185">
        <v>1</v>
      </c>
      <c r="AA166" s="182">
        <v>1</v>
      </c>
      <c r="AB166" s="186">
        <v>0.41666666666666669</v>
      </c>
      <c r="AC166" s="183">
        <v>0</v>
      </c>
      <c r="AD166" s="183">
        <v>0</v>
      </c>
      <c r="AE166" s="183">
        <v>0</v>
      </c>
      <c r="AF166" s="183">
        <v>0</v>
      </c>
      <c r="AG166" s="183">
        <v>0</v>
      </c>
      <c r="AH166" s="183">
        <v>1</v>
      </c>
      <c r="AI166" s="183">
        <v>0</v>
      </c>
      <c r="AJ166" s="187">
        <v>0.74931034482758629</v>
      </c>
      <c r="AK166" s="182" t="s">
        <v>73</v>
      </c>
      <c r="AL166" s="182">
        <v>3</v>
      </c>
      <c r="AM166" s="182" t="s">
        <v>758</v>
      </c>
      <c r="AN166" s="188" t="s">
        <v>630</v>
      </c>
      <c r="AO166" s="189">
        <v>163</v>
      </c>
      <c r="AP166" s="189">
        <v>3</v>
      </c>
      <c r="AQ166" s="189" t="s">
        <v>926</v>
      </c>
      <c r="AS166" s="177" t="s">
        <v>165</v>
      </c>
      <c r="AT166" s="178" t="s">
        <v>286</v>
      </c>
      <c r="AU166" s="177">
        <v>1</v>
      </c>
      <c r="AV166" s="190">
        <v>1.7696039683063814E-2</v>
      </c>
      <c r="AW166" s="190">
        <v>0.35879102647149785</v>
      </c>
      <c r="AX166" s="190">
        <v>0.17277898434604499</v>
      </c>
      <c r="AY166" s="191">
        <v>10.301692307692308</v>
      </c>
      <c r="AZ166" s="191">
        <v>0.45272953707253832</v>
      </c>
      <c r="BA166" s="191">
        <v>27.176561194326101</v>
      </c>
      <c r="BB166" s="191">
        <v>2.7758111696462797</v>
      </c>
    </row>
    <row r="167" spans="23:54" ht="16.5">
      <c r="W167" s="183" t="s">
        <v>164</v>
      </c>
      <c r="X167" s="183" t="s">
        <v>320</v>
      </c>
      <c r="Y167" s="184" t="s">
        <v>320</v>
      </c>
      <c r="Z167" s="185">
        <v>5</v>
      </c>
      <c r="AA167" s="182">
        <v>3</v>
      </c>
      <c r="AB167" s="186">
        <v>0.25</v>
      </c>
      <c r="AC167" s="183">
        <v>0</v>
      </c>
      <c r="AD167" s="183">
        <v>0</v>
      </c>
      <c r="AE167" s="183">
        <v>0</v>
      </c>
      <c r="AF167" s="183">
        <v>0</v>
      </c>
      <c r="AG167" s="183">
        <v>2</v>
      </c>
      <c r="AH167" s="183">
        <v>1</v>
      </c>
      <c r="AI167" s="183">
        <v>0</v>
      </c>
      <c r="AJ167" s="187">
        <v>0.80702974438045971</v>
      </c>
      <c r="AK167" s="182" t="s">
        <v>70</v>
      </c>
      <c r="AL167" s="182">
        <v>12</v>
      </c>
      <c r="AM167" s="182" t="s">
        <v>759</v>
      </c>
      <c r="AN167" s="188" t="s">
        <v>632</v>
      </c>
      <c r="AO167" s="189">
        <v>164</v>
      </c>
      <c r="AP167" s="189">
        <v>4</v>
      </c>
      <c r="AQ167" s="189" t="s">
        <v>927</v>
      </c>
      <c r="AS167" s="177" t="s">
        <v>165</v>
      </c>
      <c r="AT167" s="178" t="s">
        <v>287</v>
      </c>
      <c r="AU167" s="177">
        <v>1</v>
      </c>
      <c r="AV167" s="190">
        <v>2.4091610164346206E-2</v>
      </c>
      <c r="AW167" s="190">
        <v>0.33832158102636545</v>
      </c>
      <c r="AX167" s="190">
        <v>0.16896801782748636</v>
      </c>
      <c r="AY167" s="191">
        <v>7.011222222222222</v>
      </c>
      <c r="AZ167" s="191">
        <v>0.1974050097763497</v>
      </c>
      <c r="BA167" s="191">
        <v>26.33489535827195</v>
      </c>
      <c r="BB167" s="191">
        <v>2.6495862952920466</v>
      </c>
    </row>
    <row r="168" spans="23:54" ht="16.5">
      <c r="W168" s="183" t="s">
        <v>164</v>
      </c>
      <c r="X168" s="183" t="s">
        <v>321</v>
      </c>
      <c r="Y168" s="184" t="s">
        <v>321</v>
      </c>
      <c r="Z168" s="185">
        <v>5</v>
      </c>
      <c r="AA168" s="182">
        <v>0</v>
      </c>
      <c r="AB168" s="186">
        <v>0</v>
      </c>
      <c r="AC168" s="183">
        <v>0</v>
      </c>
      <c r="AD168" s="183">
        <v>0</v>
      </c>
      <c r="AE168" s="183">
        <v>0</v>
      </c>
      <c r="AF168" s="183">
        <v>0</v>
      </c>
      <c r="AG168" s="183">
        <v>0</v>
      </c>
      <c r="AH168" s="183">
        <v>0</v>
      </c>
      <c r="AI168" s="183">
        <v>0</v>
      </c>
      <c r="AJ168" s="187">
        <v>0.79373326784928699</v>
      </c>
      <c r="AK168" s="182" t="s">
        <v>73</v>
      </c>
      <c r="AL168" s="182">
        <v>1</v>
      </c>
      <c r="AM168" s="182" t="s">
        <v>555</v>
      </c>
      <c r="AN168" s="188" t="s">
        <v>634</v>
      </c>
      <c r="AO168" s="189">
        <v>165</v>
      </c>
      <c r="AP168" s="189">
        <v>5</v>
      </c>
      <c r="AQ168" s="189" t="s">
        <v>928</v>
      </c>
      <c r="AS168" s="177" t="s">
        <v>165</v>
      </c>
      <c r="AT168" s="178" t="s">
        <v>288</v>
      </c>
      <c r="AU168" s="177">
        <v>1</v>
      </c>
      <c r="AV168" s="190">
        <v>2.2160010880569323E-2</v>
      </c>
      <c r="AW168" s="190">
        <v>0.33769996855218476</v>
      </c>
      <c r="AX168" s="190">
        <v>0.11440003677907724</v>
      </c>
      <c r="AY168" s="191">
        <v>4.8878888888888889</v>
      </c>
      <c r="AZ168" s="191">
        <v>10.124115404388505</v>
      </c>
      <c r="BA168" s="191">
        <v>25.955896195166627</v>
      </c>
      <c r="BB168" s="191">
        <v>2.8452851302096493</v>
      </c>
    </row>
    <row r="169" spans="23:54" ht="16.5">
      <c r="W169" s="183" t="s">
        <v>164</v>
      </c>
      <c r="X169" s="183" t="s">
        <v>322</v>
      </c>
      <c r="Y169" s="184" t="s">
        <v>322</v>
      </c>
      <c r="Z169" s="185">
        <v>6</v>
      </c>
      <c r="AA169" s="182">
        <v>15</v>
      </c>
      <c r="AB169" s="186">
        <v>1.0416666666666667</v>
      </c>
      <c r="AC169" s="183">
        <v>7</v>
      </c>
      <c r="AD169" s="183">
        <v>6</v>
      </c>
      <c r="AE169" s="183">
        <v>1</v>
      </c>
      <c r="AF169" s="183">
        <v>1</v>
      </c>
      <c r="AG169" s="183">
        <v>0</v>
      </c>
      <c r="AH169" s="183">
        <v>0</v>
      </c>
      <c r="AI169" s="183">
        <v>0</v>
      </c>
      <c r="AJ169" s="187">
        <v>0.97146988098514497</v>
      </c>
      <c r="AK169" s="182" t="s">
        <v>69</v>
      </c>
      <c r="AL169" s="182">
        <v>16</v>
      </c>
      <c r="AM169" s="182" t="s">
        <v>529</v>
      </c>
      <c r="AN169" s="188" t="s">
        <v>636</v>
      </c>
      <c r="AO169" s="189">
        <v>166</v>
      </c>
      <c r="AP169" s="189">
        <v>6</v>
      </c>
      <c r="AQ169" s="189" t="s">
        <v>929</v>
      </c>
      <c r="AS169" s="177" t="s">
        <v>165</v>
      </c>
      <c r="AT169" s="178" t="s">
        <v>289</v>
      </c>
      <c r="AU169" s="177">
        <v>1</v>
      </c>
      <c r="AV169" s="190">
        <v>1.3916730541426741E-2</v>
      </c>
      <c r="AW169" s="190">
        <v>0.30611376118530831</v>
      </c>
      <c r="AX169" s="190">
        <v>0.11119158949086307</v>
      </c>
      <c r="AY169" s="191">
        <v>4.5326000000000004</v>
      </c>
      <c r="AZ169" s="191">
        <v>9.9278204902556316E-2</v>
      </c>
      <c r="BA169" s="191">
        <v>12.126123598812235</v>
      </c>
      <c r="BB169" s="191">
        <v>3.3272081133957672</v>
      </c>
    </row>
    <row r="170" spans="23:54" ht="16.5">
      <c r="W170" s="183" t="s">
        <v>164</v>
      </c>
      <c r="X170" s="183" t="s">
        <v>323</v>
      </c>
      <c r="Y170" s="184" t="s">
        <v>323</v>
      </c>
      <c r="Z170" s="185">
        <v>1</v>
      </c>
      <c r="AA170" s="182">
        <v>3</v>
      </c>
      <c r="AB170" s="186">
        <v>1.25</v>
      </c>
      <c r="AC170" s="183">
        <v>0</v>
      </c>
      <c r="AD170" s="183">
        <v>1</v>
      </c>
      <c r="AE170" s="183">
        <v>1</v>
      </c>
      <c r="AF170" s="183">
        <v>1</v>
      </c>
      <c r="AG170" s="183">
        <v>0</v>
      </c>
      <c r="AH170" s="183">
        <v>0</v>
      </c>
      <c r="AI170" s="183">
        <v>0</v>
      </c>
      <c r="AJ170" s="187">
        <v>0.93425000000000002</v>
      </c>
      <c r="AK170" s="182" t="s">
        <v>71</v>
      </c>
      <c r="AL170" s="182">
        <v>21</v>
      </c>
      <c r="AM170" s="182" t="s">
        <v>493</v>
      </c>
      <c r="AN170" s="188" t="s">
        <v>638</v>
      </c>
      <c r="AO170" s="189">
        <v>167</v>
      </c>
      <c r="AP170" s="189">
        <v>7</v>
      </c>
      <c r="AQ170" s="189" t="s">
        <v>930</v>
      </c>
      <c r="AS170" s="177" t="s">
        <v>165</v>
      </c>
      <c r="AT170" s="178" t="s">
        <v>290</v>
      </c>
      <c r="AU170" s="177">
        <v>1</v>
      </c>
      <c r="AV170" s="190">
        <v>1.5686309412797046E-2</v>
      </c>
      <c r="AW170" s="190">
        <v>0.32690746341136717</v>
      </c>
      <c r="AX170" s="190">
        <v>8.4217937993772141E-2</v>
      </c>
      <c r="AY170" s="191">
        <v>4.2476666666666665</v>
      </c>
      <c r="AZ170" s="191">
        <v>0.11861681407573542</v>
      </c>
      <c r="BA170" s="191">
        <v>6.595094862610889</v>
      </c>
      <c r="BB170" s="191">
        <v>3.01950778183777</v>
      </c>
    </row>
    <row r="171" spans="23:54" ht="16.5">
      <c r="W171" s="183" t="s">
        <v>164</v>
      </c>
      <c r="X171" s="183" t="s">
        <v>324</v>
      </c>
      <c r="Y171" s="184" t="s">
        <v>324</v>
      </c>
      <c r="Z171" s="185">
        <v>3</v>
      </c>
      <c r="AA171" s="182">
        <v>8</v>
      </c>
      <c r="AB171" s="186">
        <v>1.1111111111111112</v>
      </c>
      <c r="AC171" s="183">
        <v>1</v>
      </c>
      <c r="AD171" s="183">
        <v>1</v>
      </c>
      <c r="AE171" s="183">
        <v>3</v>
      </c>
      <c r="AF171" s="183">
        <v>3</v>
      </c>
      <c r="AG171" s="183">
        <v>0</v>
      </c>
      <c r="AH171" s="183">
        <v>0</v>
      </c>
      <c r="AI171" s="183">
        <v>0</v>
      </c>
      <c r="AJ171" s="187">
        <v>0.90934420666970794</v>
      </c>
      <c r="AK171" s="182" t="s">
        <v>71</v>
      </c>
      <c r="AL171" s="182">
        <v>52</v>
      </c>
      <c r="AM171" s="182" t="s">
        <v>387</v>
      </c>
      <c r="AN171" s="188" t="s">
        <v>640</v>
      </c>
      <c r="AO171" s="189">
        <v>168</v>
      </c>
      <c r="AP171" s="189">
        <v>8</v>
      </c>
      <c r="AQ171" s="189" t="s">
        <v>931</v>
      </c>
      <c r="AS171" s="177" t="s">
        <v>165</v>
      </c>
      <c r="AT171" s="178" t="s">
        <v>99</v>
      </c>
      <c r="AU171" s="177">
        <v>1</v>
      </c>
      <c r="AV171" s="190">
        <v>0.10702644666802977</v>
      </c>
      <c r="AW171" s="190">
        <v>0.29164367559949683</v>
      </c>
      <c r="AX171" s="190">
        <v>0.10713660750741921</v>
      </c>
      <c r="AY171" s="191">
        <v>5.2389999999999999</v>
      </c>
      <c r="AZ171" s="191">
        <v>0.11904067500824357</v>
      </c>
      <c r="BA171" s="191">
        <v>17.379938551203562</v>
      </c>
      <c r="BB171" s="191">
        <v>2.5622498901956958</v>
      </c>
    </row>
    <row r="172" spans="23:54" ht="16.5">
      <c r="W172" s="183" t="s">
        <v>164</v>
      </c>
      <c r="X172" s="183" t="s">
        <v>325</v>
      </c>
      <c r="Y172" s="184" t="s">
        <v>325</v>
      </c>
      <c r="Z172" s="185">
        <v>9</v>
      </c>
      <c r="AA172" s="182">
        <v>22</v>
      </c>
      <c r="AB172" s="186">
        <v>1.0185185185185186</v>
      </c>
      <c r="AC172" s="183">
        <v>10</v>
      </c>
      <c r="AD172" s="183">
        <v>4</v>
      </c>
      <c r="AE172" s="183">
        <v>5</v>
      </c>
      <c r="AF172" s="183">
        <v>2</v>
      </c>
      <c r="AG172" s="183">
        <v>1</v>
      </c>
      <c r="AH172" s="183">
        <v>0</v>
      </c>
      <c r="AI172" s="183">
        <v>0</v>
      </c>
      <c r="AJ172" s="187">
        <v>0.97647831211668779</v>
      </c>
      <c r="AK172" s="182" t="s">
        <v>69</v>
      </c>
      <c r="AL172" s="182">
        <v>11</v>
      </c>
      <c r="AM172" s="182" t="s">
        <v>366</v>
      </c>
      <c r="AN172" s="188" t="s">
        <v>642</v>
      </c>
      <c r="AO172" s="189">
        <v>169</v>
      </c>
      <c r="AP172" s="189">
        <v>9</v>
      </c>
      <c r="AQ172" s="189" t="s">
        <v>932</v>
      </c>
      <c r="AS172" s="177" t="s">
        <v>165</v>
      </c>
      <c r="AT172" s="178" t="s">
        <v>100</v>
      </c>
      <c r="AU172" s="177">
        <v>1</v>
      </c>
      <c r="AV172" s="190">
        <v>2.057269067290602E-2</v>
      </c>
      <c r="AW172" s="190">
        <v>0.34374580940378929</v>
      </c>
      <c r="AX172" s="190">
        <v>0.15275624107351268</v>
      </c>
      <c r="AY172" s="191">
        <v>7.0414749999999984</v>
      </c>
      <c r="AZ172" s="191">
        <v>1.7757821677976517</v>
      </c>
      <c r="BA172" s="191">
        <v>24.354279991276986</v>
      </c>
      <c r="BB172" s="191">
        <v>2.8330940223239724</v>
      </c>
    </row>
    <row r="173" spans="23:54" ht="16.5">
      <c r="W173" s="183" t="s">
        <v>164</v>
      </c>
      <c r="X173" s="183" t="s">
        <v>326</v>
      </c>
      <c r="Y173" s="184" t="s">
        <v>326</v>
      </c>
      <c r="Z173" s="185">
        <v>9</v>
      </c>
      <c r="AA173" s="182">
        <v>21</v>
      </c>
      <c r="AB173" s="186">
        <v>0.97222222222222232</v>
      </c>
      <c r="AC173" s="183">
        <v>0</v>
      </c>
      <c r="AD173" s="183">
        <v>2</v>
      </c>
      <c r="AE173" s="183">
        <v>2</v>
      </c>
      <c r="AF173" s="183">
        <v>8</v>
      </c>
      <c r="AG173" s="183">
        <v>8</v>
      </c>
      <c r="AH173" s="183">
        <v>1</v>
      </c>
      <c r="AI173" s="183">
        <v>0</v>
      </c>
      <c r="AJ173" s="187">
        <v>0.86763742510747388</v>
      </c>
      <c r="AK173" s="182" t="s">
        <v>72</v>
      </c>
      <c r="AL173" s="182">
        <v>28</v>
      </c>
      <c r="AM173" s="182" t="s">
        <v>760</v>
      </c>
      <c r="AN173" s="188" t="s">
        <v>644</v>
      </c>
      <c r="AO173" s="189">
        <v>170</v>
      </c>
      <c r="AP173" s="189">
        <v>10</v>
      </c>
      <c r="AQ173" s="189" t="s">
        <v>933</v>
      </c>
      <c r="AS173" s="177" t="s">
        <v>137</v>
      </c>
      <c r="AT173" s="178" t="s">
        <v>291</v>
      </c>
      <c r="AU173" s="177">
        <v>1</v>
      </c>
      <c r="AV173" s="190">
        <v>4.1315818925579166E-2</v>
      </c>
      <c r="AW173" s="190">
        <v>0.46989050396037457</v>
      </c>
      <c r="AX173" s="190">
        <v>0.2080241988682478</v>
      </c>
      <c r="AY173" s="191">
        <v>16.52390909090909</v>
      </c>
      <c r="AZ173" s="191">
        <v>3.8406616105248839</v>
      </c>
      <c r="BA173" s="191">
        <v>54.767834566084844</v>
      </c>
      <c r="BB173" s="191">
        <v>1.5516007350947347</v>
      </c>
    </row>
    <row r="174" spans="23:54" ht="16.5">
      <c r="W174" s="183" t="s">
        <v>164</v>
      </c>
      <c r="X174" s="183" t="s">
        <v>331</v>
      </c>
      <c r="Y174" s="184" t="s">
        <v>331</v>
      </c>
      <c r="Z174" s="185">
        <v>1</v>
      </c>
      <c r="AA174" s="182">
        <v>3</v>
      </c>
      <c r="AB174" s="186">
        <v>1.25</v>
      </c>
      <c r="AC174" s="183">
        <v>1</v>
      </c>
      <c r="AD174" s="183">
        <v>0</v>
      </c>
      <c r="AE174" s="183">
        <v>2</v>
      </c>
      <c r="AF174" s="183">
        <v>0</v>
      </c>
      <c r="AG174" s="183">
        <v>0</v>
      </c>
      <c r="AH174" s="183">
        <v>0</v>
      </c>
      <c r="AI174" s="183">
        <v>0</v>
      </c>
      <c r="AJ174" s="187">
        <v>0.96370370370370362</v>
      </c>
      <c r="AK174" s="182" t="s">
        <v>69</v>
      </c>
      <c r="AL174" s="182">
        <v>26</v>
      </c>
      <c r="AM174" s="182" t="s">
        <v>512</v>
      </c>
      <c r="AN174" s="188" t="s">
        <v>646</v>
      </c>
      <c r="AO174" s="189">
        <v>171</v>
      </c>
      <c r="AP174" s="189">
        <v>11</v>
      </c>
      <c r="AQ174" s="189" t="s">
        <v>934</v>
      </c>
      <c r="AS174" s="177" t="s">
        <v>137</v>
      </c>
      <c r="AT174" s="178" t="s">
        <v>292</v>
      </c>
      <c r="AU174" s="177">
        <v>1</v>
      </c>
      <c r="AV174" s="190">
        <v>4.9571835014447022E-2</v>
      </c>
      <c r="AW174" s="190">
        <v>0.47512719509852225</v>
      </c>
      <c r="AX174" s="190">
        <v>0.18548198666471211</v>
      </c>
      <c r="AY174" s="191">
        <v>15.871250000000002</v>
      </c>
      <c r="AZ174" s="191">
        <v>2.2132067204067853</v>
      </c>
      <c r="BA174" s="191">
        <v>28.37483650507734</v>
      </c>
      <c r="BB174" s="191">
        <v>1.7275557335959217</v>
      </c>
    </row>
    <row r="175" spans="23:54" ht="16.5">
      <c r="AP175" s="176">
        <v>1</v>
      </c>
      <c r="AQ175" s="189" t="s">
        <v>265</v>
      </c>
      <c r="AS175" s="177" t="s">
        <v>137</v>
      </c>
      <c r="AT175" s="178" t="s">
        <v>293</v>
      </c>
      <c r="AU175" s="177">
        <v>1</v>
      </c>
      <c r="AV175" s="190">
        <v>5.0372030628620376E-2</v>
      </c>
      <c r="AW175" s="190">
        <v>0.44789197501120903</v>
      </c>
      <c r="AX175" s="190">
        <v>0.17452913838066506</v>
      </c>
      <c r="AY175" s="191">
        <v>15.211874999999999</v>
      </c>
      <c r="AZ175" s="191">
        <v>2.4485628063954064</v>
      </c>
      <c r="BA175" s="191">
        <v>48.561628139620176</v>
      </c>
      <c r="BB175" s="191">
        <v>1.5727021368508769</v>
      </c>
    </row>
    <row r="176" spans="23:54" ht="16.5">
      <c r="AP176" s="176">
        <v>1</v>
      </c>
      <c r="AQ176" s="189" t="s">
        <v>265</v>
      </c>
      <c r="AS176" s="177" t="s">
        <v>137</v>
      </c>
      <c r="AT176" s="178" t="s">
        <v>294</v>
      </c>
      <c r="AU176" s="177">
        <v>1</v>
      </c>
      <c r="AV176" s="190">
        <v>3.5646665105357737E-2</v>
      </c>
      <c r="AW176" s="190">
        <v>0.44246297063840118</v>
      </c>
      <c r="AX176" s="190">
        <v>0.16463746224014614</v>
      </c>
      <c r="AY176" s="191">
        <v>13.672333333333336</v>
      </c>
      <c r="AZ176" s="191">
        <v>1.0120967776097995</v>
      </c>
      <c r="BA176" s="191">
        <v>22.014249818870166</v>
      </c>
      <c r="BB176" s="191">
        <v>1.8097884205352333</v>
      </c>
    </row>
    <row r="177" spans="42:54" ht="16.5">
      <c r="AP177" s="176">
        <v>1</v>
      </c>
      <c r="AQ177" s="189" t="s">
        <v>265</v>
      </c>
      <c r="AS177" s="177" t="s">
        <v>137</v>
      </c>
      <c r="AT177" s="178" t="s">
        <v>295</v>
      </c>
      <c r="AU177" s="177">
        <v>1</v>
      </c>
      <c r="AV177" s="190">
        <v>3.8959013404934739E-2</v>
      </c>
      <c r="AW177" s="190">
        <v>0.47107544694307224</v>
      </c>
      <c r="AX177" s="190">
        <v>0.19376222957485656</v>
      </c>
      <c r="AY177" s="191">
        <v>14.427875</v>
      </c>
      <c r="AZ177" s="191">
        <v>1.2062139262412381</v>
      </c>
      <c r="BA177" s="191">
        <v>30.290877810664799</v>
      </c>
      <c r="BB177" s="191">
        <v>1.6312270118633541</v>
      </c>
    </row>
    <row r="178" spans="42:54" ht="16.5">
      <c r="AP178" s="176">
        <v>1</v>
      </c>
      <c r="AQ178" s="189" t="s">
        <v>265</v>
      </c>
      <c r="AS178" s="177" t="s">
        <v>137</v>
      </c>
      <c r="AT178" s="178" t="s">
        <v>99</v>
      </c>
      <c r="AU178" s="177">
        <v>1</v>
      </c>
      <c r="AV178" s="190">
        <v>0.15240468853435643</v>
      </c>
      <c r="AW178" s="190">
        <v>0.41460897337312624</v>
      </c>
      <c r="AX178" s="190">
        <v>0.18851027172331411</v>
      </c>
      <c r="AY178" s="191">
        <v>15.467000000000001</v>
      </c>
      <c r="AZ178" s="191">
        <v>2.1046382598560576</v>
      </c>
      <c r="BA178" s="191">
        <v>41.929474297649556</v>
      </c>
      <c r="BB178" s="191">
        <v>1.710820037285427</v>
      </c>
    </row>
    <row r="179" spans="42:54" ht="16.5">
      <c r="AP179" s="176">
        <v>1</v>
      </c>
      <c r="AQ179" s="189" t="s">
        <v>265</v>
      </c>
      <c r="AS179" s="177" t="s">
        <v>137</v>
      </c>
      <c r="AT179" s="178" t="s">
        <v>100</v>
      </c>
      <c r="AU179" s="177">
        <v>1</v>
      </c>
      <c r="AV179" s="190">
        <v>4.6460964650489281E-2</v>
      </c>
      <c r="AW179" s="190">
        <v>0.45936763189816282</v>
      </c>
      <c r="AX179" s="190">
        <v>0.18560127658694733</v>
      </c>
      <c r="AY179" s="191">
        <v>15.181574074074067</v>
      </c>
      <c r="AZ179" s="191">
        <v>2.2113589510024183</v>
      </c>
      <c r="BA179" s="191">
        <v>36.740437233897353</v>
      </c>
      <c r="BB179" s="191">
        <v>1.6193928632609071</v>
      </c>
    </row>
    <row r="180" spans="42:54" ht="16.5">
      <c r="AP180" s="176">
        <v>1</v>
      </c>
      <c r="AQ180" s="189" t="s">
        <v>265</v>
      </c>
      <c r="AS180" s="177" t="s">
        <v>157</v>
      </c>
      <c r="AT180" s="178" t="s">
        <v>296</v>
      </c>
      <c r="AU180" s="177">
        <v>1</v>
      </c>
      <c r="AV180" s="190">
        <v>0.10201182306465545</v>
      </c>
      <c r="AW180" s="190">
        <v>0.36095424635214224</v>
      </c>
      <c r="AX180" s="190">
        <v>0.24522021897076157</v>
      </c>
      <c r="AY180" s="191">
        <v>15.652689655172418</v>
      </c>
      <c r="AZ180" s="191">
        <v>2.5809495571515719</v>
      </c>
      <c r="BA180" s="191">
        <v>52.218211602230582</v>
      </c>
      <c r="BB180" s="191">
        <v>1.7783543051195103</v>
      </c>
    </row>
    <row r="181" spans="42:54" ht="16.5">
      <c r="AP181" s="176">
        <v>1</v>
      </c>
      <c r="AQ181" s="189" t="s">
        <v>265</v>
      </c>
      <c r="AS181" s="177" t="s">
        <v>157</v>
      </c>
      <c r="AT181" s="178" t="s">
        <v>297</v>
      </c>
      <c r="AU181" s="177">
        <v>1</v>
      </c>
      <c r="AV181" s="190">
        <v>9.2651818776886191E-2</v>
      </c>
      <c r="AW181" s="190">
        <v>0.34731242211629942</v>
      </c>
      <c r="AX181" s="190">
        <v>0.22594144747208184</v>
      </c>
      <c r="AY181" s="191">
        <v>13.108000000000001</v>
      </c>
      <c r="AZ181" s="191">
        <v>1.9067653915520517</v>
      </c>
      <c r="BA181" s="191">
        <v>23.807230256170509</v>
      </c>
      <c r="BB181" s="191">
        <v>2.095480636891311</v>
      </c>
    </row>
    <row r="182" spans="42:54" ht="16.5">
      <c r="AP182" s="176">
        <v>1</v>
      </c>
      <c r="AQ182" s="189" t="s">
        <v>265</v>
      </c>
      <c r="AS182" s="177" t="s">
        <v>157</v>
      </c>
      <c r="AT182" s="178" t="s">
        <v>298</v>
      </c>
      <c r="AU182" s="177">
        <v>1</v>
      </c>
      <c r="AV182" s="190">
        <v>0.12489239437115324</v>
      </c>
      <c r="AW182" s="190">
        <v>0.3633102409372489</v>
      </c>
      <c r="AX182" s="190">
        <v>0.23092237504769222</v>
      </c>
      <c r="AY182" s="191">
        <v>15.646900000000002</v>
      </c>
      <c r="AZ182" s="191">
        <v>2.4715972944141633</v>
      </c>
      <c r="BA182" s="191">
        <v>46.963014826117664</v>
      </c>
      <c r="BB182" s="191">
        <v>1.9214813878233379</v>
      </c>
    </row>
    <row r="183" spans="42:54" ht="16.5">
      <c r="AP183" s="176">
        <v>1</v>
      </c>
      <c r="AQ183" s="189" t="s">
        <v>265</v>
      </c>
      <c r="AS183" s="177" t="s">
        <v>157</v>
      </c>
      <c r="AT183" s="178" t="s">
        <v>100</v>
      </c>
      <c r="AU183" s="177">
        <v>1</v>
      </c>
      <c r="AV183" s="190">
        <v>0.10584941675443255</v>
      </c>
      <c r="AW183" s="190">
        <v>0.35932857988454447</v>
      </c>
      <c r="AX183" s="190">
        <v>0.23862025887077384</v>
      </c>
      <c r="AY183" s="191">
        <v>15.218319148936175</v>
      </c>
      <c r="AZ183" s="191">
        <v>2.4380217973902769</v>
      </c>
      <c r="BA183" s="191">
        <v>46.049523641728285</v>
      </c>
      <c r="BB183" s="191">
        <v>1.8703212966418323</v>
      </c>
    </row>
    <row r="184" spans="42:54" ht="16.5">
      <c r="AP184" s="176">
        <v>1</v>
      </c>
      <c r="AQ184" s="189" t="s">
        <v>265</v>
      </c>
      <c r="AS184" s="177" t="s">
        <v>139</v>
      </c>
      <c r="AT184" s="178" t="s">
        <v>299</v>
      </c>
      <c r="AU184" s="177">
        <v>1</v>
      </c>
      <c r="AV184" s="190">
        <v>2.7798186629916712E-2</v>
      </c>
      <c r="AW184" s="190">
        <v>0.47267219209064132</v>
      </c>
      <c r="AX184" s="190">
        <v>0.21336673936427297</v>
      </c>
      <c r="AY184" s="191">
        <v>18.395263157894732</v>
      </c>
      <c r="AZ184" s="191">
        <v>3.9923119638218956</v>
      </c>
      <c r="BA184" s="191">
        <v>60.601643233363795</v>
      </c>
      <c r="BB184" s="191">
        <v>1.6401858098893811</v>
      </c>
    </row>
    <row r="185" spans="42:54" ht="16.5">
      <c r="AP185" s="176">
        <v>1</v>
      </c>
      <c r="AQ185" s="189" t="s">
        <v>265</v>
      </c>
      <c r="AS185" s="177" t="s">
        <v>139</v>
      </c>
      <c r="AT185" s="178" t="s">
        <v>300</v>
      </c>
      <c r="AU185" s="177">
        <v>1</v>
      </c>
      <c r="AV185" s="190">
        <v>6.5664279895961408E-2</v>
      </c>
      <c r="AW185" s="190">
        <v>0.3669924193022448</v>
      </c>
      <c r="AX185" s="190">
        <v>0.15739648577880005</v>
      </c>
      <c r="AY185" s="191">
        <v>21.452928571428568</v>
      </c>
      <c r="AZ185" s="191">
        <v>1.1703653886832779</v>
      </c>
      <c r="BA185" s="191">
        <v>33.263464995948354</v>
      </c>
      <c r="BB185" s="191">
        <v>2.5860724854579873</v>
      </c>
    </row>
    <row r="186" spans="42:54" ht="16.5">
      <c r="AP186" s="176">
        <v>1</v>
      </c>
      <c r="AQ186" s="189" t="s">
        <v>265</v>
      </c>
      <c r="AS186" s="177" t="s">
        <v>139</v>
      </c>
      <c r="AT186" s="178" t="s">
        <v>301</v>
      </c>
      <c r="AU186" s="177">
        <v>1</v>
      </c>
      <c r="AV186" s="190">
        <v>3.4739036486921442E-2</v>
      </c>
      <c r="AW186" s="190">
        <v>0.38426854316724079</v>
      </c>
      <c r="AX186" s="190">
        <v>0.19619243039638226</v>
      </c>
      <c r="AY186" s="191">
        <v>22.469111111111115</v>
      </c>
      <c r="AZ186" s="191">
        <v>3.1194344083010419</v>
      </c>
      <c r="BA186" s="191">
        <v>55.041420440184218</v>
      </c>
      <c r="BB186" s="191">
        <v>2.27964543632151</v>
      </c>
    </row>
    <row r="187" spans="42:54" ht="16.5">
      <c r="AP187" s="176">
        <v>1</v>
      </c>
      <c r="AQ187" s="189" t="s">
        <v>265</v>
      </c>
      <c r="AS187" s="177" t="s">
        <v>139</v>
      </c>
      <c r="AT187" s="178" t="s">
        <v>302</v>
      </c>
      <c r="AU187" s="177">
        <v>1</v>
      </c>
      <c r="AV187" s="190">
        <v>4.2104161633401228E-2</v>
      </c>
      <c r="AW187" s="190">
        <v>0.37005022443829622</v>
      </c>
      <c r="AX187" s="190">
        <v>0.14275669205758312</v>
      </c>
      <c r="AY187" s="191">
        <v>23.022166666666667</v>
      </c>
      <c r="AZ187" s="191">
        <v>1.1561903618456777</v>
      </c>
      <c r="BA187" s="191">
        <v>21.722746863934621</v>
      </c>
      <c r="BB187" s="191">
        <v>2.4134024414732673</v>
      </c>
    </row>
    <row r="188" spans="42:54" ht="16.5">
      <c r="AP188" s="176">
        <v>1</v>
      </c>
      <c r="AQ188" s="189" t="s">
        <v>265</v>
      </c>
      <c r="AS188" s="177" t="s">
        <v>139</v>
      </c>
      <c r="AT188" s="178" t="s">
        <v>99</v>
      </c>
      <c r="AU188" s="177">
        <v>1</v>
      </c>
      <c r="AV188" s="190">
        <v>0.20645183039419518</v>
      </c>
      <c r="AW188" s="190">
        <v>0.40058114577961201</v>
      </c>
      <c r="AX188" s="190">
        <v>0.16837071925354402</v>
      </c>
      <c r="AY188" s="191">
        <v>26.045500000000004</v>
      </c>
      <c r="AZ188" s="191">
        <v>1.2796749798091731</v>
      </c>
      <c r="BA188" s="191">
        <v>37.944519906925933</v>
      </c>
      <c r="BB188" s="191">
        <v>1.9912461101378203</v>
      </c>
    </row>
    <row r="189" spans="42:54" ht="16.5">
      <c r="AP189" s="176">
        <v>1</v>
      </c>
      <c r="AQ189" s="189" t="s">
        <v>265</v>
      </c>
      <c r="AS189" s="177" t="s">
        <v>139</v>
      </c>
      <c r="AT189" s="178" t="s">
        <v>100</v>
      </c>
      <c r="AU189" s="177">
        <v>1</v>
      </c>
      <c r="AV189" s="190">
        <v>4.6838817143095519E-2</v>
      </c>
      <c r="AW189" s="190">
        <v>0.4147015705304688</v>
      </c>
      <c r="AX189" s="190">
        <v>0.17922404960837751</v>
      </c>
      <c r="AY189" s="191">
        <v>21.045923076923074</v>
      </c>
      <c r="AZ189" s="191">
        <v>2.3711595333383158</v>
      </c>
      <c r="BA189" s="191">
        <v>43.794116295510506</v>
      </c>
      <c r="BB189" s="191">
        <v>2.1137725971480705</v>
      </c>
    </row>
    <row r="190" spans="42:54" ht="16.5">
      <c r="AP190" s="176">
        <v>1</v>
      </c>
      <c r="AQ190" s="189" t="s">
        <v>265</v>
      </c>
      <c r="AS190" s="177" t="s">
        <v>145</v>
      </c>
      <c r="AT190" s="178" t="s">
        <v>303</v>
      </c>
      <c r="AU190" s="177">
        <v>1</v>
      </c>
      <c r="AV190" s="190">
        <v>6.5136459935656907E-2</v>
      </c>
      <c r="AW190" s="190">
        <v>0.40568947191341426</v>
      </c>
      <c r="AX190" s="190">
        <v>0.13468641658642902</v>
      </c>
      <c r="AY190" s="191">
        <v>22.422000000000001</v>
      </c>
      <c r="AZ190" s="191">
        <v>0.54063243726772425</v>
      </c>
      <c r="BA190" s="191">
        <v>15.235675195215935</v>
      </c>
      <c r="BB190" s="191">
        <v>2.765843556601399</v>
      </c>
    </row>
    <row r="191" spans="42:54" ht="16.5">
      <c r="AP191" s="176">
        <v>1</v>
      </c>
      <c r="AQ191" s="189" t="s">
        <v>265</v>
      </c>
      <c r="AS191" s="177" t="s">
        <v>145</v>
      </c>
      <c r="AT191" s="178" t="s">
        <v>304</v>
      </c>
      <c r="AU191" s="177">
        <v>1</v>
      </c>
      <c r="AV191" s="190">
        <v>9.0513413924219119E-2</v>
      </c>
      <c r="AW191" s="190">
        <v>0.46345407646831016</v>
      </c>
      <c r="AX191" s="190">
        <v>0.16985480998229549</v>
      </c>
      <c r="AY191" s="191">
        <v>17.301499999999997</v>
      </c>
      <c r="AZ191" s="191">
        <v>0.78432747609877351</v>
      </c>
      <c r="BA191" s="191">
        <v>48.816400152663483</v>
      </c>
      <c r="BB191" s="191">
        <v>1.6916761350759011</v>
      </c>
    </row>
    <row r="192" spans="42:54" ht="16.5">
      <c r="AP192" s="176">
        <v>1</v>
      </c>
      <c r="AQ192" s="189" t="s">
        <v>265</v>
      </c>
      <c r="AS192" s="177" t="s">
        <v>145</v>
      </c>
      <c r="AT192" s="178" t="s">
        <v>305</v>
      </c>
      <c r="AU192" s="177">
        <v>1</v>
      </c>
      <c r="AV192" s="190">
        <v>7.3571835314688347E-2</v>
      </c>
      <c r="AW192" s="190">
        <v>0.48105530233731303</v>
      </c>
      <c r="AX192" s="190">
        <v>0.1549457369551708</v>
      </c>
      <c r="AY192" s="191">
        <v>15.847999999999999</v>
      </c>
      <c r="AZ192" s="191">
        <v>0.8140192162534331</v>
      </c>
      <c r="BA192" s="191">
        <v>30.154979184279405</v>
      </c>
      <c r="BB192" s="191">
        <v>1.745391531012441</v>
      </c>
    </row>
    <row r="193" spans="42:54" ht="16.5">
      <c r="AP193" s="176">
        <v>1</v>
      </c>
      <c r="AQ193" s="189" t="s">
        <v>265</v>
      </c>
      <c r="AS193" s="177" t="s">
        <v>145</v>
      </c>
      <c r="AT193" s="178" t="s">
        <v>306</v>
      </c>
      <c r="AU193" s="177">
        <v>1</v>
      </c>
      <c r="AV193" s="190">
        <v>8.107466381521948E-2</v>
      </c>
      <c r="AW193" s="190">
        <v>0.41938267326449807</v>
      </c>
      <c r="AX193" s="190">
        <v>0.17383845979124624</v>
      </c>
      <c r="AY193" s="191">
        <v>15.155000000000001</v>
      </c>
      <c r="AZ193" s="191">
        <v>0.8844207354608552</v>
      </c>
      <c r="BA193" s="191">
        <v>34.884833777515588</v>
      </c>
      <c r="BB193" s="191">
        <v>2.0250065144605607</v>
      </c>
    </row>
    <row r="194" spans="42:54" ht="16.5">
      <c r="AP194" s="176">
        <v>1</v>
      </c>
      <c r="AQ194" s="189" t="s">
        <v>265</v>
      </c>
      <c r="AS194" s="177" t="s">
        <v>145</v>
      </c>
      <c r="AT194" s="178" t="s">
        <v>99</v>
      </c>
      <c r="AU194" s="177">
        <v>1</v>
      </c>
      <c r="AV194" s="190">
        <v>0.40864550251244597</v>
      </c>
      <c r="AW194" s="190">
        <v>0.29475147976565358</v>
      </c>
      <c r="AX194" s="190">
        <v>0.14895910427489173</v>
      </c>
      <c r="AY194" s="191">
        <v>26.593</v>
      </c>
      <c r="AZ194" s="191">
        <v>0.46916253314926526</v>
      </c>
      <c r="BA194" s="191">
        <v>16.303398026936968</v>
      </c>
      <c r="BB194" s="191">
        <v>2.4464677449206662</v>
      </c>
    </row>
    <row r="195" spans="42:54" ht="16.5">
      <c r="AP195" s="176">
        <v>1</v>
      </c>
      <c r="AQ195" s="189" t="s">
        <v>265</v>
      </c>
      <c r="AS195" s="177" t="s">
        <v>145</v>
      </c>
      <c r="AT195" s="178" t="s">
        <v>100</v>
      </c>
      <c r="AU195" s="177">
        <v>1</v>
      </c>
      <c r="AV195" s="190">
        <v>8.2704129348984246E-2</v>
      </c>
      <c r="AW195" s="190">
        <v>0.44410990096470843</v>
      </c>
      <c r="AX195" s="190">
        <v>0.15191747403379122</v>
      </c>
      <c r="AY195" s="191">
        <v>18.270580645161292</v>
      </c>
      <c r="AZ195" s="191">
        <v>0.69350716994208783</v>
      </c>
      <c r="BA195" s="191">
        <v>28.268297938434873</v>
      </c>
      <c r="BB195" s="191">
        <v>2.100909691872539</v>
      </c>
    </row>
    <row r="196" spans="42:54" ht="16.5">
      <c r="AP196" s="176">
        <v>1</v>
      </c>
      <c r="AQ196" s="189" t="s">
        <v>265</v>
      </c>
      <c r="AS196" s="177" t="s">
        <v>155</v>
      </c>
      <c r="AT196" s="178" t="s">
        <v>307</v>
      </c>
      <c r="AU196" s="177">
        <v>1</v>
      </c>
      <c r="AV196" s="190">
        <v>4.3701189956198462E-2</v>
      </c>
      <c r="AW196" s="190">
        <v>0.43609735950307205</v>
      </c>
      <c r="AX196" s="190">
        <v>0.22298547102033256</v>
      </c>
      <c r="AY196" s="191">
        <v>10.656333333333333</v>
      </c>
      <c r="AZ196" s="191">
        <v>1.9874542239318667</v>
      </c>
      <c r="BA196" s="191">
        <v>35.153814596713943</v>
      </c>
      <c r="BB196" s="191">
        <v>1.9762855353140079</v>
      </c>
    </row>
    <row r="197" spans="42:54" ht="16.5">
      <c r="AP197" s="176">
        <v>1</v>
      </c>
      <c r="AQ197" s="189" t="s">
        <v>265</v>
      </c>
      <c r="AS197" s="177" t="s">
        <v>155</v>
      </c>
      <c r="AT197" s="178" t="s">
        <v>308</v>
      </c>
      <c r="AU197" s="177">
        <v>1</v>
      </c>
      <c r="AV197" s="190">
        <v>2.941103669653361E-2</v>
      </c>
      <c r="AW197" s="190">
        <v>0.44767263429549786</v>
      </c>
      <c r="AX197" s="190">
        <v>0.19209043016462748</v>
      </c>
      <c r="AY197" s="191">
        <v>7.8809999999999993</v>
      </c>
      <c r="AZ197" s="191">
        <v>1.6317185405069281</v>
      </c>
      <c r="BA197" s="191">
        <v>28.450062869630699</v>
      </c>
      <c r="BB197" s="191">
        <v>1.9216380105879896</v>
      </c>
    </row>
    <row r="198" spans="42:54" ht="16.5">
      <c r="AP198" s="176">
        <v>1</v>
      </c>
      <c r="AQ198" s="189" t="s">
        <v>265</v>
      </c>
      <c r="AS198" s="177" t="s">
        <v>155</v>
      </c>
      <c r="AT198" s="178" t="s">
        <v>309</v>
      </c>
      <c r="AU198" s="177">
        <v>1</v>
      </c>
      <c r="AV198" s="190">
        <v>6.8825751608082492E-2</v>
      </c>
      <c r="AW198" s="190">
        <v>0.443361271996772</v>
      </c>
      <c r="AX198" s="190">
        <v>0.15846508122812408</v>
      </c>
      <c r="AY198" s="191">
        <v>9.7106666666666666</v>
      </c>
      <c r="AZ198" s="191">
        <v>0.76147263556182243</v>
      </c>
      <c r="BA198" s="191">
        <v>11.592764434501538</v>
      </c>
      <c r="BB198" s="191">
        <v>1.982633005099212</v>
      </c>
    </row>
    <row r="199" spans="42:54" ht="16.5">
      <c r="AP199" s="176">
        <v>1</v>
      </c>
      <c r="AQ199" s="189" t="s">
        <v>265</v>
      </c>
      <c r="AS199" s="177" t="s">
        <v>155</v>
      </c>
      <c r="AT199" s="178" t="s">
        <v>310</v>
      </c>
      <c r="AU199" s="177">
        <v>1</v>
      </c>
      <c r="AV199" s="190">
        <v>3.9966372028345139E-2</v>
      </c>
      <c r="AW199" s="190">
        <v>0.43787637324013429</v>
      </c>
      <c r="AX199" s="190">
        <v>0.16954429515688219</v>
      </c>
      <c r="AY199" s="191">
        <v>7.9639999999999995</v>
      </c>
      <c r="AZ199" s="191">
        <v>0.76858343559401066</v>
      </c>
      <c r="BA199" s="191">
        <v>7.4643781117859005</v>
      </c>
      <c r="BB199" s="191">
        <v>1.8646970789701447</v>
      </c>
    </row>
    <row r="200" spans="42:54" ht="16.5">
      <c r="AP200" s="176">
        <v>1</v>
      </c>
      <c r="AQ200" s="189" t="s">
        <v>265</v>
      </c>
      <c r="AS200" s="177" t="s">
        <v>155</v>
      </c>
      <c r="AT200" s="178" t="s">
        <v>311</v>
      </c>
      <c r="AU200" s="177">
        <v>1</v>
      </c>
      <c r="AV200" s="190">
        <v>2.545072921165286E-2</v>
      </c>
      <c r="AW200" s="190">
        <v>0.44106314934176422</v>
      </c>
      <c r="AX200" s="190">
        <v>0.27743017263178749</v>
      </c>
      <c r="AY200" s="191">
        <v>13.244999999999999</v>
      </c>
      <c r="AZ200" s="191">
        <v>1.1730405251000231</v>
      </c>
      <c r="BA200" s="191">
        <v>26.988050004809875</v>
      </c>
      <c r="BB200" s="191">
        <v>2.102175997979467</v>
      </c>
    </row>
    <row r="201" spans="42:54" ht="16.5">
      <c r="AP201" s="176">
        <v>1</v>
      </c>
      <c r="AQ201" s="189" t="s">
        <v>265</v>
      </c>
      <c r="AS201" s="177" t="s">
        <v>155</v>
      </c>
      <c r="AT201" s="178" t="s">
        <v>312</v>
      </c>
      <c r="AU201" s="177">
        <v>1</v>
      </c>
      <c r="AV201" s="190">
        <v>4.1390091157972188E-2</v>
      </c>
      <c r="AW201" s="190">
        <v>0.45214028186580285</v>
      </c>
      <c r="AX201" s="190">
        <v>0.15286427772370115</v>
      </c>
      <c r="AY201" s="191">
        <v>8.15</v>
      </c>
      <c r="AZ201" s="191">
        <v>0.99339540324810638</v>
      </c>
      <c r="BA201" s="191">
        <v>16.428091146252267</v>
      </c>
      <c r="BB201" s="191">
        <v>2.0371979072684696</v>
      </c>
    </row>
    <row r="202" spans="42:54" ht="16.5">
      <c r="AP202" s="176">
        <v>1</v>
      </c>
      <c r="AQ202" s="189" t="s">
        <v>265</v>
      </c>
      <c r="AS202" s="177" t="s">
        <v>155</v>
      </c>
      <c r="AT202" s="178" t="s">
        <v>313</v>
      </c>
      <c r="AU202" s="177">
        <v>1</v>
      </c>
      <c r="AV202" s="190">
        <v>4.04205905557527E-2</v>
      </c>
      <c r="AW202" s="190">
        <v>0.45355554072730936</v>
      </c>
      <c r="AX202" s="190">
        <v>0.23171063531623454</v>
      </c>
      <c r="AY202" s="191">
        <v>10.725</v>
      </c>
      <c r="AZ202" s="191">
        <v>0.58053862878795137</v>
      </c>
      <c r="BA202" s="191">
        <v>44.474307127146538</v>
      </c>
      <c r="BB202" s="191">
        <v>2.8480303073870665</v>
      </c>
    </row>
    <row r="203" spans="42:54" ht="16.5">
      <c r="AP203" s="176">
        <v>1</v>
      </c>
      <c r="AQ203" s="189" t="s">
        <v>265</v>
      </c>
      <c r="AS203" s="177" t="s">
        <v>155</v>
      </c>
      <c r="AT203" s="178" t="s">
        <v>314</v>
      </c>
      <c r="AU203" s="177">
        <v>1</v>
      </c>
      <c r="AV203" s="190">
        <v>5.3138064727586559E-2</v>
      </c>
      <c r="AW203" s="190">
        <v>0.45893539777047937</v>
      </c>
      <c r="AX203" s="190">
        <v>0.31371062826343271</v>
      </c>
      <c r="AY203" s="191">
        <v>12.6805</v>
      </c>
      <c r="AZ203" s="191">
        <v>3.7597151038282921</v>
      </c>
      <c r="BA203" s="191">
        <v>10.737746336533602</v>
      </c>
      <c r="BB203" s="191">
        <v>2.7850520995197576</v>
      </c>
    </row>
    <row r="204" spans="42:54" ht="16.5">
      <c r="AP204" s="176">
        <v>1</v>
      </c>
      <c r="AQ204" s="189" t="s">
        <v>265</v>
      </c>
      <c r="AS204" s="177" t="s">
        <v>155</v>
      </c>
      <c r="AT204" s="178" t="s">
        <v>315</v>
      </c>
      <c r="AU204" s="177">
        <v>1</v>
      </c>
      <c r="AV204" s="190">
        <v>1.3313209509692212E-2</v>
      </c>
      <c r="AW204" s="190">
        <v>0.51260796932665209</v>
      </c>
      <c r="AX204" s="190">
        <v>0.48430439385808793</v>
      </c>
      <c r="AY204" s="191">
        <v>5.585</v>
      </c>
      <c r="AZ204" s="191">
        <v>9.0645207406594004</v>
      </c>
      <c r="BA204" s="191">
        <v>8.1839672972810575</v>
      </c>
      <c r="BB204" s="191">
        <v>4.084793242945886</v>
      </c>
    </row>
    <row r="205" spans="42:54" ht="16.5">
      <c r="AP205" s="176">
        <v>1</v>
      </c>
      <c r="AQ205" s="189" t="s">
        <v>265</v>
      </c>
      <c r="AS205" s="177" t="s">
        <v>155</v>
      </c>
      <c r="AT205" s="178" t="s">
        <v>316</v>
      </c>
      <c r="AU205" s="177">
        <v>1</v>
      </c>
      <c r="AV205" s="190">
        <v>2.7596611329717784E-2</v>
      </c>
      <c r="AW205" s="190">
        <v>0.44185621626164939</v>
      </c>
      <c r="AX205" s="190">
        <v>0.25067597794114738</v>
      </c>
      <c r="AY205" s="191">
        <v>11.846333333333334</v>
      </c>
      <c r="AZ205" s="191">
        <v>0.94221229864170986</v>
      </c>
      <c r="BA205" s="191">
        <v>64.236709066220101</v>
      </c>
      <c r="BB205" s="191">
        <v>2.0629829814133314</v>
      </c>
    </row>
    <row r="206" spans="42:54" ht="16.5">
      <c r="AP206" s="176">
        <v>1</v>
      </c>
      <c r="AQ206" s="189" t="s">
        <v>265</v>
      </c>
      <c r="AS206" s="177" t="s">
        <v>155</v>
      </c>
      <c r="AT206" s="178" t="s">
        <v>100</v>
      </c>
      <c r="AU206" s="177">
        <v>1</v>
      </c>
      <c r="AV206" s="190">
        <v>3.7069991527489764E-2</v>
      </c>
      <c r="AW206" s="190">
        <v>0.44472642247593563</v>
      </c>
      <c r="AX206" s="190">
        <v>0.22673185535591067</v>
      </c>
      <c r="AY206" s="191">
        <v>10.115083333333335</v>
      </c>
      <c r="AZ206" s="191">
        <v>1.3866857363881013</v>
      </c>
      <c r="BA206" s="191">
        <v>27.505512923849381</v>
      </c>
      <c r="BB206" s="191">
        <v>2.0674464768237248</v>
      </c>
    </row>
    <row r="207" spans="42:54" ht="16.5">
      <c r="AP207" s="176">
        <v>1</v>
      </c>
      <c r="AQ207" s="189" t="s">
        <v>265</v>
      </c>
      <c r="AS207" s="177" t="s">
        <v>164</v>
      </c>
      <c r="AT207" s="178" t="s">
        <v>317</v>
      </c>
      <c r="AU207" s="177">
        <v>1</v>
      </c>
      <c r="AV207" s="190">
        <v>2.8404251919577142E-2</v>
      </c>
      <c r="AW207" s="190">
        <v>0.4904758604863233</v>
      </c>
      <c r="AX207" s="190">
        <v>0.20337642320962337</v>
      </c>
      <c r="AY207" s="191">
        <v>15.327549999999997</v>
      </c>
      <c r="AZ207" s="191">
        <v>1.8371789372538911</v>
      </c>
      <c r="BA207" s="191">
        <v>26.642668868269464</v>
      </c>
      <c r="BB207" s="191">
        <v>2.076784887946002</v>
      </c>
    </row>
    <row r="208" spans="42:54" ht="16.5">
      <c r="AP208" s="176">
        <v>1</v>
      </c>
      <c r="AQ208" s="189" t="s">
        <v>265</v>
      </c>
      <c r="AS208" s="177" t="s">
        <v>164</v>
      </c>
      <c r="AT208" s="178" t="s">
        <v>318</v>
      </c>
      <c r="AU208" s="177">
        <v>1</v>
      </c>
      <c r="AV208" s="190">
        <v>3.8146765211754669E-2</v>
      </c>
      <c r="AW208" s="190">
        <v>0.41380924214459786</v>
      </c>
      <c r="AX208" s="190">
        <v>0.1597426590997193</v>
      </c>
      <c r="AY208" s="191">
        <v>10.139444444444445</v>
      </c>
      <c r="AZ208" s="191">
        <v>0.53217987484637186</v>
      </c>
      <c r="BA208" s="191">
        <v>8.0935689299552394</v>
      </c>
      <c r="BB208" s="191">
        <v>2.2798600908333797</v>
      </c>
    </row>
    <row r="209" spans="42:54" ht="16.5">
      <c r="AP209" s="176">
        <v>1</v>
      </c>
      <c r="AQ209" s="189" t="s">
        <v>265</v>
      </c>
      <c r="AS209" s="177" t="s">
        <v>164</v>
      </c>
      <c r="AT209" s="178" t="s">
        <v>319</v>
      </c>
      <c r="AU209" s="177">
        <v>1</v>
      </c>
      <c r="AV209" s="190">
        <v>6.9758016326602446E-2</v>
      </c>
      <c r="AW209" s="190">
        <v>0.5288879057462369</v>
      </c>
      <c r="AX209" s="190">
        <v>0.18811107423658255</v>
      </c>
      <c r="AY209" s="191">
        <v>10.281000000000001</v>
      </c>
      <c r="AZ209" s="191">
        <v>0</v>
      </c>
      <c r="BA209" s="191">
        <v>2.2940374906900312</v>
      </c>
      <c r="BB209" s="191">
        <v>2.2414420776229096</v>
      </c>
    </row>
    <row r="210" spans="42:54" ht="16.5">
      <c r="AP210" s="176">
        <v>1</v>
      </c>
      <c r="AQ210" s="189" t="s">
        <v>265</v>
      </c>
      <c r="AS210" s="177" t="s">
        <v>164</v>
      </c>
      <c r="AT210" s="178" t="s">
        <v>320</v>
      </c>
      <c r="AU210" s="177">
        <v>1</v>
      </c>
      <c r="AV210" s="190">
        <v>1.3192512730651118E-2</v>
      </c>
      <c r="AW210" s="190">
        <v>0.56739421804038215</v>
      </c>
      <c r="AX210" s="190">
        <v>0.31325208524488063</v>
      </c>
      <c r="AY210" s="191">
        <v>12.152200000000001</v>
      </c>
      <c r="AZ210" s="191">
        <v>2.8178290005613031</v>
      </c>
      <c r="BA210" s="191">
        <v>2.1905021062757575</v>
      </c>
      <c r="BB210" s="191">
        <v>3.3550942837653057</v>
      </c>
    </row>
    <row r="211" spans="42:54" ht="16.5">
      <c r="AP211" s="176">
        <v>1</v>
      </c>
      <c r="AQ211" s="189" t="s">
        <v>265</v>
      </c>
      <c r="AS211" s="177" t="s">
        <v>164</v>
      </c>
      <c r="AT211" s="178" t="s">
        <v>321</v>
      </c>
      <c r="AU211" s="177">
        <v>1</v>
      </c>
      <c r="AV211" s="190">
        <v>2.0909902456808727E-2</v>
      </c>
      <c r="AW211" s="190">
        <v>0.50312229869648173</v>
      </c>
      <c r="AX211" s="190">
        <v>0.17066495315668018</v>
      </c>
      <c r="AY211" s="191">
        <v>7.9089999999999989</v>
      </c>
      <c r="AZ211" s="191">
        <v>0.21383236104204251</v>
      </c>
      <c r="BA211" s="191">
        <v>4.7978636008808291</v>
      </c>
      <c r="BB211" s="191">
        <v>2.0347181659275599</v>
      </c>
    </row>
    <row r="212" spans="42:54" ht="16.5">
      <c r="AP212" s="176">
        <v>1</v>
      </c>
      <c r="AQ212" s="189" t="s">
        <v>265</v>
      </c>
      <c r="AS212" s="177" t="s">
        <v>164</v>
      </c>
      <c r="AT212" s="178" t="s">
        <v>322</v>
      </c>
      <c r="AU212" s="177">
        <v>1</v>
      </c>
      <c r="AV212" s="190">
        <v>1.5337768480280024E-2</v>
      </c>
      <c r="AW212" s="190">
        <v>0.52631239654650952</v>
      </c>
      <c r="AX212" s="190">
        <v>0.38154360346504307</v>
      </c>
      <c r="AY212" s="191">
        <v>6.6043333333333329</v>
      </c>
      <c r="AZ212" s="191">
        <v>8.8939730396760037</v>
      </c>
      <c r="BA212" s="191">
        <v>4.9304493050505567</v>
      </c>
      <c r="BB212" s="191">
        <v>3.3949500207014851</v>
      </c>
    </row>
    <row r="213" spans="42:54" ht="16.5">
      <c r="AP213" s="176">
        <v>1</v>
      </c>
      <c r="AQ213" s="189" t="s">
        <v>265</v>
      </c>
      <c r="AS213" s="177" t="s">
        <v>164</v>
      </c>
      <c r="AT213" s="178" t="s">
        <v>323</v>
      </c>
      <c r="AU213" s="177">
        <v>1</v>
      </c>
      <c r="AV213" s="190">
        <v>1.5135832682377802E-2</v>
      </c>
      <c r="AW213" s="190">
        <v>0.51149036288394312</v>
      </c>
      <c r="AX213" s="190">
        <v>0.45064572012489479</v>
      </c>
      <c r="AY213" s="191">
        <v>4.6989999999999998</v>
      </c>
      <c r="AZ213" s="191">
        <v>0.53584508932805563</v>
      </c>
      <c r="BA213" s="191">
        <v>0.8037676339920834</v>
      </c>
      <c r="BB213" s="191">
        <v>3.0318716685268496</v>
      </c>
    </row>
    <row r="214" spans="42:54" ht="16.5">
      <c r="AP214" s="176">
        <v>1</v>
      </c>
      <c r="AQ214" s="189" t="s">
        <v>265</v>
      </c>
      <c r="AS214" s="177" t="s">
        <v>164</v>
      </c>
      <c r="AT214" s="178" t="s">
        <v>324</v>
      </c>
      <c r="AU214" s="177">
        <v>1</v>
      </c>
      <c r="AV214" s="190">
        <v>3.9877514970920715E-2</v>
      </c>
      <c r="AW214" s="190">
        <v>0.43665336854570763</v>
      </c>
      <c r="AX214" s="190">
        <v>0.37486173441554727</v>
      </c>
      <c r="AY214" s="191">
        <v>6.3310000000000004</v>
      </c>
      <c r="AZ214" s="191">
        <v>2.147449131827758</v>
      </c>
      <c r="BA214" s="191">
        <v>1.4693073007242556</v>
      </c>
      <c r="BB214" s="191">
        <v>3.9398494008540781</v>
      </c>
    </row>
    <row r="215" spans="42:54" ht="16.5">
      <c r="AP215" s="176">
        <v>1</v>
      </c>
      <c r="AQ215" s="189" t="s">
        <v>265</v>
      </c>
      <c r="AS215" s="177" t="s">
        <v>164</v>
      </c>
      <c r="AT215" s="178" t="s">
        <v>325</v>
      </c>
      <c r="AU215" s="177">
        <v>1</v>
      </c>
      <c r="AV215" s="190">
        <v>7.796965790855862E-3</v>
      </c>
      <c r="AW215" s="190">
        <v>0.50637545658737071</v>
      </c>
      <c r="AX215" s="190">
        <v>0.50793070059100653</v>
      </c>
      <c r="AY215" s="191">
        <v>4.7528571428571436</v>
      </c>
      <c r="AZ215" s="191">
        <v>0.83569372943461362</v>
      </c>
      <c r="BA215" s="191">
        <v>4.0666041322093793</v>
      </c>
      <c r="BB215" s="191">
        <v>4.5222047546822379</v>
      </c>
    </row>
    <row r="216" spans="42:54" ht="16.5">
      <c r="AP216" s="176">
        <v>1</v>
      </c>
      <c r="AQ216" s="189" t="s">
        <v>265</v>
      </c>
      <c r="AS216" s="177" t="s">
        <v>164</v>
      </c>
      <c r="AT216" s="178" t="s">
        <v>326</v>
      </c>
      <c r="AU216" s="177">
        <v>1</v>
      </c>
      <c r="AV216" s="190">
        <v>1.8739534200735573E-2</v>
      </c>
      <c r="AW216" s="190">
        <v>0.51724696053338204</v>
      </c>
      <c r="AX216" s="190">
        <v>0.22457786963091753</v>
      </c>
      <c r="AY216" s="191">
        <v>11.350875</v>
      </c>
      <c r="AZ216" s="191">
        <v>0.597345757481484</v>
      </c>
      <c r="BA216" s="191">
        <v>11.85640821667794</v>
      </c>
      <c r="BB216" s="191">
        <v>1.8358540906542158</v>
      </c>
    </row>
    <row r="217" spans="42:54" ht="16.5">
      <c r="AP217" s="176">
        <v>1</v>
      </c>
      <c r="AQ217" s="189" t="s">
        <v>265</v>
      </c>
      <c r="AS217" s="177" t="s">
        <v>164</v>
      </c>
      <c r="AT217" s="178" t="s">
        <v>99</v>
      </c>
      <c r="AU217" s="177">
        <v>1</v>
      </c>
      <c r="AV217" s="190">
        <v>4.5241300445113944E-2</v>
      </c>
      <c r="AW217" s="190">
        <v>0.47252140251520386</v>
      </c>
      <c r="AX217" s="190">
        <v>0.43526050683161494</v>
      </c>
      <c r="AY217" s="191">
        <v>5.101</v>
      </c>
      <c r="AZ217" s="191">
        <v>2.658659291292587</v>
      </c>
      <c r="BA217" s="191">
        <v>2.0509657389971387</v>
      </c>
      <c r="BB217" s="191">
        <v>3.7000843194018942</v>
      </c>
    </row>
    <row r="218" spans="42:54" ht="16.5">
      <c r="AP218" s="176">
        <v>1</v>
      </c>
      <c r="AQ218" s="189" t="s">
        <v>265</v>
      </c>
      <c r="AS218" s="177" t="s">
        <v>164</v>
      </c>
      <c r="AT218" s="178" t="s">
        <v>100</v>
      </c>
      <c r="AU218" s="177">
        <v>1</v>
      </c>
      <c r="AV218" s="190">
        <v>2.3844899837254203E-2</v>
      </c>
      <c r="AW218" s="190">
        <v>0.49524459563926748</v>
      </c>
      <c r="AX218" s="190">
        <v>0.25403277580384187</v>
      </c>
      <c r="AY218" s="191">
        <v>10.845306451612901</v>
      </c>
      <c r="AZ218" s="191">
        <v>1.9091814669207086</v>
      </c>
      <c r="BA218" s="191">
        <v>15.226412113151788</v>
      </c>
      <c r="BB218" s="191">
        <v>2.394684761506801</v>
      </c>
    </row>
    <row r="219" spans="42:54" ht="16.5">
      <c r="AP219" s="176">
        <v>1</v>
      </c>
      <c r="AQ219" s="189" t="s">
        <v>265</v>
      </c>
      <c r="AS219" s="177" t="s">
        <v>63</v>
      </c>
      <c r="AT219" s="178" t="s">
        <v>64</v>
      </c>
      <c r="AU219" s="177">
        <v>2</v>
      </c>
      <c r="AV219" s="190">
        <v>7.3449057583119273E-2</v>
      </c>
      <c r="AW219" s="190">
        <v>0.32474119984879213</v>
      </c>
      <c r="AX219" s="190">
        <v>0.1482628835192682</v>
      </c>
      <c r="AY219" s="191">
        <v>17.091125000000002</v>
      </c>
      <c r="AZ219" s="191">
        <v>9.091350692937919E-2</v>
      </c>
      <c r="BA219" s="191">
        <v>7.1906901886955845</v>
      </c>
      <c r="BB219" s="191">
        <v>2.948458261725039</v>
      </c>
    </row>
    <row r="220" spans="42:54" ht="16.5">
      <c r="AP220" s="176">
        <v>1</v>
      </c>
      <c r="AQ220" s="189" t="s">
        <v>265</v>
      </c>
      <c r="AS220" s="177" t="s">
        <v>63</v>
      </c>
      <c r="AT220" s="178" t="s">
        <v>96</v>
      </c>
      <c r="AU220" s="177">
        <v>2</v>
      </c>
      <c r="AV220" s="190">
        <v>3.9683056837487782E-2</v>
      </c>
      <c r="AW220" s="190">
        <v>0.30536641269433973</v>
      </c>
      <c r="AX220" s="190">
        <v>0.12109091529605694</v>
      </c>
      <c r="AY220" s="191">
        <v>17.284384615384614</v>
      </c>
      <c r="AZ220" s="191">
        <v>7.0876359993987531E-2</v>
      </c>
      <c r="BA220" s="191">
        <v>6.2191762971939442</v>
      </c>
      <c r="BB220" s="191">
        <v>2.823339587764786</v>
      </c>
    </row>
    <row r="221" spans="42:54" ht="16.5">
      <c r="AP221" s="176">
        <v>1</v>
      </c>
      <c r="AQ221" s="189" t="s">
        <v>265</v>
      </c>
      <c r="AS221" s="177" t="s">
        <v>63</v>
      </c>
      <c r="AT221" s="178" t="s">
        <v>97</v>
      </c>
      <c r="AU221" s="177">
        <v>2</v>
      </c>
      <c r="AV221" s="190">
        <v>4.5727951258096679E-2</v>
      </c>
      <c r="AW221" s="190">
        <v>0.2901492163399137</v>
      </c>
      <c r="AX221" s="190">
        <v>0.11884479002604384</v>
      </c>
      <c r="AY221" s="191">
        <v>15.893500000000001</v>
      </c>
      <c r="AZ221" s="191">
        <v>2.8218582985439052E-2</v>
      </c>
      <c r="BA221" s="191">
        <v>4.1793206590013412</v>
      </c>
      <c r="BB221" s="191">
        <v>3.1785054317795884</v>
      </c>
    </row>
    <row r="222" spans="42:54" ht="16.5">
      <c r="AP222" s="176">
        <v>1</v>
      </c>
      <c r="AQ222" s="189" t="s">
        <v>265</v>
      </c>
      <c r="AS222" s="177" t="s">
        <v>63</v>
      </c>
      <c r="AT222" s="178" t="s">
        <v>98</v>
      </c>
      <c r="AU222" s="177">
        <v>2</v>
      </c>
      <c r="AV222" s="190">
        <v>3.925662514421905E-2</v>
      </c>
      <c r="AW222" s="190">
        <v>0.30894099749268916</v>
      </c>
      <c r="AX222" s="190">
        <v>0.16687757309261789</v>
      </c>
      <c r="AY222" s="191">
        <v>16.579599999999999</v>
      </c>
      <c r="AZ222" s="191">
        <v>0.17665071663639784</v>
      </c>
      <c r="BA222" s="191">
        <v>11.496061572272591</v>
      </c>
      <c r="BB222" s="191">
        <v>2.652103196876288</v>
      </c>
    </row>
    <row r="223" spans="42:54" ht="16.5">
      <c r="AP223" s="176">
        <v>1</v>
      </c>
      <c r="AQ223" s="189" t="s">
        <v>265</v>
      </c>
      <c r="AS223" s="177" t="s">
        <v>63</v>
      </c>
      <c r="AT223" s="178" t="s">
        <v>99</v>
      </c>
      <c r="AU223" s="177">
        <v>2</v>
      </c>
      <c r="AV223" s="190">
        <v>0.22501452521550314</v>
      </c>
      <c r="AW223" s="190">
        <v>0.33310034332122462</v>
      </c>
      <c r="AX223" s="190">
        <v>0.16769761536618066</v>
      </c>
      <c r="AY223" s="191">
        <v>21.047000000000001</v>
      </c>
      <c r="AZ223" s="191">
        <v>0.33568713258678462</v>
      </c>
      <c r="BA223" s="191">
        <v>16.346503847704295</v>
      </c>
      <c r="BB223" s="191">
        <v>2.6492542853651857</v>
      </c>
    </row>
    <row r="224" spans="42:54" ht="16.5">
      <c r="AP224" s="176">
        <v>1</v>
      </c>
      <c r="AQ224" s="189" t="s">
        <v>265</v>
      </c>
      <c r="AS224" s="177" t="s">
        <v>63</v>
      </c>
      <c r="AT224" s="178" t="s">
        <v>100</v>
      </c>
      <c r="AU224" s="177">
        <v>2</v>
      </c>
      <c r="AV224" s="190">
        <v>6.094329258755609E-2</v>
      </c>
      <c r="AW224" s="190">
        <v>0.31328308761432477</v>
      </c>
      <c r="AX224" s="190">
        <v>0.13823180113559244</v>
      </c>
      <c r="AY224" s="191">
        <v>17.133415094339625</v>
      </c>
      <c r="AZ224" s="191">
        <v>8.8345951631780939E-2</v>
      </c>
      <c r="BA224" s="191">
        <v>7.0410242792122171</v>
      </c>
      <c r="BB224" s="191">
        <v>2.9450864597885813</v>
      </c>
    </row>
    <row r="225" spans="42:54" ht="16.5">
      <c r="AP225" s="176">
        <v>1</v>
      </c>
      <c r="AQ225" s="189" t="s">
        <v>265</v>
      </c>
      <c r="AS225" s="177" t="s">
        <v>135</v>
      </c>
      <c r="AT225" s="178" t="s">
        <v>168</v>
      </c>
      <c r="AU225" s="177">
        <v>2</v>
      </c>
      <c r="AV225" s="190">
        <v>4.2440454111006005E-2</v>
      </c>
      <c r="AW225" s="190">
        <v>0.37084020789133293</v>
      </c>
      <c r="AX225" s="190">
        <v>0.18852522362281041</v>
      </c>
      <c r="AY225" s="191">
        <v>13.634071428571428</v>
      </c>
      <c r="AZ225" s="191">
        <v>0.38168039640197521</v>
      </c>
      <c r="BA225" s="191">
        <v>18.923880001608367</v>
      </c>
      <c r="BB225" s="191">
        <v>2.0503546100376693</v>
      </c>
    </row>
    <row r="226" spans="42:54" ht="16.5">
      <c r="AP226" s="176">
        <v>1</v>
      </c>
      <c r="AQ226" s="189" t="s">
        <v>265</v>
      </c>
      <c r="AS226" s="177" t="s">
        <v>135</v>
      </c>
      <c r="AT226" s="178" t="s">
        <v>169</v>
      </c>
      <c r="AU226" s="177">
        <v>2</v>
      </c>
      <c r="AV226" s="190">
        <v>5.6388289846407168E-2</v>
      </c>
      <c r="AW226" s="190">
        <v>0.35862231292501423</v>
      </c>
      <c r="AX226" s="190">
        <v>0.16838227190365321</v>
      </c>
      <c r="AY226" s="191">
        <v>13.398941176470586</v>
      </c>
      <c r="AZ226" s="191">
        <v>0.3467440054269102</v>
      </c>
      <c r="BA226" s="191">
        <v>17.52325803035507</v>
      </c>
      <c r="BB226" s="191">
        <v>2.1686487541651198</v>
      </c>
    </row>
    <row r="227" spans="42:54" ht="16.5">
      <c r="AP227" s="176">
        <v>1</v>
      </c>
      <c r="AQ227" s="189" t="s">
        <v>265</v>
      </c>
      <c r="AS227" s="177" t="s">
        <v>135</v>
      </c>
      <c r="AT227" s="178" t="s">
        <v>170</v>
      </c>
      <c r="AU227" s="177">
        <v>2</v>
      </c>
      <c r="AV227" s="190">
        <v>2.7594087146074493E-2</v>
      </c>
      <c r="AW227" s="190">
        <v>0.29422143473497708</v>
      </c>
      <c r="AX227" s="190">
        <v>0.17662767942921986</v>
      </c>
      <c r="AY227" s="191">
        <v>14.149285714285714</v>
      </c>
      <c r="AZ227" s="191">
        <v>0.41992899000778972</v>
      </c>
      <c r="BA227" s="191">
        <v>23.670525616005129</v>
      </c>
      <c r="BB227" s="191">
        <v>2.3925473817944378</v>
      </c>
    </row>
    <row r="228" spans="42:54" ht="16.5">
      <c r="AP228" s="176">
        <v>1</v>
      </c>
      <c r="AQ228" s="189" t="s">
        <v>265</v>
      </c>
      <c r="AS228" s="177" t="s">
        <v>135</v>
      </c>
      <c r="AT228" s="178" t="s">
        <v>171</v>
      </c>
      <c r="AU228" s="177">
        <v>2</v>
      </c>
      <c r="AV228" s="190">
        <v>4.2349725575351424E-2</v>
      </c>
      <c r="AW228" s="190">
        <v>0.30535816212541828</v>
      </c>
      <c r="AX228" s="190">
        <v>0.21732038377119806</v>
      </c>
      <c r="AY228" s="191">
        <v>14.1454</v>
      </c>
      <c r="AZ228" s="191">
        <v>9.8807656949752298E-2</v>
      </c>
      <c r="BA228" s="191">
        <v>11.622603533203721</v>
      </c>
      <c r="BB228" s="191">
        <v>2.7706129632128214</v>
      </c>
    </row>
    <row r="229" spans="42:54" ht="16.5">
      <c r="AP229" s="176">
        <v>1</v>
      </c>
      <c r="AQ229" s="189" t="s">
        <v>265</v>
      </c>
      <c r="AS229" s="177" t="s">
        <v>135</v>
      </c>
      <c r="AT229" s="178" t="s">
        <v>99</v>
      </c>
      <c r="AU229" s="177">
        <v>2</v>
      </c>
      <c r="AV229" s="190">
        <v>0.11451460442021552</v>
      </c>
      <c r="AW229" s="190">
        <v>0.34731967140452752</v>
      </c>
      <c r="AX229" s="190">
        <v>0.20535641445790065</v>
      </c>
      <c r="AY229" s="191">
        <v>15.886857142857142</v>
      </c>
      <c r="AZ229" s="191">
        <v>0.24721428826669298</v>
      </c>
      <c r="BA229" s="191">
        <v>22.681910948469081</v>
      </c>
      <c r="BB229" s="191">
        <v>2.3045587688043159</v>
      </c>
    </row>
    <row r="230" spans="42:54" ht="16.5">
      <c r="AP230" s="176">
        <v>1</v>
      </c>
      <c r="AQ230" s="189" t="s">
        <v>265</v>
      </c>
      <c r="AS230" s="177" t="s">
        <v>135</v>
      </c>
      <c r="AT230" s="178" t="s">
        <v>100</v>
      </c>
      <c r="AU230" s="177">
        <v>2</v>
      </c>
      <c r="AV230" s="190">
        <v>4.8750970061040538E-2</v>
      </c>
      <c r="AW230" s="190">
        <v>0.35073569930932136</v>
      </c>
      <c r="AX230" s="190">
        <v>0.18611935932049964</v>
      </c>
      <c r="AY230" s="191">
        <v>13.914312499999999</v>
      </c>
      <c r="AZ230" s="191">
        <v>0.33777053942249879</v>
      </c>
      <c r="BA230" s="191">
        <v>18.749483413499849</v>
      </c>
      <c r="BB230" s="191">
        <v>2.2562417289035608</v>
      </c>
    </row>
    <row r="231" spans="42:54" ht="16.5">
      <c r="AP231" s="176">
        <v>1</v>
      </c>
      <c r="AQ231" s="189" t="s">
        <v>265</v>
      </c>
      <c r="AS231" s="177" t="s">
        <v>153</v>
      </c>
      <c r="AT231" s="178" t="s">
        <v>172</v>
      </c>
      <c r="AU231" s="177">
        <v>2</v>
      </c>
      <c r="AV231" s="190">
        <v>2.073299990397124E-2</v>
      </c>
      <c r="AW231" s="190">
        <v>0.35523456972834805</v>
      </c>
      <c r="AX231" s="190">
        <v>0.14378855604991064</v>
      </c>
      <c r="AY231" s="191">
        <v>9.3094000000000001</v>
      </c>
      <c r="AZ231" s="191">
        <v>0.11910694932804379</v>
      </c>
      <c r="BA231" s="191">
        <v>5.6994880937715768</v>
      </c>
      <c r="BB231" s="191">
        <v>2.3918287099391926</v>
      </c>
    </row>
    <row r="232" spans="42:54" ht="16.5">
      <c r="AP232" s="176">
        <v>1</v>
      </c>
      <c r="AQ232" s="189" t="s">
        <v>265</v>
      </c>
      <c r="AS232" s="177" t="s">
        <v>153</v>
      </c>
      <c r="AT232" s="178" t="s">
        <v>173</v>
      </c>
      <c r="AU232" s="177">
        <v>2</v>
      </c>
      <c r="AV232" s="190">
        <v>4.2460428470261088E-2</v>
      </c>
      <c r="AW232" s="190">
        <v>0.2178143135763369</v>
      </c>
      <c r="AX232" s="190">
        <v>0.16651645442516219</v>
      </c>
      <c r="AY232" s="191">
        <v>12.641249999999999</v>
      </c>
      <c r="AZ232" s="191">
        <v>0.79114152554941319</v>
      </c>
      <c r="BA232" s="191">
        <v>10.397860050078002</v>
      </c>
      <c r="BB232" s="191">
        <v>3.4625389126573722</v>
      </c>
    </row>
    <row r="233" spans="42:54" ht="16.5">
      <c r="AP233" s="176">
        <v>1</v>
      </c>
      <c r="AQ233" s="189" t="s">
        <v>265</v>
      </c>
      <c r="AS233" s="177" t="s">
        <v>153</v>
      </c>
      <c r="AT233" s="178" t="s">
        <v>174</v>
      </c>
      <c r="AU233" s="177">
        <v>2</v>
      </c>
      <c r="AV233" s="190">
        <v>2.9702683451196751E-2</v>
      </c>
      <c r="AW233" s="190">
        <v>0.2914530754514183</v>
      </c>
      <c r="AX233" s="190">
        <v>0.21027354376138063</v>
      </c>
      <c r="AY233" s="191">
        <v>11.960636363636365</v>
      </c>
      <c r="AZ233" s="191">
        <v>0.7210911860387087</v>
      </c>
      <c r="BA233" s="191">
        <v>12.964548742477341</v>
      </c>
      <c r="BB233" s="191">
        <v>2.7201536704628886</v>
      </c>
    </row>
    <row r="234" spans="42:54" ht="16.5">
      <c r="AP234" s="176">
        <v>1</v>
      </c>
      <c r="AQ234" s="189" t="s">
        <v>265</v>
      </c>
      <c r="AS234" s="177" t="s">
        <v>153</v>
      </c>
      <c r="AT234" s="178" t="s">
        <v>175</v>
      </c>
      <c r="AU234" s="177">
        <v>2</v>
      </c>
      <c r="AV234" s="190">
        <v>3.3865320555807633E-2</v>
      </c>
      <c r="AW234" s="190">
        <v>0.25757126968755006</v>
      </c>
      <c r="AX234" s="190">
        <v>0.20185027502253977</v>
      </c>
      <c r="AY234" s="191">
        <v>11.902666666666667</v>
      </c>
      <c r="AZ234" s="191">
        <v>0.54210043342777714</v>
      </c>
      <c r="BA234" s="191">
        <v>9.973415928631491</v>
      </c>
      <c r="BB234" s="191">
        <v>2.9399995025490138</v>
      </c>
    </row>
    <row r="235" spans="42:54" ht="16.5">
      <c r="AP235" s="176">
        <v>1</v>
      </c>
      <c r="AQ235" s="189" t="s">
        <v>265</v>
      </c>
      <c r="AS235" s="177" t="s">
        <v>153</v>
      </c>
      <c r="AT235" s="178" t="s">
        <v>176</v>
      </c>
      <c r="AU235" s="177">
        <v>2</v>
      </c>
      <c r="AV235" s="190">
        <v>1.6646990796454639E-2</v>
      </c>
      <c r="AW235" s="190">
        <v>0.33017214879493118</v>
      </c>
      <c r="AX235" s="190">
        <v>0.20790756914945066</v>
      </c>
      <c r="AY235" s="191">
        <v>11.689714285714286</v>
      </c>
      <c r="AZ235" s="191">
        <v>0.35882524624778289</v>
      </c>
      <c r="BA235" s="191">
        <v>18.838325428008602</v>
      </c>
      <c r="BB235" s="191">
        <v>2.1986711255626115</v>
      </c>
    </row>
    <row r="236" spans="42:54" ht="16.5">
      <c r="AP236" s="176">
        <v>1</v>
      </c>
      <c r="AQ236" s="189" t="s">
        <v>265</v>
      </c>
      <c r="AS236" s="177" t="s">
        <v>153</v>
      </c>
      <c r="AT236" s="178" t="s">
        <v>327</v>
      </c>
      <c r="AU236" s="177">
        <v>2</v>
      </c>
      <c r="AV236" s="190">
        <v>2.0711709624116711E-2</v>
      </c>
      <c r="AW236" s="190">
        <v>0.31961032429113939</v>
      </c>
      <c r="AX236" s="190">
        <v>0.25279474186936912</v>
      </c>
      <c r="AY236" s="191">
        <v>11.382</v>
      </c>
      <c r="AZ236" s="191">
        <v>1.1733089285076204</v>
      </c>
      <c r="BA236" s="191">
        <v>14.02637491806837</v>
      </c>
      <c r="BB236" s="191">
        <v>2.5038311157640596</v>
      </c>
    </row>
    <row r="237" spans="42:54" ht="16.5">
      <c r="AP237" s="176">
        <v>1</v>
      </c>
      <c r="AQ237" s="189" t="s">
        <v>265</v>
      </c>
      <c r="AS237" s="177" t="s">
        <v>153</v>
      </c>
      <c r="AT237" s="178" t="s">
        <v>100</v>
      </c>
      <c r="AU237" s="177">
        <v>2</v>
      </c>
      <c r="AV237" s="190">
        <v>2.7484221458120975E-2</v>
      </c>
      <c r="AW237" s="190">
        <v>0.30246692288194332</v>
      </c>
      <c r="AX237" s="190">
        <v>0.187918366305874</v>
      </c>
      <c r="AY237" s="191">
        <v>11.322857142857142</v>
      </c>
      <c r="AZ237" s="191">
        <v>0.51768283850893937</v>
      </c>
      <c r="BA237" s="191">
        <v>10.83202192475034</v>
      </c>
      <c r="BB237" s="191">
        <v>2.7582705378319923</v>
      </c>
    </row>
    <row r="238" spans="42:54" ht="16.5">
      <c r="AP238" s="176">
        <v>1</v>
      </c>
      <c r="AQ238" s="189" t="s">
        <v>265</v>
      </c>
      <c r="AS238" s="177" t="s">
        <v>150</v>
      </c>
      <c r="AT238" s="178" t="s">
        <v>177</v>
      </c>
      <c r="AU238" s="177">
        <v>2</v>
      </c>
      <c r="AV238" s="190">
        <v>4.1051772479366949E-2</v>
      </c>
      <c r="AW238" s="190">
        <v>0.33263664000838711</v>
      </c>
      <c r="AX238" s="190">
        <v>0.14752870442679075</v>
      </c>
      <c r="AY238" s="191">
        <v>8.0629444444444456</v>
      </c>
      <c r="AZ238" s="191">
        <v>1.7877266569241983E-2</v>
      </c>
      <c r="BA238" s="191">
        <v>4.3826806581672457</v>
      </c>
      <c r="BB238" s="191">
        <v>2.2386022325175778</v>
      </c>
    </row>
    <row r="239" spans="42:54" ht="16.5">
      <c r="AP239" s="176">
        <v>1</v>
      </c>
      <c r="AQ239" s="189" t="s">
        <v>265</v>
      </c>
      <c r="AS239" s="177" t="s">
        <v>150</v>
      </c>
      <c r="AT239" s="178" t="s">
        <v>178</v>
      </c>
      <c r="AU239" s="177">
        <v>2</v>
      </c>
      <c r="AV239" s="190">
        <v>1.8470734197950377E-2</v>
      </c>
      <c r="AW239" s="190">
        <v>0.43150329193947867</v>
      </c>
      <c r="AX239" s="190">
        <v>0.46675179057225608</v>
      </c>
      <c r="AY239" s="191">
        <v>3.7240000000000002</v>
      </c>
      <c r="AZ239" s="191">
        <v>2.2936205924926588E-2</v>
      </c>
      <c r="BA239" s="191">
        <v>1.1468102962463294</v>
      </c>
      <c r="BB239" s="191">
        <v>4.4254106522425367</v>
      </c>
    </row>
    <row r="240" spans="42:54" ht="16.5">
      <c r="AP240" s="176">
        <v>1</v>
      </c>
      <c r="AQ240" s="189" t="s">
        <v>265</v>
      </c>
      <c r="AS240" s="177" t="s">
        <v>150</v>
      </c>
      <c r="AT240" s="178" t="s">
        <v>179</v>
      </c>
      <c r="AU240" s="177">
        <v>2</v>
      </c>
      <c r="AV240" s="190">
        <v>1.2092331663133124E-2</v>
      </c>
      <c r="AW240" s="190">
        <v>0.47408536049872763</v>
      </c>
      <c r="AX240" s="190">
        <v>0.42501795817636467</v>
      </c>
      <c r="AY240" s="191">
        <v>4.6005000000000003</v>
      </c>
      <c r="AZ240" s="191">
        <v>1.1676317532317711E-2</v>
      </c>
      <c r="BA240" s="191">
        <v>1.0158396253116408</v>
      </c>
      <c r="BB240" s="191">
        <v>4.4796975436405129</v>
      </c>
    </row>
    <row r="241" spans="42:54" ht="16.5">
      <c r="AP241" s="176">
        <v>1</v>
      </c>
      <c r="AQ241" s="189" t="s">
        <v>265</v>
      </c>
      <c r="AS241" s="177" t="s">
        <v>150</v>
      </c>
      <c r="AT241" s="178" t="s">
        <v>180</v>
      </c>
      <c r="AU241" s="177">
        <v>2</v>
      </c>
      <c r="AV241" s="190">
        <v>2.2655894383584289E-2</v>
      </c>
      <c r="AW241" s="190">
        <v>0.48747723810841509</v>
      </c>
      <c r="AX241" s="190">
        <v>0.47343053169108779</v>
      </c>
      <c r="AY241" s="191">
        <v>5.3004999999999995</v>
      </c>
      <c r="AZ241" s="191">
        <v>0.18857600288647003</v>
      </c>
      <c r="BA241" s="191">
        <v>3.2057920490699905</v>
      </c>
      <c r="BB241" s="191">
        <v>4.4595843549568679</v>
      </c>
    </row>
    <row r="242" spans="42:54" ht="16.5">
      <c r="AP242" s="176">
        <v>1</v>
      </c>
      <c r="AQ242" s="189" t="s">
        <v>265</v>
      </c>
      <c r="AS242" s="177" t="s">
        <v>150</v>
      </c>
      <c r="AT242" s="178" t="s">
        <v>181</v>
      </c>
      <c r="AU242" s="177">
        <v>2</v>
      </c>
      <c r="AV242" s="190">
        <v>2.7366285159728859E-2</v>
      </c>
      <c r="AW242" s="190">
        <v>0.46453722779813977</v>
      </c>
      <c r="AX242" s="190">
        <v>0.43984639399742897</v>
      </c>
      <c r="AY242" s="191">
        <v>4.4794999999999998</v>
      </c>
      <c r="AZ242" s="191">
        <v>0</v>
      </c>
      <c r="BA242" s="191">
        <v>0.95306884067476461</v>
      </c>
      <c r="BB242" s="191">
        <v>4.8212535419687779</v>
      </c>
    </row>
    <row r="243" spans="42:54" ht="16.5">
      <c r="AP243" s="176">
        <v>1</v>
      </c>
      <c r="AQ243" s="189" t="s">
        <v>265</v>
      </c>
      <c r="AS243" s="177" t="s">
        <v>150</v>
      </c>
      <c r="AT243" s="178" t="s">
        <v>182</v>
      </c>
      <c r="AU243" s="177">
        <v>2</v>
      </c>
      <c r="AV243" s="190">
        <v>3.9057746897786225E-2</v>
      </c>
      <c r="AW243" s="190">
        <v>0.48681109765989483</v>
      </c>
      <c r="AX243" s="190">
        <v>0.50543711896784371</v>
      </c>
      <c r="AY243" s="191">
        <v>6.8639999999999999</v>
      </c>
      <c r="AZ243" s="191">
        <v>0.19095617245538368</v>
      </c>
      <c r="BA243" s="191">
        <v>1.9095617245538368</v>
      </c>
      <c r="BB243" s="191">
        <v>4.2111176224025053</v>
      </c>
    </row>
    <row r="244" spans="42:54" ht="16.5">
      <c r="AP244" s="176">
        <v>1</v>
      </c>
      <c r="AQ244" s="189" t="s">
        <v>265</v>
      </c>
      <c r="AS244" s="177" t="s">
        <v>150</v>
      </c>
      <c r="AT244" s="178" t="s">
        <v>183</v>
      </c>
      <c r="AU244" s="177">
        <v>2</v>
      </c>
      <c r="AV244" s="190">
        <v>1.6819530513903159E-2</v>
      </c>
      <c r="AW244" s="190">
        <v>0.33086890033283678</v>
      </c>
      <c r="AX244" s="190">
        <v>0.17885310269754659</v>
      </c>
      <c r="AY244" s="191">
        <v>6.85825</v>
      </c>
      <c r="AZ244" s="191">
        <v>1.7814054053540498E-2</v>
      </c>
      <c r="BA244" s="191">
        <v>3.901277837725369</v>
      </c>
      <c r="BB244" s="191">
        <v>2.7325639714662295</v>
      </c>
    </row>
    <row r="245" spans="42:54" ht="16.5">
      <c r="AP245" s="176">
        <v>1</v>
      </c>
      <c r="AQ245" s="189" t="s">
        <v>265</v>
      </c>
      <c r="AS245" s="177" t="s">
        <v>150</v>
      </c>
      <c r="AT245" s="178" t="s">
        <v>184</v>
      </c>
      <c r="AU245" s="177">
        <v>2</v>
      </c>
      <c r="AV245" s="190">
        <v>4.9558625500364266E-2</v>
      </c>
      <c r="AW245" s="190">
        <v>0.31942204620456333</v>
      </c>
      <c r="AX245" s="190">
        <v>0.24939172399319123</v>
      </c>
      <c r="AY245" s="191">
        <v>5.1374999999999993</v>
      </c>
      <c r="AZ245" s="191">
        <v>1.9183978768707016E-2</v>
      </c>
      <c r="BA245" s="191">
        <v>1.7649260467210455</v>
      </c>
      <c r="BB245" s="191">
        <v>2.8564031735237574</v>
      </c>
    </row>
    <row r="246" spans="42:54" ht="16.5">
      <c r="AP246" s="176">
        <v>1</v>
      </c>
      <c r="AQ246" s="189" t="s">
        <v>265</v>
      </c>
      <c r="AS246" s="177" t="s">
        <v>150</v>
      </c>
      <c r="AT246" s="178" t="s">
        <v>185</v>
      </c>
      <c r="AU246" s="177">
        <v>2</v>
      </c>
      <c r="AV246" s="190">
        <v>4.6112078493490652E-2</v>
      </c>
      <c r="AW246" s="190">
        <v>0.38928917345383296</v>
      </c>
      <c r="AX246" s="190">
        <v>0.2052665475705224</v>
      </c>
      <c r="AY246" s="191">
        <v>6.5549999999999997</v>
      </c>
      <c r="AZ246" s="191">
        <v>1.9475004513332294E-2</v>
      </c>
      <c r="BA246" s="191">
        <v>2.2396255190332139</v>
      </c>
      <c r="BB246" s="191">
        <v>2.7672184986125612</v>
      </c>
    </row>
    <row r="247" spans="42:54" ht="16.5">
      <c r="AP247" s="176">
        <v>1</v>
      </c>
      <c r="AQ247" s="189" t="s">
        <v>265</v>
      </c>
      <c r="AS247" s="177" t="s">
        <v>150</v>
      </c>
      <c r="AT247" s="178" t="s">
        <v>186</v>
      </c>
      <c r="AU247" s="177">
        <v>2</v>
      </c>
      <c r="AV247" s="190">
        <v>4.0216360248284171E-2</v>
      </c>
      <c r="AW247" s="190">
        <v>0.33998843143946322</v>
      </c>
      <c r="AX247" s="190">
        <v>0.16117427723126207</v>
      </c>
      <c r="AY247" s="191">
        <v>5.3900000000000006</v>
      </c>
      <c r="AZ247" s="191">
        <v>0.11101546960199642</v>
      </c>
      <c r="BA247" s="191">
        <v>1.7964321444686693</v>
      </c>
      <c r="BB247" s="191">
        <v>2.6907984656641437</v>
      </c>
    </row>
    <row r="248" spans="42:54" ht="16.5">
      <c r="AP248" s="176">
        <v>1</v>
      </c>
      <c r="AQ248" s="189" t="s">
        <v>265</v>
      </c>
      <c r="AS248" s="177" t="s">
        <v>150</v>
      </c>
      <c r="AT248" s="178" t="s">
        <v>187</v>
      </c>
      <c r="AU248" s="177">
        <v>2</v>
      </c>
      <c r="AV248" s="190">
        <v>5.6422027084858099E-2</v>
      </c>
      <c r="AW248" s="190">
        <v>0.30900827713684542</v>
      </c>
      <c r="AX248" s="190">
        <v>0.28218898596672376</v>
      </c>
      <c r="AY248" s="191">
        <v>6.7189999999999994</v>
      </c>
      <c r="AZ248" s="191">
        <v>0</v>
      </c>
      <c r="BA248" s="191">
        <v>3.6344029596984537</v>
      </c>
      <c r="BB248" s="191">
        <v>2.7904838222533175</v>
      </c>
    </row>
    <row r="249" spans="42:54" ht="16.5">
      <c r="AP249" s="176">
        <v>1</v>
      </c>
      <c r="AQ249" s="189" t="s">
        <v>265</v>
      </c>
      <c r="AS249" s="177" t="s">
        <v>150</v>
      </c>
      <c r="AT249" s="178" t="s">
        <v>188</v>
      </c>
      <c r="AU249" s="177">
        <v>2</v>
      </c>
      <c r="AV249" s="190">
        <v>5.9056801071504801E-2</v>
      </c>
      <c r="AW249" s="190">
        <v>0.34691244186163783</v>
      </c>
      <c r="AX249" s="190">
        <v>0.23434328904196042</v>
      </c>
      <c r="AY249" s="191">
        <v>7.854000000000001</v>
      </c>
      <c r="AZ249" s="191">
        <v>0</v>
      </c>
      <c r="BA249" s="191">
        <v>3.3112657613056879</v>
      </c>
      <c r="BB249" s="191">
        <v>2.7100004819612042</v>
      </c>
    </row>
    <row r="250" spans="42:54" ht="16.5">
      <c r="AP250" s="176">
        <v>1</v>
      </c>
      <c r="AQ250" s="189" t="s">
        <v>265</v>
      </c>
      <c r="AS250" s="177" t="s">
        <v>150</v>
      </c>
      <c r="AT250" s="178" t="s">
        <v>99</v>
      </c>
      <c r="AU250" s="177">
        <v>2</v>
      </c>
      <c r="AV250" s="190">
        <v>4.4056311692901945E-2</v>
      </c>
      <c r="AW250" s="190">
        <v>0.33610323775729983</v>
      </c>
      <c r="AX250" s="190">
        <v>0.15460670951156477</v>
      </c>
      <c r="AY250" s="191">
        <v>7.7294999999999998</v>
      </c>
      <c r="AZ250" s="191">
        <v>1.3113376548902864E-2</v>
      </c>
      <c r="BA250" s="191">
        <v>5.4551646443435917</v>
      </c>
      <c r="BB250" s="191">
        <v>2.4139882652923941</v>
      </c>
    </row>
    <row r="251" spans="42:54" ht="16.5">
      <c r="AP251" s="176">
        <v>1</v>
      </c>
      <c r="AQ251" s="189" t="s">
        <v>265</v>
      </c>
      <c r="AS251" s="177" t="s">
        <v>150</v>
      </c>
      <c r="AT251" s="178" t="s">
        <v>100</v>
      </c>
      <c r="AU251" s="177">
        <v>2</v>
      </c>
      <c r="AV251" s="190">
        <v>3.6317390443720093E-2</v>
      </c>
      <c r="AW251" s="190">
        <v>0.37318146376379452</v>
      </c>
      <c r="AX251" s="190">
        <v>0.24566158552228567</v>
      </c>
      <c r="AY251" s="191">
        <v>6.854136363636365</v>
      </c>
      <c r="AZ251" s="191">
        <v>3.6201078807054775E-2</v>
      </c>
      <c r="BA251" s="191">
        <v>3.2927010650240263</v>
      </c>
      <c r="BB251" s="191">
        <v>2.7732028592404356</v>
      </c>
    </row>
    <row r="252" spans="42:54" ht="16.5">
      <c r="AP252" s="176">
        <v>1</v>
      </c>
      <c r="AQ252" s="189" t="s">
        <v>265</v>
      </c>
      <c r="AS252" s="177" t="s">
        <v>158</v>
      </c>
      <c r="AT252" s="178" t="s">
        <v>189</v>
      </c>
      <c r="AU252" s="177">
        <v>2</v>
      </c>
      <c r="AV252" s="190">
        <v>5.7407727436823125E-2</v>
      </c>
      <c r="AW252" s="190">
        <v>0.33702908363469214</v>
      </c>
      <c r="AX252" s="190">
        <v>0.16726794298310427</v>
      </c>
      <c r="AY252" s="191">
        <v>46.771500000000003</v>
      </c>
      <c r="AZ252" s="191">
        <v>2.4446006150262769</v>
      </c>
      <c r="BA252" s="191">
        <v>18.081235179608768</v>
      </c>
      <c r="BB252" s="191">
        <v>2.330693694921449</v>
      </c>
    </row>
    <row r="253" spans="42:54" ht="16.5">
      <c r="AP253" s="176">
        <v>1</v>
      </c>
      <c r="AQ253" s="189" t="s">
        <v>265</v>
      </c>
      <c r="AS253" s="177" t="s">
        <v>158</v>
      </c>
      <c r="AT253" s="178" t="s">
        <v>190</v>
      </c>
      <c r="AU253" s="177">
        <v>2</v>
      </c>
      <c r="AV253" s="190">
        <v>2.2798296502810442E-2</v>
      </c>
      <c r="AW253" s="190">
        <v>0.36925925734810094</v>
      </c>
      <c r="AX253" s="190">
        <v>0.13704116881879308</v>
      </c>
      <c r="AY253" s="191">
        <v>9.5618888888888875</v>
      </c>
      <c r="AZ253" s="191">
        <v>6.7032463714925189E-2</v>
      </c>
      <c r="BA253" s="191">
        <v>8.435365233886186</v>
      </c>
      <c r="BB253" s="191">
        <v>2.1164891375420272</v>
      </c>
    </row>
    <row r="254" spans="42:54" ht="16.5">
      <c r="AP254" s="176">
        <v>1</v>
      </c>
      <c r="AQ254" s="189" t="s">
        <v>265</v>
      </c>
      <c r="AS254" s="177" t="s">
        <v>158</v>
      </c>
      <c r="AT254" s="178" t="s">
        <v>191</v>
      </c>
      <c r="AU254" s="177">
        <v>2</v>
      </c>
      <c r="AV254" s="190">
        <v>4.1539700504986558E-2</v>
      </c>
      <c r="AW254" s="190">
        <v>0.38211504000926927</v>
      </c>
      <c r="AX254" s="190">
        <v>0.20632425052989173</v>
      </c>
      <c r="AY254" s="191">
        <v>7.3066666666666675</v>
      </c>
      <c r="AZ254" s="191">
        <v>3.9735050655732643E-2</v>
      </c>
      <c r="BA254" s="191">
        <v>4.4403919107781222</v>
      </c>
      <c r="BB254" s="191">
        <v>2.0659056618332743</v>
      </c>
    </row>
    <row r="255" spans="42:54" ht="16.5">
      <c r="AP255" s="176">
        <v>1</v>
      </c>
      <c r="AQ255" s="189" t="s">
        <v>265</v>
      </c>
      <c r="AS255" s="177" t="s">
        <v>158</v>
      </c>
      <c r="AT255" s="178" t="s">
        <v>192</v>
      </c>
      <c r="AU255" s="177">
        <v>2</v>
      </c>
      <c r="AV255" s="190">
        <v>2.7906485803682959E-2</v>
      </c>
      <c r="AW255" s="190">
        <v>0.46083440754589677</v>
      </c>
      <c r="AX255" s="190">
        <v>0.19029811148885617</v>
      </c>
      <c r="AY255" s="191">
        <v>7.3801999999999994</v>
      </c>
      <c r="AZ255" s="191">
        <v>8.8483312843547518E-2</v>
      </c>
      <c r="BA255" s="191">
        <v>5.9932697232696182</v>
      </c>
      <c r="BB255" s="191">
        <v>2.1627098175716815</v>
      </c>
    </row>
    <row r="256" spans="42:54" ht="16.5">
      <c r="AP256" s="176">
        <v>1</v>
      </c>
      <c r="AQ256" s="189" t="s">
        <v>265</v>
      </c>
      <c r="AS256" s="177" t="s">
        <v>158</v>
      </c>
      <c r="AT256" s="178" t="s">
        <v>328</v>
      </c>
      <c r="AU256" s="177">
        <v>2</v>
      </c>
      <c r="AV256" s="190">
        <v>2.1953492591553672E-2</v>
      </c>
      <c r="AW256" s="190">
        <v>0.45735827536714158</v>
      </c>
      <c r="AX256" s="190">
        <v>0.17512141023576941</v>
      </c>
      <c r="AY256" s="191">
        <v>10.331</v>
      </c>
      <c r="AZ256" s="191">
        <v>7.7032878402831115E-2</v>
      </c>
      <c r="BA256" s="191">
        <v>5.2382357313925159</v>
      </c>
      <c r="BB256" s="191">
        <v>2.305282785441781</v>
      </c>
    </row>
    <row r="257" spans="42:54" ht="16.5">
      <c r="AP257" s="176">
        <v>1</v>
      </c>
      <c r="AQ257" s="189" t="s">
        <v>265</v>
      </c>
      <c r="AS257" s="177" t="s">
        <v>158</v>
      </c>
      <c r="AT257" s="178" t="s">
        <v>193</v>
      </c>
      <c r="AU257" s="177">
        <v>2</v>
      </c>
      <c r="AV257" s="190">
        <v>3.0352013045239254E-2</v>
      </c>
      <c r="AW257" s="190">
        <v>0.34023491878302592</v>
      </c>
      <c r="AX257" s="190">
        <v>0.14168156423029576</v>
      </c>
      <c r="AY257" s="191">
        <v>4.6412500000000003</v>
      </c>
      <c r="AZ257" s="191">
        <v>2.0570826022547478E-2</v>
      </c>
      <c r="BA257" s="191">
        <v>2.5919240788409823</v>
      </c>
      <c r="BB257" s="191">
        <v>2.5423104479797503</v>
      </c>
    </row>
    <row r="258" spans="42:54" ht="16.5">
      <c r="AP258" s="176">
        <v>1</v>
      </c>
      <c r="AQ258" s="189" t="s">
        <v>265</v>
      </c>
      <c r="AS258" s="177" t="s">
        <v>158</v>
      </c>
      <c r="AT258" s="178" t="s">
        <v>194</v>
      </c>
      <c r="AU258" s="177">
        <v>2</v>
      </c>
      <c r="AV258" s="190">
        <v>2.7431111861188819E-2</v>
      </c>
      <c r="AW258" s="190">
        <v>0.34417726749497946</v>
      </c>
      <c r="AX258" s="190">
        <v>0.1536582513574441</v>
      </c>
      <c r="AY258" s="191">
        <v>9.6212307692307686</v>
      </c>
      <c r="AZ258" s="191">
        <v>0.16997594176708417</v>
      </c>
      <c r="BA258" s="191">
        <v>15.751103937083133</v>
      </c>
      <c r="BB258" s="191">
        <v>2.3620422001533381</v>
      </c>
    </row>
    <row r="259" spans="42:54" ht="16.5">
      <c r="AP259" s="176">
        <v>1</v>
      </c>
      <c r="AQ259" s="189" t="s">
        <v>265</v>
      </c>
      <c r="AS259" s="177" t="s">
        <v>158</v>
      </c>
      <c r="AT259" s="178" t="s">
        <v>99</v>
      </c>
      <c r="AU259" s="177">
        <v>2</v>
      </c>
      <c r="AV259" s="190">
        <v>2.9768188670978538E-2</v>
      </c>
      <c r="AW259" s="190">
        <v>0.40058304389971994</v>
      </c>
      <c r="AX259" s="190">
        <v>0.15431316620485927</v>
      </c>
      <c r="AY259" s="191">
        <v>6.3075000000000001</v>
      </c>
      <c r="AZ259" s="191">
        <v>5.2250507744309005E-2</v>
      </c>
      <c r="BA259" s="191">
        <v>5.1728002666865915</v>
      </c>
      <c r="BB259" s="191">
        <v>2.2759915296027855</v>
      </c>
    </row>
    <row r="260" spans="42:54" ht="16.5">
      <c r="AP260" s="176">
        <v>1</v>
      </c>
      <c r="AQ260" s="189" t="s">
        <v>265</v>
      </c>
      <c r="AS260" s="177" t="s">
        <v>158</v>
      </c>
      <c r="AT260" s="178" t="s">
        <v>100</v>
      </c>
      <c r="AU260" s="177">
        <v>2</v>
      </c>
      <c r="AV260" s="190">
        <v>2.8703504532526326E-2</v>
      </c>
      <c r="AW260" s="190">
        <v>0.3738753915502579</v>
      </c>
      <c r="AX260" s="190">
        <v>0.15676093765835225</v>
      </c>
      <c r="AY260" s="191">
        <v>9.8505348837209308</v>
      </c>
      <c r="AZ260" s="191">
        <v>0.23196332626934987</v>
      </c>
      <c r="BA260" s="191">
        <v>10.341546089268181</v>
      </c>
      <c r="BB260" s="191">
        <v>2.2911852207870815</v>
      </c>
    </row>
    <row r="261" spans="42:54" ht="16.5">
      <c r="AP261" s="176">
        <v>1</v>
      </c>
      <c r="AQ261" s="189" t="s">
        <v>265</v>
      </c>
      <c r="AS261" s="177" t="s">
        <v>136</v>
      </c>
      <c r="AT261" s="178" t="s">
        <v>195</v>
      </c>
      <c r="AU261" s="177">
        <v>2</v>
      </c>
      <c r="AV261" s="190">
        <v>3.8035587651679643E-2</v>
      </c>
      <c r="AW261" s="190">
        <v>0.35176884888114895</v>
      </c>
      <c r="AX261" s="190">
        <v>0.13279487354365127</v>
      </c>
      <c r="AY261" s="191">
        <v>10.100571428571429</v>
      </c>
      <c r="AZ261" s="191">
        <v>0.29047304492415815</v>
      </c>
      <c r="BA261" s="191">
        <v>16.506592512424273</v>
      </c>
      <c r="BB261" s="191">
        <v>2.4266237498001</v>
      </c>
    </row>
    <row r="262" spans="42:54" ht="16.5">
      <c r="AP262" s="176">
        <v>1</v>
      </c>
      <c r="AQ262" s="189" t="s">
        <v>265</v>
      </c>
      <c r="AS262" s="177" t="s">
        <v>136</v>
      </c>
      <c r="AT262" s="178" t="s">
        <v>196</v>
      </c>
      <c r="AU262" s="177">
        <v>2</v>
      </c>
      <c r="AV262" s="190">
        <v>2.8985135545878591E-2</v>
      </c>
      <c r="AW262" s="190">
        <v>0.32468045796559286</v>
      </c>
      <c r="AX262" s="190">
        <v>0.1750509422653512</v>
      </c>
      <c r="AY262" s="191">
        <v>12.019272727272728</v>
      </c>
      <c r="AZ262" s="191">
        <v>0.78116864415915011</v>
      </c>
      <c r="BA262" s="191">
        <v>29.727128638275158</v>
      </c>
      <c r="BB262" s="191">
        <v>2.3039219398997335</v>
      </c>
    </row>
    <row r="263" spans="42:54" ht="16.5">
      <c r="AP263" s="176">
        <v>1</v>
      </c>
      <c r="AQ263" s="189" t="s">
        <v>265</v>
      </c>
      <c r="AS263" s="177" t="s">
        <v>136</v>
      </c>
      <c r="AT263" s="178" t="s">
        <v>197</v>
      </c>
      <c r="AU263" s="177">
        <v>2</v>
      </c>
      <c r="AV263" s="190">
        <v>2.7016177237374771E-2</v>
      </c>
      <c r="AW263" s="190">
        <v>0.34932065511467431</v>
      </c>
      <c r="AX263" s="190">
        <v>0.15643589761062526</v>
      </c>
      <c r="AY263" s="191">
        <v>10.943375</v>
      </c>
      <c r="AZ263" s="191">
        <v>0.42774288428324841</v>
      </c>
      <c r="BA263" s="191">
        <v>18.289695741766483</v>
      </c>
      <c r="BB263" s="191">
        <v>2.205825982503768</v>
      </c>
    </row>
    <row r="264" spans="42:54" ht="16.5">
      <c r="AP264" s="176">
        <v>1</v>
      </c>
      <c r="AQ264" s="189" t="s">
        <v>265</v>
      </c>
      <c r="AS264" s="177" t="s">
        <v>136</v>
      </c>
      <c r="AT264" s="178" t="s">
        <v>198</v>
      </c>
      <c r="AU264" s="177">
        <v>2</v>
      </c>
      <c r="AV264" s="190">
        <v>4.3478651577698667E-2</v>
      </c>
      <c r="AW264" s="190">
        <v>0.34051341012667058</v>
      </c>
      <c r="AX264" s="190">
        <v>0.15261621424751715</v>
      </c>
      <c r="AY264" s="191">
        <v>11.695857142857141</v>
      </c>
      <c r="AZ264" s="191">
        <v>0.50152582884999397</v>
      </c>
      <c r="BA264" s="191">
        <v>23.425700107044023</v>
      </c>
      <c r="BB264" s="191">
        <v>2.4074602405086627</v>
      </c>
    </row>
    <row r="265" spans="42:54" ht="16.5">
      <c r="AP265" s="176">
        <v>1</v>
      </c>
      <c r="AQ265" s="189" t="s">
        <v>265</v>
      </c>
      <c r="AS265" s="177" t="s">
        <v>136</v>
      </c>
      <c r="AT265" s="178" t="s">
        <v>199</v>
      </c>
      <c r="AU265" s="177">
        <v>2</v>
      </c>
      <c r="AV265" s="190">
        <v>3.9447419634716187E-2</v>
      </c>
      <c r="AW265" s="190">
        <v>0.3400653129381202</v>
      </c>
      <c r="AX265" s="190">
        <v>0.16963561510548994</v>
      </c>
      <c r="AY265" s="191">
        <v>11.511555555555555</v>
      </c>
      <c r="AZ265" s="191">
        <v>0.44557691875703759</v>
      </c>
      <c r="BA265" s="191">
        <v>13.839249979619471</v>
      </c>
      <c r="BB265" s="191">
        <v>2.1612531093221512</v>
      </c>
    </row>
    <row r="266" spans="42:54" ht="16.5">
      <c r="AP266" s="176">
        <v>1</v>
      </c>
      <c r="AQ266" s="189" t="s">
        <v>265</v>
      </c>
      <c r="AS266" s="177" t="s">
        <v>136</v>
      </c>
      <c r="AT266" s="178" t="s">
        <v>200</v>
      </c>
      <c r="AU266" s="177">
        <v>2</v>
      </c>
      <c r="AV266" s="190">
        <v>4.5741357865459298E-2</v>
      </c>
      <c r="AW266" s="190">
        <v>0.36057849272686249</v>
      </c>
      <c r="AX266" s="190">
        <v>0.15593076369093076</v>
      </c>
      <c r="AY266" s="191">
        <v>9.1854999999999993</v>
      </c>
      <c r="AZ266" s="191">
        <v>17.237211866445492</v>
      </c>
      <c r="BA266" s="191">
        <v>10.817935011565183</v>
      </c>
      <c r="BB266" s="191">
        <v>2.4269104440549882</v>
      </c>
    </row>
    <row r="267" spans="42:54" ht="16.5">
      <c r="AP267" s="176">
        <v>1</v>
      </c>
      <c r="AQ267" s="189" t="s">
        <v>265</v>
      </c>
      <c r="AS267" s="177" t="s">
        <v>136</v>
      </c>
      <c r="AT267" s="178" t="s">
        <v>99</v>
      </c>
      <c r="AU267" s="177">
        <v>2</v>
      </c>
      <c r="AV267" s="190">
        <v>8.7867059918857751E-2</v>
      </c>
      <c r="AW267" s="190">
        <v>0.33470697501625335</v>
      </c>
      <c r="AX267" s="190">
        <v>0.21363133524552697</v>
      </c>
      <c r="AY267" s="191">
        <v>12.151999999999999</v>
      </c>
      <c r="AZ267" s="191">
        <v>0.66242274494737041</v>
      </c>
      <c r="BA267" s="191">
        <v>18.216625486052688</v>
      </c>
      <c r="BB267" s="191">
        <v>2.3225305199350754</v>
      </c>
    </row>
    <row r="268" spans="42:54" ht="16.5">
      <c r="AP268" s="176">
        <v>1</v>
      </c>
      <c r="AQ268" s="189" t="s">
        <v>265</v>
      </c>
      <c r="AS268" s="177" t="s">
        <v>136</v>
      </c>
      <c r="AT268" s="178" t="s">
        <v>100</v>
      </c>
      <c r="AU268" s="177">
        <v>2</v>
      </c>
      <c r="AV268" s="190">
        <v>3.6533222614669361E-2</v>
      </c>
      <c r="AW268" s="190">
        <v>0.34346621698189561</v>
      </c>
      <c r="AX268" s="190">
        <v>0.15605622514895029</v>
      </c>
      <c r="AY268" s="191">
        <v>10.962624999999999</v>
      </c>
      <c r="AZ268" s="191">
        <v>1.9902946981421252</v>
      </c>
      <c r="BA268" s="191">
        <v>19.540413732103751</v>
      </c>
      <c r="BB268" s="191">
        <v>2.3251420226782145</v>
      </c>
    </row>
    <row r="269" spans="42:54" ht="16.5">
      <c r="AP269" s="176">
        <v>1</v>
      </c>
      <c r="AQ269" s="189" t="s">
        <v>265</v>
      </c>
      <c r="AS269" s="177" t="s">
        <v>143</v>
      </c>
      <c r="AT269" s="178" t="s">
        <v>201</v>
      </c>
      <c r="AU269" s="177">
        <v>2</v>
      </c>
      <c r="AV269" s="190">
        <v>3.1306718055803338E-2</v>
      </c>
      <c r="AW269" s="190">
        <v>0.35888332065895506</v>
      </c>
      <c r="AX269" s="190">
        <v>0.15296072489404877</v>
      </c>
      <c r="AY269" s="191">
        <v>10.480400000000001</v>
      </c>
      <c r="AZ269" s="191">
        <v>0.12239434714621716</v>
      </c>
      <c r="BA269" s="191">
        <v>12.506769736020033</v>
      </c>
      <c r="BB269" s="191">
        <v>2.2847364591704866</v>
      </c>
    </row>
    <row r="270" spans="42:54" ht="16.5">
      <c r="AP270" s="176">
        <v>1</v>
      </c>
      <c r="AQ270" s="189" t="s">
        <v>265</v>
      </c>
      <c r="AS270" s="177" t="s">
        <v>143</v>
      </c>
      <c r="AT270" s="178" t="s">
        <v>202</v>
      </c>
      <c r="AU270" s="177">
        <v>2</v>
      </c>
      <c r="AV270" s="190">
        <v>3.0507281135254839E-2</v>
      </c>
      <c r="AW270" s="190">
        <v>0.35844182822842452</v>
      </c>
      <c r="AX270" s="190">
        <v>0.1701022814947869</v>
      </c>
      <c r="AY270" s="191">
        <v>11.195433333333334</v>
      </c>
      <c r="AZ270" s="191">
        <v>0.19025166206839408</v>
      </c>
      <c r="BA270" s="191">
        <v>11.459124902102944</v>
      </c>
      <c r="BB270" s="191">
        <v>2.1697778259041094</v>
      </c>
    </row>
    <row r="271" spans="42:54" ht="16.5">
      <c r="AP271" s="176">
        <v>1</v>
      </c>
      <c r="AQ271" s="189" t="s">
        <v>265</v>
      </c>
      <c r="AS271" s="177" t="s">
        <v>143</v>
      </c>
      <c r="AT271" s="178" t="s">
        <v>203</v>
      </c>
      <c r="AU271" s="177">
        <v>2</v>
      </c>
      <c r="AV271" s="190">
        <v>3.459912097175849E-2</v>
      </c>
      <c r="AW271" s="190">
        <v>0.32791573036543936</v>
      </c>
      <c r="AX271" s="190">
        <v>0.1440877573316964</v>
      </c>
      <c r="AY271" s="191">
        <v>10.219666666666667</v>
      </c>
      <c r="AZ271" s="191">
        <v>0.11925369780610853</v>
      </c>
      <c r="BA271" s="191">
        <v>11.044566152955209</v>
      </c>
      <c r="BB271" s="191">
        <v>2.5956639825709096</v>
      </c>
    </row>
    <row r="272" spans="42:54" ht="16.5">
      <c r="AP272" s="176">
        <v>1</v>
      </c>
      <c r="AQ272" s="189" t="s">
        <v>265</v>
      </c>
      <c r="AS272" s="177" t="s">
        <v>143</v>
      </c>
      <c r="AT272" s="178" t="s">
        <v>204</v>
      </c>
      <c r="AU272" s="177">
        <v>2</v>
      </c>
      <c r="AV272" s="190">
        <v>2.5285562269462901E-2</v>
      </c>
      <c r="AW272" s="190">
        <v>0.33941409901199743</v>
      </c>
      <c r="AX272" s="190">
        <v>0.16141310978025958</v>
      </c>
      <c r="AY272" s="191">
        <v>10.60125</v>
      </c>
      <c r="AZ272" s="191">
        <v>0.1044664552087357</v>
      </c>
      <c r="BA272" s="191">
        <v>13.358647959817077</v>
      </c>
      <c r="BB272" s="191">
        <v>2.2859207337294896</v>
      </c>
    </row>
    <row r="273" spans="42:54" ht="16.5">
      <c r="AP273" s="176">
        <v>1</v>
      </c>
      <c r="AQ273" s="189" t="s">
        <v>265</v>
      </c>
      <c r="AS273" s="177" t="s">
        <v>143</v>
      </c>
      <c r="AT273" s="178" t="s">
        <v>205</v>
      </c>
      <c r="AU273" s="177">
        <v>2</v>
      </c>
      <c r="AV273" s="190">
        <v>2.6578571100301859E-2</v>
      </c>
      <c r="AW273" s="190">
        <v>0.37232908834003009</v>
      </c>
      <c r="AX273" s="190">
        <v>0.14201546234748211</v>
      </c>
      <c r="AY273" s="191">
        <v>10.522416666666667</v>
      </c>
      <c r="AZ273" s="191">
        <v>0.12767513878796435</v>
      </c>
      <c r="BA273" s="191">
        <v>7.5309828241596373</v>
      </c>
      <c r="BB273" s="191">
        <v>2.4680192025714005</v>
      </c>
    </row>
    <row r="274" spans="42:54" ht="16.5">
      <c r="AP274" s="176">
        <v>1</v>
      </c>
      <c r="AQ274" s="189" t="s">
        <v>265</v>
      </c>
      <c r="AS274" s="177" t="s">
        <v>143</v>
      </c>
      <c r="AT274" s="178" t="s">
        <v>100</v>
      </c>
      <c r="AU274" s="177">
        <v>2</v>
      </c>
      <c r="AV274" s="190">
        <v>2.8730956040812324E-2</v>
      </c>
      <c r="AW274" s="190">
        <v>0.35048253968889681</v>
      </c>
      <c r="AX274" s="190">
        <v>0.1585455433883261</v>
      </c>
      <c r="AY274" s="191">
        <v>10.715294117647064</v>
      </c>
      <c r="AZ274" s="191">
        <v>0.13541256374803654</v>
      </c>
      <c r="BA274" s="191">
        <v>11.765404680944599</v>
      </c>
      <c r="BB274" s="191">
        <v>2.3203603114085731</v>
      </c>
    </row>
    <row r="275" spans="42:54" ht="16.5">
      <c r="AP275" s="176">
        <v>1</v>
      </c>
      <c r="AQ275" s="189" t="s">
        <v>265</v>
      </c>
      <c r="AS275" s="177" t="s">
        <v>159</v>
      </c>
      <c r="AT275" s="178" t="s">
        <v>206</v>
      </c>
      <c r="AU275" s="177">
        <v>2</v>
      </c>
      <c r="AV275" s="190">
        <v>6.2376740003651961E-2</v>
      </c>
      <c r="AW275" s="190">
        <v>0.35966116680878557</v>
      </c>
      <c r="AX275" s="190">
        <v>0.19713119565063744</v>
      </c>
      <c r="AY275" s="191">
        <v>22.145499999999998</v>
      </c>
      <c r="AZ275" s="191">
        <v>7.0755195321214757</v>
      </c>
      <c r="BA275" s="191">
        <v>15.50314703129331</v>
      </c>
      <c r="BB275" s="191">
        <v>1.8634083045973389</v>
      </c>
    </row>
    <row r="276" spans="42:54" ht="16.5">
      <c r="AP276" s="176">
        <v>1</v>
      </c>
      <c r="AQ276" s="189" t="s">
        <v>265</v>
      </c>
      <c r="AS276" s="177" t="s">
        <v>159</v>
      </c>
      <c r="AT276" s="178" t="s">
        <v>207</v>
      </c>
      <c r="AU276" s="177">
        <v>2</v>
      </c>
      <c r="AV276" s="190">
        <v>3.5887075746453244E-2</v>
      </c>
      <c r="AW276" s="190">
        <v>0.34353107857604231</v>
      </c>
      <c r="AX276" s="190">
        <v>0.1913208834905796</v>
      </c>
      <c r="AY276" s="191">
        <v>13.6006</v>
      </c>
      <c r="AZ276" s="191">
        <v>33.004565302387959</v>
      </c>
      <c r="BA276" s="191">
        <v>33.044868837987408</v>
      </c>
      <c r="BB276" s="191">
        <v>1.8705318983882271</v>
      </c>
    </row>
    <row r="277" spans="42:54" ht="16.5">
      <c r="AP277" s="176">
        <v>1</v>
      </c>
      <c r="AQ277" s="189" t="s">
        <v>265</v>
      </c>
      <c r="AS277" s="177" t="s">
        <v>159</v>
      </c>
      <c r="AT277" s="178" t="s">
        <v>208</v>
      </c>
      <c r="AU277" s="177">
        <v>2</v>
      </c>
      <c r="AV277" s="190">
        <v>5.569757197495611E-2</v>
      </c>
      <c r="AW277" s="190">
        <v>0.32596926427715006</v>
      </c>
      <c r="AX277" s="190">
        <v>0.12891911250765034</v>
      </c>
      <c r="AY277" s="191">
        <v>14.311999999999998</v>
      </c>
      <c r="AZ277" s="191">
        <v>5.0689035061985716E-2</v>
      </c>
      <c r="BA277" s="191">
        <v>10.792540381947791</v>
      </c>
      <c r="BB277" s="191">
        <v>2.2111660820818537</v>
      </c>
    </row>
    <row r="278" spans="42:54" ht="16.5">
      <c r="AP278" s="176">
        <v>1</v>
      </c>
      <c r="AQ278" s="189" t="s">
        <v>265</v>
      </c>
      <c r="AS278" s="177" t="s">
        <v>159</v>
      </c>
      <c r="AT278" s="178" t="s">
        <v>209</v>
      </c>
      <c r="AU278" s="177">
        <v>2</v>
      </c>
      <c r="AV278" s="190">
        <v>6.2719908063654975E-2</v>
      </c>
      <c r="AW278" s="190">
        <v>0.35807316534499856</v>
      </c>
      <c r="AX278" s="190">
        <v>0.22295138367429376</v>
      </c>
      <c r="AY278" s="191">
        <v>17.690199999999997</v>
      </c>
      <c r="AZ278" s="191">
        <v>9.0063172560813476E-2</v>
      </c>
      <c r="BA278" s="191">
        <v>19.759860059842477</v>
      </c>
      <c r="BB278" s="191">
        <v>1.8190170724361099</v>
      </c>
    </row>
    <row r="279" spans="42:54" ht="16.5">
      <c r="AP279" s="176">
        <v>1</v>
      </c>
      <c r="AQ279" s="189" t="s">
        <v>265</v>
      </c>
      <c r="AS279" s="177" t="s">
        <v>159</v>
      </c>
      <c r="AT279" s="178" t="s">
        <v>99</v>
      </c>
      <c r="AU279" s="177">
        <v>2</v>
      </c>
      <c r="AV279" s="190">
        <v>7.187212606438495E-2</v>
      </c>
      <c r="AW279" s="190">
        <v>0.37864123128630967</v>
      </c>
      <c r="AX279" s="190">
        <v>0.21168651354337903</v>
      </c>
      <c r="AY279" s="191">
        <v>34.442999999999998</v>
      </c>
      <c r="AZ279" s="191">
        <v>5.1655560721111629</v>
      </c>
      <c r="BA279" s="191">
        <v>22.637289845428331</v>
      </c>
      <c r="BB279" s="191">
        <v>2.3038980161642417</v>
      </c>
    </row>
    <row r="280" spans="42:54" ht="16.5">
      <c r="AP280" s="176">
        <v>1</v>
      </c>
      <c r="AQ280" s="189" t="s">
        <v>265</v>
      </c>
      <c r="AS280" s="177" t="s">
        <v>159</v>
      </c>
      <c r="AT280" s="178" t="s">
        <v>100</v>
      </c>
      <c r="AU280" s="177">
        <v>2</v>
      </c>
      <c r="AV280" s="190">
        <v>5.3577315308044493E-2</v>
      </c>
      <c r="AW280" s="190">
        <v>0.34591749504909336</v>
      </c>
      <c r="AX280" s="190">
        <v>0.18362940900962629</v>
      </c>
      <c r="AY280" s="191">
        <v>17.397666666666666</v>
      </c>
      <c r="AZ280" s="191">
        <v>10.788548728136426</v>
      </c>
      <c r="BA280" s="191">
        <v>20.548894142827571</v>
      </c>
      <c r="BB280" s="191">
        <v>1.9678215188336479</v>
      </c>
    </row>
    <row r="281" spans="42:54" ht="16.5">
      <c r="AP281" s="176">
        <v>1</v>
      </c>
      <c r="AQ281" s="189" t="s">
        <v>265</v>
      </c>
      <c r="AS281" s="177" t="s">
        <v>148</v>
      </c>
      <c r="AT281" s="178" t="s">
        <v>210</v>
      </c>
      <c r="AU281" s="177">
        <v>2</v>
      </c>
      <c r="AV281" s="190">
        <v>3.4435140508090975E-2</v>
      </c>
      <c r="AW281" s="190">
        <v>0.47143281992329467</v>
      </c>
      <c r="AX281" s="190">
        <v>0.20361789882577846</v>
      </c>
      <c r="AY281" s="191">
        <v>10.0129</v>
      </c>
      <c r="AZ281" s="191">
        <v>0.10749625106824401</v>
      </c>
      <c r="BA281" s="191">
        <v>10.677127635173724</v>
      </c>
      <c r="BB281" s="191">
        <v>2.0696162015081905</v>
      </c>
    </row>
    <row r="282" spans="42:54" ht="16.5">
      <c r="AP282" s="176">
        <v>1</v>
      </c>
      <c r="AQ282" s="189" t="s">
        <v>265</v>
      </c>
      <c r="AS282" s="177" t="s">
        <v>148</v>
      </c>
      <c r="AT282" s="178" t="s">
        <v>211</v>
      </c>
      <c r="AU282" s="177">
        <v>2</v>
      </c>
      <c r="AV282" s="190">
        <v>8.803408844667621E-3</v>
      </c>
      <c r="AW282" s="190">
        <v>0.4945654524126275</v>
      </c>
      <c r="AX282" s="190">
        <v>0.19162797381850927</v>
      </c>
      <c r="AY282" s="191">
        <v>6.9930000000000003</v>
      </c>
      <c r="AZ282" s="191">
        <v>0.43846699589572519</v>
      </c>
      <c r="BA282" s="191">
        <v>18.514045194046027</v>
      </c>
      <c r="BB282" s="191">
        <v>1.8896386744138367</v>
      </c>
    </row>
    <row r="283" spans="42:54" ht="16.5">
      <c r="AP283" s="176">
        <v>1</v>
      </c>
      <c r="AQ283" s="189" t="s">
        <v>265</v>
      </c>
      <c r="AS283" s="177" t="s">
        <v>148</v>
      </c>
      <c r="AT283" s="178" t="s">
        <v>212</v>
      </c>
      <c r="AU283" s="177">
        <v>2</v>
      </c>
      <c r="AV283" s="190">
        <v>5.7350868032478838E-2</v>
      </c>
      <c r="AW283" s="190">
        <v>0.41115363408822225</v>
      </c>
      <c r="AX283" s="190">
        <v>0.17917160123238077</v>
      </c>
      <c r="AY283" s="191">
        <v>8.4562499999999989</v>
      </c>
      <c r="AZ283" s="191">
        <v>5.8991930166139635E-2</v>
      </c>
      <c r="BA283" s="191">
        <v>5.3649883156650322</v>
      </c>
      <c r="BB283" s="191">
        <v>2.4861092654082824</v>
      </c>
    </row>
    <row r="284" spans="42:54" ht="16.5">
      <c r="AP284" s="176">
        <v>1</v>
      </c>
      <c r="AQ284" s="189" t="s">
        <v>265</v>
      </c>
      <c r="AS284" s="177" t="s">
        <v>148</v>
      </c>
      <c r="AT284" s="178" t="s">
        <v>213</v>
      </c>
      <c r="AU284" s="177">
        <v>2</v>
      </c>
      <c r="AV284" s="190">
        <v>3.7579435001622905E-2</v>
      </c>
      <c r="AW284" s="190">
        <v>0.40515245304315117</v>
      </c>
      <c r="AX284" s="190">
        <v>0.19237408421352653</v>
      </c>
      <c r="AY284" s="191">
        <v>7.5968571428571421</v>
      </c>
      <c r="AZ284" s="191">
        <v>0.10899381541842863</v>
      </c>
      <c r="BA284" s="191">
        <v>5.1105989007307642</v>
      </c>
      <c r="BB284" s="191">
        <v>2.5091427751853632</v>
      </c>
    </row>
    <row r="285" spans="42:54" ht="16.5">
      <c r="AP285" s="176">
        <v>1</v>
      </c>
      <c r="AQ285" s="189" t="s">
        <v>265</v>
      </c>
      <c r="AS285" s="177" t="s">
        <v>148</v>
      </c>
      <c r="AT285" s="178" t="s">
        <v>214</v>
      </c>
      <c r="AU285" s="177">
        <v>2</v>
      </c>
      <c r="AV285" s="190">
        <v>3.7646927214865102E-2</v>
      </c>
      <c r="AW285" s="190">
        <v>0.4783781533049512</v>
      </c>
      <c r="AX285" s="190">
        <v>0.2274910650987387</v>
      </c>
      <c r="AY285" s="191">
        <v>11.019545454545455</v>
      </c>
      <c r="AZ285" s="191">
        <v>1.6567419284391469</v>
      </c>
      <c r="BA285" s="191">
        <v>18.875912542036406</v>
      </c>
      <c r="BB285" s="191">
        <v>2.5297427759471121</v>
      </c>
    </row>
    <row r="286" spans="42:54" ht="16.5">
      <c r="AP286" s="176">
        <v>1</v>
      </c>
      <c r="AQ286" s="189" t="s">
        <v>265</v>
      </c>
      <c r="AS286" s="177" t="s">
        <v>148</v>
      </c>
      <c r="AT286" s="178" t="s">
        <v>215</v>
      </c>
      <c r="AU286" s="177">
        <v>2</v>
      </c>
      <c r="AV286" s="190">
        <v>5.2828915885910495E-2</v>
      </c>
      <c r="AW286" s="190">
        <v>0.44482396260084106</v>
      </c>
      <c r="AX286" s="190">
        <v>0.26852462856473586</v>
      </c>
      <c r="AY286" s="191">
        <v>10.954333333333333</v>
      </c>
      <c r="AZ286" s="191">
        <v>4.5104920811545782E-2</v>
      </c>
      <c r="BA286" s="191">
        <v>12.907524838904017</v>
      </c>
      <c r="BB286" s="191">
        <v>2.3848254719518098</v>
      </c>
    </row>
    <row r="287" spans="42:54" ht="16.5">
      <c r="AP287" s="176">
        <v>1</v>
      </c>
      <c r="AQ287" s="189" t="s">
        <v>265</v>
      </c>
      <c r="AS287" s="177" t="s">
        <v>148</v>
      </c>
      <c r="AT287" s="178" t="s">
        <v>216</v>
      </c>
      <c r="AU287" s="177">
        <v>2</v>
      </c>
      <c r="AV287" s="190">
        <v>3.8177025504472731E-2</v>
      </c>
      <c r="AW287" s="190">
        <v>0.42736200011067538</v>
      </c>
      <c r="AX287" s="190">
        <v>0.1696398053500289</v>
      </c>
      <c r="AY287" s="191">
        <v>10.7904</v>
      </c>
      <c r="AZ287" s="191">
        <v>5.4025415716569714E-2</v>
      </c>
      <c r="BA287" s="191">
        <v>11.62446861501525</v>
      </c>
      <c r="BB287" s="191">
        <v>2.1620292996380805</v>
      </c>
    </row>
    <row r="288" spans="42:54" ht="16.5">
      <c r="AP288" s="176">
        <v>1</v>
      </c>
      <c r="AQ288" s="189" t="s">
        <v>265</v>
      </c>
      <c r="AS288" s="177" t="s">
        <v>148</v>
      </c>
      <c r="AT288" s="178" t="s">
        <v>99</v>
      </c>
      <c r="AU288" s="177">
        <v>2</v>
      </c>
      <c r="AV288" s="190">
        <v>0.14563753246925654</v>
      </c>
      <c r="AW288" s="190">
        <v>0.45393886063730265</v>
      </c>
      <c r="AX288" s="190">
        <v>0.18080443964967974</v>
      </c>
      <c r="AY288" s="191">
        <v>15.234999999999999</v>
      </c>
      <c r="AZ288" s="191">
        <v>0.35582669549752466</v>
      </c>
      <c r="BA288" s="191">
        <v>12.56513018475634</v>
      </c>
      <c r="BB288" s="191">
        <v>2.1963613219869074</v>
      </c>
    </row>
    <row r="289" spans="42:54" ht="16.5">
      <c r="AP289" s="176">
        <v>1</v>
      </c>
      <c r="AQ289" s="189" t="s">
        <v>265</v>
      </c>
      <c r="AS289" s="177" t="s">
        <v>148</v>
      </c>
      <c r="AT289" s="178" t="s">
        <v>100</v>
      </c>
      <c r="AU289" s="177">
        <v>2</v>
      </c>
      <c r="AV289" s="190">
        <v>4.032832462238712E-2</v>
      </c>
      <c r="AW289" s="190">
        <v>0.45054406058270147</v>
      </c>
      <c r="AX289" s="190">
        <v>0.2015826208037603</v>
      </c>
      <c r="AY289" s="191">
        <v>9.5926037735849068</v>
      </c>
      <c r="AZ289" s="191">
        <v>0.43424662579576256</v>
      </c>
      <c r="BA289" s="191">
        <v>11.734847923459567</v>
      </c>
      <c r="BB289" s="191">
        <v>2.3316382139917229</v>
      </c>
    </row>
    <row r="290" spans="42:54" ht="16.5">
      <c r="AP290" s="176">
        <v>1</v>
      </c>
      <c r="AQ290" s="189" t="s">
        <v>265</v>
      </c>
      <c r="AS290" s="177" t="s">
        <v>151</v>
      </c>
      <c r="AT290" s="178" t="s">
        <v>217</v>
      </c>
      <c r="AU290" s="177">
        <v>2</v>
      </c>
      <c r="AV290" s="190">
        <v>5.5244781612444595E-2</v>
      </c>
      <c r="AW290" s="190">
        <v>0.29894644838019319</v>
      </c>
      <c r="AX290" s="190">
        <v>0.14071467083564468</v>
      </c>
      <c r="AY290" s="191">
        <v>18.446999999999999</v>
      </c>
      <c r="AZ290" s="191">
        <v>5.9636091425918344E-2</v>
      </c>
      <c r="BA290" s="191">
        <v>15.525262467880744</v>
      </c>
      <c r="BB290" s="191">
        <v>2.7857593997281427</v>
      </c>
    </row>
    <row r="291" spans="42:54" ht="16.5">
      <c r="AP291" s="176">
        <v>1</v>
      </c>
      <c r="AQ291" s="189" t="s">
        <v>265</v>
      </c>
      <c r="AS291" s="177" t="s">
        <v>151</v>
      </c>
      <c r="AT291" s="178" t="s">
        <v>218</v>
      </c>
      <c r="AU291" s="177">
        <v>2</v>
      </c>
      <c r="AV291" s="190">
        <v>5.4624264581052774E-2</v>
      </c>
      <c r="AW291" s="190">
        <v>0.38840585058085431</v>
      </c>
      <c r="AX291" s="190">
        <v>0.17356541962947303</v>
      </c>
      <c r="AY291" s="191">
        <v>14.654428571428573</v>
      </c>
      <c r="AZ291" s="191">
        <v>5.352728079957596</v>
      </c>
      <c r="BA291" s="191">
        <v>31.059525847638749</v>
      </c>
      <c r="BB291" s="191">
        <v>1.885646570041138</v>
      </c>
    </row>
    <row r="292" spans="42:54" ht="16.5">
      <c r="AP292" s="176">
        <v>1</v>
      </c>
      <c r="AQ292" s="189" t="s">
        <v>265</v>
      </c>
      <c r="AS292" s="177" t="s">
        <v>151</v>
      </c>
      <c r="AT292" s="178" t="s">
        <v>219</v>
      </c>
      <c r="AU292" s="177">
        <v>2</v>
      </c>
      <c r="AV292" s="190">
        <v>0.10011537023588755</v>
      </c>
      <c r="AW292" s="190">
        <v>0.2972619582421217</v>
      </c>
      <c r="AX292" s="190">
        <v>0.12592459918076054</v>
      </c>
      <c r="AY292" s="191">
        <v>22.438000000000002</v>
      </c>
      <c r="AZ292" s="191">
        <v>2.9182989381404525E-2</v>
      </c>
      <c r="BA292" s="191">
        <v>6.332708695764782</v>
      </c>
      <c r="BB292" s="191">
        <v>2.5211374443847059</v>
      </c>
    </row>
    <row r="293" spans="42:54" ht="16.5">
      <c r="AP293" s="176">
        <v>1</v>
      </c>
      <c r="AQ293" s="189" t="s">
        <v>265</v>
      </c>
      <c r="AS293" s="177" t="s">
        <v>151</v>
      </c>
      <c r="AT293" s="178" t="s">
        <v>98</v>
      </c>
      <c r="AU293" s="177">
        <v>2</v>
      </c>
      <c r="AV293" s="190">
        <v>4.8109925798022903E-2</v>
      </c>
      <c r="AW293" s="190">
        <v>0.30410048793240035</v>
      </c>
      <c r="AX293" s="190">
        <v>0.14713124787259768</v>
      </c>
      <c r="AY293" s="191">
        <v>18.330399999999997</v>
      </c>
      <c r="AZ293" s="191">
        <v>0.21572695957563504</v>
      </c>
      <c r="BA293" s="191">
        <v>11.119495941670708</v>
      </c>
      <c r="BB293" s="191">
        <v>2.7903103438790824</v>
      </c>
    </row>
    <row r="294" spans="42:54" ht="16.5">
      <c r="AP294" s="176">
        <v>1</v>
      </c>
      <c r="AQ294" s="189" t="s">
        <v>265</v>
      </c>
      <c r="AS294" s="177" t="s">
        <v>151</v>
      </c>
      <c r="AT294" s="178" t="s">
        <v>99</v>
      </c>
      <c r="AU294" s="177">
        <v>2</v>
      </c>
      <c r="AV294" s="190">
        <v>0.19144535520719946</v>
      </c>
      <c r="AW294" s="190">
        <v>0.34943711067089106</v>
      </c>
      <c r="AX294" s="190">
        <v>0.1860912502345641</v>
      </c>
      <c r="AY294" s="191">
        <v>16.7715</v>
      </c>
      <c r="AZ294" s="191">
        <v>0.26743652728320588</v>
      </c>
      <c r="BA294" s="191">
        <v>13.059817082329888</v>
      </c>
      <c r="BB294" s="191">
        <v>2.4084603885595284</v>
      </c>
    </row>
    <row r="295" spans="42:54" ht="16.5">
      <c r="AP295" s="176">
        <v>1</v>
      </c>
      <c r="AQ295" s="189" t="s">
        <v>265</v>
      </c>
      <c r="AS295" s="177" t="s">
        <v>151</v>
      </c>
      <c r="AT295" s="178" t="s">
        <v>100</v>
      </c>
      <c r="AU295" s="177">
        <v>2</v>
      </c>
      <c r="AV295" s="190">
        <v>5.8998353581267204E-2</v>
      </c>
      <c r="AW295" s="190">
        <v>0.33160113592546453</v>
      </c>
      <c r="AX295" s="190">
        <v>0.14886934155368145</v>
      </c>
      <c r="AY295" s="191">
        <v>17.306348837209296</v>
      </c>
      <c r="AZ295" s="191">
        <v>1.253261917042285</v>
      </c>
      <c r="BA295" s="191">
        <v>17.829259943082825</v>
      </c>
      <c r="BB295" s="191">
        <v>2.5185112036712396</v>
      </c>
    </row>
    <row r="296" spans="42:54" ht="16.5">
      <c r="AP296" s="176">
        <v>1</v>
      </c>
      <c r="AQ296" s="189" t="s">
        <v>265</v>
      </c>
      <c r="AS296" s="177" t="s">
        <v>146</v>
      </c>
      <c r="AT296" s="178" t="s">
        <v>220</v>
      </c>
      <c r="AU296" s="177">
        <v>2</v>
      </c>
      <c r="AV296" s="190">
        <v>3.8056229966817567E-2</v>
      </c>
      <c r="AW296" s="190">
        <v>0.34953174531590775</v>
      </c>
      <c r="AX296" s="190">
        <v>0.15952026898654798</v>
      </c>
      <c r="AY296" s="191">
        <v>9.2325217391304335</v>
      </c>
      <c r="AZ296" s="191">
        <v>0.17812956994031237</v>
      </c>
      <c r="BA296" s="191">
        <v>15.500416047806123</v>
      </c>
      <c r="BB296" s="191">
        <v>2.0059591835567931</v>
      </c>
    </row>
    <row r="297" spans="42:54" ht="16.5">
      <c r="AP297" s="176">
        <v>1</v>
      </c>
      <c r="AQ297" s="189" t="s">
        <v>265</v>
      </c>
      <c r="AS297" s="177" t="s">
        <v>146</v>
      </c>
      <c r="AT297" s="178" t="s">
        <v>221</v>
      </c>
      <c r="AU297" s="177">
        <v>2</v>
      </c>
      <c r="AV297" s="190">
        <v>9.8294512956954294E-2</v>
      </c>
      <c r="AW297" s="190">
        <v>0.33368057574584709</v>
      </c>
      <c r="AX297" s="190">
        <v>0.2346252748894733</v>
      </c>
      <c r="AY297" s="191">
        <v>8.5888749999999998</v>
      </c>
      <c r="AZ297" s="191">
        <v>7.6124075282795509E-2</v>
      </c>
      <c r="BA297" s="191">
        <v>7.1257571898645367</v>
      </c>
      <c r="BB297" s="191">
        <v>2.5627380049942032</v>
      </c>
    </row>
    <row r="298" spans="42:54" ht="16.5">
      <c r="AP298" s="176">
        <v>1</v>
      </c>
      <c r="AQ298" s="189" t="s">
        <v>265</v>
      </c>
      <c r="AS298" s="177" t="s">
        <v>146</v>
      </c>
      <c r="AT298" s="178" t="s">
        <v>222</v>
      </c>
      <c r="AU298" s="177">
        <v>2</v>
      </c>
      <c r="AV298" s="190">
        <v>7.9837140409884405E-2</v>
      </c>
      <c r="AW298" s="190">
        <v>0.28029639502847409</v>
      </c>
      <c r="AX298" s="190">
        <v>0.2893465051436882</v>
      </c>
      <c r="AY298" s="191">
        <v>7.5019999999999998</v>
      </c>
      <c r="AZ298" s="191">
        <v>0.62426430451712667</v>
      </c>
      <c r="BA298" s="191">
        <v>7.3444695426439948</v>
      </c>
      <c r="BB298" s="191">
        <v>2.7923767551328185</v>
      </c>
    </row>
    <row r="299" spans="42:54" ht="16.5">
      <c r="AP299" s="176">
        <v>1</v>
      </c>
      <c r="AQ299" s="189" t="s">
        <v>265</v>
      </c>
      <c r="AS299" s="177" t="s">
        <v>146</v>
      </c>
      <c r="AT299" s="178" t="s">
        <v>223</v>
      </c>
      <c r="AU299" s="177">
        <v>2</v>
      </c>
      <c r="AV299" s="190">
        <v>6.4456265322870313E-2</v>
      </c>
      <c r="AW299" s="190">
        <v>0.30734900948396471</v>
      </c>
      <c r="AX299" s="190">
        <v>0.2111371482122</v>
      </c>
      <c r="AY299" s="191">
        <v>6.6630000000000003</v>
      </c>
      <c r="AZ299" s="191">
        <v>0.9323552101041811</v>
      </c>
      <c r="BA299" s="191">
        <v>3.959559151771554</v>
      </c>
      <c r="BB299" s="191">
        <v>2.3335956155808879</v>
      </c>
    </row>
    <row r="300" spans="42:54" ht="16.5">
      <c r="AP300" s="176">
        <v>1</v>
      </c>
      <c r="AQ300" s="189" t="s">
        <v>265</v>
      </c>
      <c r="AS300" s="177" t="s">
        <v>146</v>
      </c>
      <c r="AT300" s="178" t="s">
        <v>100</v>
      </c>
      <c r="AU300" s="177">
        <v>2</v>
      </c>
      <c r="AV300" s="190">
        <v>5.9919703433752712E-2</v>
      </c>
      <c r="AW300" s="190">
        <v>0.33030318549837862</v>
      </c>
      <c r="AX300" s="190">
        <v>0.20254715715528634</v>
      </c>
      <c r="AY300" s="191">
        <v>8.55179069767442</v>
      </c>
      <c r="AZ300" s="191">
        <v>0.30683946209563295</v>
      </c>
      <c r="BA300" s="191">
        <v>11.279109579695227</v>
      </c>
      <c r="BB300" s="191">
        <v>2.2848007983033374</v>
      </c>
    </row>
    <row r="301" spans="42:54" ht="16.5">
      <c r="AP301" s="176">
        <v>1</v>
      </c>
      <c r="AQ301" s="189" t="s">
        <v>265</v>
      </c>
      <c r="AS301" s="177" t="s">
        <v>138</v>
      </c>
      <c r="AT301" s="178" t="s">
        <v>224</v>
      </c>
      <c r="AU301" s="177">
        <v>2</v>
      </c>
      <c r="AV301" s="190">
        <v>5.9884174704471785E-2</v>
      </c>
      <c r="AW301" s="190">
        <v>0.36297272711015599</v>
      </c>
      <c r="AX301" s="190">
        <v>0.18964791494465918</v>
      </c>
      <c r="AY301" s="191">
        <v>13.50311764705882</v>
      </c>
      <c r="AZ301" s="191">
        <v>0.18473475652640378</v>
      </c>
      <c r="BA301" s="191">
        <v>8.3772626470200411</v>
      </c>
      <c r="BB301" s="191">
        <v>1.8240313740769931</v>
      </c>
    </row>
    <row r="302" spans="42:54" ht="16.5">
      <c r="AP302" s="176">
        <v>1</v>
      </c>
      <c r="AQ302" s="189" t="s">
        <v>265</v>
      </c>
      <c r="AS302" s="177" t="s">
        <v>138</v>
      </c>
      <c r="AT302" s="178" t="s">
        <v>225</v>
      </c>
      <c r="AU302" s="177">
        <v>2</v>
      </c>
      <c r="AV302" s="190">
        <v>5.5857798654191555E-2</v>
      </c>
      <c r="AW302" s="190">
        <v>0.36725496298422677</v>
      </c>
      <c r="AX302" s="190">
        <v>0.18725475495163699</v>
      </c>
      <c r="AY302" s="191">
        <v>13.269827586206898</v>
      </c>
      <c r="AZ302" s="191">
        <v>0.30903902100820285</v>
      </c>
      <c r="BA302" s="191">
        <v>12.356655459042269</v>
      </c>
      <c r="BB302" s="191">
        <v>1.8316460248563078</v>
      </c>
    </row>
    <row r="303" spans="42:54" ht="16.5">
      <c r="AP303" s="176">
        <v>1</v>
      </c>
      <c r="AQ303" s="189" t="s">
        <v>265</v>
      </c>
      <c r="AS303" s="177" t="s">
        <v>138</v>
      </c>
      <c r="AT303" s="178" t="s">
        <v>226</v>
      </c>
      <c r="AU303" s="177">
        <v>2</v>
      </c>
      <c r="AV303" s="190">
        <v>5.4841592350318914E-2</v>
      </c>
      <c r="AW303" s="190">
        <v>0.26227029699980975</v>
      </c>
      <c r="AX303" s="190">
        <v>0.2227808719972327</v>
      </c>
      <c r="AY303" s="191">
        <v>9.2143333333333342</v>
      </c>
      <c r="AZ303" s="191">
        <v>6.8337690796697145E-2</v>
      </c>
      <c r="BA303" s="191">
        <v>6.8020408660855338</v>
      </c>
      <c r="BB303" s="191">
        <v>2.1830830102283567</v>
      </c>
    </row>
    <row r="304" spans="42:54" ht="16.5">
      <c r="AP304" s="176">
        <v>1</v>
      </c>
      <c r="AQ304" s="189" t="s">
        <v>265</v>
      </c>
      <c r="AS304" s="177" t="s">
        <v>138</v>
      </c>
      <c r="AT304" s="178" t="s">
        <v>99</v>
      </c>
      <c r="AU304" s="177">
        <v>2</v>
      </c>
      <c r="AV304" s="190">
        <v>0.10931405477328207</v>
      </c>
      <c r="AW304" s="190">
        <v>0.3747289986884228</v>
      </c>
      <c r="AX304" s="190">
        <v>0.18804428899729872</v>
      </c>
      <c r="AY304" s="191">
        <v>13.442</v>
      </c>
      <c r="AZ304" s="191">
        <v>0.47247308793291132</v>
      </c>
      <c r="BA304" s="191">
        <v>13.134751844534934</v>
      </c>
      <c r="BB304" s="191">
        <v>1.7992337859587877</v>
      </c>
    </row>
    <row r="305" spans="42:54" ht="16.5">
      <c r="AP305" s="176">
        <v>1</v>
      </c>
      <c r="AQ305" s="189" t="s">
        <v>265</v>
      </c>
      <c r="AS305" s="177" t="s">
        <v>138</v>
      </c>
      <c r="AT305" s="178" t="s">
        <v>100</v>
      </c>
      <c r="AU305" s="177">
        <v>2</v>
      </c>
      <c r="AV305" s="190">
        <v>5.7925636431370907E-2</v>
      </c>
      <c r="AW305" s="190">
        <v>0.35531658792639387</v>
      </c>
      <c r="AX305" s="190">
        <v>0.19401281973974993</v>
      </c>
      <c r="AY305" s="191">
        <v>12.89903703703704</v>
      </c>
      <c r="AZ305" s="191">
        <v>0.23147759148636943</v>
      </c>
      <c r="BA305" s="191">
        <v>10.178423916034095</v>
      </c>
      <c r="BB305" s="191">
        <v>1.9817002367384087</v>
      </c>
    </row>
    <row r="306" spans="42:54" ht="16.5">
      <c r="AP306" s="176">
        <v>1</v>
      </c>
      <c r="AQ306" s="189" t="s">
        <v>265</v>
      </c>
      <c r="AS306" s="177" t="s">
        <v>156</v>
      </c>
      <c r="AT306" s="178" t="s">
        <v>227</v>
      </c>
      <c r="AU306" s="177">
        <v>2</v>
      </c>
      <c r="AV306" s="190">
        <v>3.2553294296128139E-2</v>
      </c>
      <c r="AW306" s="190">
        <v>0.33904040869385915</v>
      </c>
      <c r="AX306" s="190">
        <v>0.16660796772768635</v>
      </c>
      <c r="AY306" s="191">
        <v>9.5194210526315803</v>
      </c>
      <c r="AZ306" s="191">
        <v>0.58137638314419515</v>
      </c>
      <c r="BA306" s="191">
        <v>11.024027019916039</v>
      </c>
      <c r="BB306" s="191">
        <v>1.9055097005421819</v>
      </c>
    </row>
    <row r="307" spans="42:54" ht="16.5">
      <c r="AP307" s="176">
        <v>1</v>
      </c>
      <c r="AQ307" s="189" t="s">
        <v>265</v>
      </c>
      <c r="AS307" s="177" t="s">
        <v>156</v>
      </c>
      <c r="AT307" s="178" t="s">
        <v>228</v>
      </c>
      <c r="AU307" s="177">
        <v>2</v>
      </c>
      <c r="AV307" s="190">
        <v>3.3042808608129193E-2</v>
      </c>
      <c r="AW307" s="190">
        <v>0.36811611885317985</v>
      </c>
      <c r="AX307" s="190">
        <v>0.19107931669429748</v>
      </c>
      <c r="AY307" s="191">
        <v>11.133904761904763</v>
      </c>
      <c r="AZ307" s="191">
        <v>0.32671708561758378</v>
      </c>
      <c r="BA307" s="191">
        <v>10.922163322949602</v>
      </c>
      <c r="BB307" s="191">
        <v>1.7639413167958262</v>
      </c>
    </row>
    <row r="308" spans="42:54" ht="16.5">
      <c r="AP308" s="176">
        <v>1</v>
      </c>
      <c r="AQ308" s="189" t="s">
        <v>265</v>
      </c>
      <c r="AS308" s="177" t="s">
        <v>156</v>
      </c>
      <c r="AT308" s="178" t="s">
        <v>229</v>
      </c>
      <c r="AU308" s="177">
        <v>2</v>
      </c>
      <c r="AV308" s="190">
        <v>4.4200964084490729E-2</v>
      </c>
      <c r="AW308" s="190">
        <v>0.30892740240981137</v>
      </c>
      <c r="AX308" s="190">
        <v>0.214451590929021</v>
      </c>
      <c r="AY308" s="191">
        <v>8.3656956521739119</v>
      </c>
      <c r="AZ308" s="191">
        <v>0.28026345605659686</v>
      </c>
      <c r="BA308" s="191">
        <v>10.156547459308173</v>
      </c>
      <c r="BB308" s="191">
        <v>2.7064353788485458</v>
      </c>
    </row>
    <row r="309" spans="42:54" ht="16.5">
      <c r="AP309" s="176">
        <v>1</v>
      </c>
      <c r="AQ309" s="189" t="s">
        <v>265</v>
      </c>
      <c r="AS309" s="177" t="s">
        <v>156</v>
      </c>
      <c r="AT309" s="178" t="s">
        <v>230</v>
      </c>
      <c r="AU309" s="177">
        <v>2</v>
      </c>
      <c r="AV309" s="190">
        <v>4.0578812092038362E-2</v>
      </c>
      <c r="AW309" s="190">
        <v>0.35915599887327254</v>
      </c>
      <c r="AX309" s="190">
        <v>0.22543387731913814</v>
      </c>
      <c r="AY309" s="191">
        <v>9.6395833333333343</v>
      </c>
      <c r="AZ309" s="191">
        <v>4.9637545648920672E-2</v>
      </c>
      <c r="BA309" s="191">
        <v>9.58600281571956</v>
      </c>
      <c r="BB309" s="191">
        <v>2.6389290533219261</v>
      </c>
    </row>
    <row r="310" spans="42:54" ht="16.5">
      <c r="AP310" s="176">
        <v>1</v>
      </c>
      <c r="AQ310" s="189" t="s">
        <v>265</v>
      </c>
      <c r="AS310" s="177" t="s">
        <v>156</v>
      </c>
      <c r="AT310" s="178" t="s">
        <v>231</v>
      </c>
      <c r="AU310" s="177">
        <v>2</v>
      </c>
      <c r="AV310" s="190">
        <v>2.667163260194904E-2</v>
      </c>
      <c r="AW310" s="190">
        <v>0.35093131636657721</v>
      </c>
      <c r="AX310" s="190">
        <v>0.1752365767456151</v>
      </c>
      <c r="AY310" s="191">
        <v>9.2013809523809513</v>
      </c>
      <c r="AZ310" s="191">
        <v>8.3492763583953383E-2</v>
      </c>
      <c r="BA310" s="191">
        <v>5.7511780092240832</v>
      </c>
      <c r="BB310" s="191">
        <v>2.1392275059005006</v>
      </c>
    </row>
    <row r="311" spans="42:54" ht="16.5">
      <c r="AP311" s="176">
        <v>1</v>
      </c>
      <c r="AQ311" s="189" t="s">
        <v>265</v>
      </c>
      <c r="AS311" s="177" t="s">
        <v>156</v>
      </c>
      <c r="AT311" s="178" t="s">
        <v>232</v>
      </c>
      <c r="AU311" s="177">
        <v>2</v>
      </c>
      <c r="AV311" s="190">
        <v>3.1919646797192301E-2</v>
      </c>
      <c r="AW311" s="190">
        <v>0.34452662900397663</v>
      </c>
      <c r="AX311" s="190">
        <v>0.1989650455468237</v>
      </c>
      <c r="AY311" s="191">
        <v>9.8865333333333307</v>
      </c>
      <c r="AZ311" s="191">
        <v>0.15560425320329763</v>
      </c>
      <c r="BA311" s="191">
        <v>14.294751439363655</v>
      </c>
      <c r="BB311" s="191">
        <v>2.1713847276172298</v>
      </c>
    </row>
    <row r="312" spans="42:54" ht="16.5">
      <c r="AP312" s="176">
        <v>1</v>
      </c>
      <c r="AQ312" s="189" t="s">
        <v>265</v>
      </c>
      <c r="AS312" s="177" t="s">
        <v>156</v>
      </c>
      <c r="AT312" s="178" t="s">
        <v>233</v>
      </c>
      <c r="AU312" s="177">
        <v>2</v>
      </c>
      <c r="AV312" s="190">
        <v>2.8879531515971626E-2</v>
      </c>
      <c r="AW312" s="190">
        <v>0.3266570723775683</v>
      </c>
      <c r="AX312" s="190">
        <v>0.20627632433989873</v>
      </c>
      <c r="AY312" s="191">
        <v>9.5093333333333341</v>
      </c>
      <c r="AZ312" s="191">
        <v>0.22071566704369167</v>
      </c>
      <c r="BA312" s="191">
        <v>5.5880256263678572</v>
      </c>
      <c r="BB312" s="191">
        <v>2.882607330884595</v>
      </c>
    </row>
    <row r="313" spans="42:54" ht="16.5">
      <c r="AP313" s="176">
        <v>1</v>
      </c>
      <c r="AQ313" s="189" t="s">
        <v>265</v>
      </c>
      <c r="AS313" s="177" t="s">
        <v>156</v>
      </c>
      <c r="AT313" s="178" t="s">
        <v>99</v>
      </c>
      <c r="AU313" s="177">
        <v>2</v>
      </c>
      <c r="AV313" s="190">
        <v>5.4032802329195467E-2</v>
      </c>
      <c r="AW313" s="190">
        <v>0.33744429152726202</v>
      </c>
      <c r="AX313" s="190">
        <v>0.19619686493067628</v>
      </c>
      <c r="AY313" s="191">
        <v>8.7622500000000016</v>
      </c>
      <c r="AZ313" s="191">
        <v>0.27282514470408431</v>
      </c>
      <c r="BA313" s="191">
        <v>16.927020934466448</v>
      </c>
      <c r="BB313" s="191">
        <v>2.4739824614844648</v>
      </c>
    </row>
    <row r="314" spans="42:54" ht="16.5">
      <c r="AP314" s="176">
        <v>1</v>
      </c>
      <c r="AQ314" s="189" t="s">
        <v>265</v>
      </c>
      <c r="AS314" s="177" t="s">
        <v>156</v>
      </c>
      <c r="AT314" s="178" t="s">
        <v>100</v>
      </c>
      <c r="AU314" s="177">
        <v>2</v>
      </c>
      <c r="AV314" s="190">
        <v>3.4563253297744984E-2</v>
      </c>
      <c r="AW314" s="190">
        <v>0.34231514926818896</v>
      </c>
      <c r="AX314" s="190">
        <v>0.19508863216431813</v>
      </c>
      <c r="AY314" s="191">
        <v>9.55586290322581</v>
      </c>
      <c r="AZ314" s="191">
        <v>0.25976204577737816</v>
      </c>
      <c r="BA314" s="191">
        <v>9.9405536533257663</v>
      </c>
      <c r="BB314" s="191">
        <v>2.2505727469541315</v>
      </c>
    </row>
    <row r="315" spans="42:54" ht="16.5">
      <c r="AP315" s="176">
        <v>1</v>
      </c>
      <c r="AQ315" s="189" t="s">
        <v>265</v>
      </c>
      <c r="AS315" s="177" t="s">
        <v>142</v>
      </c>
      <c r="AT315" s="178" t="s">
        <v>234</v>
      </c>
      <c r="AU315" s="177">
        <v>2</v>
      </c>
      <c r="AV315" s="190">
        <v>5.5331940466902346E-2</v>
      </c>
      <c r="AW315" s="190">
        <v>0.35221626435422654</v>
      </c>
      <c r="AX315" s="190">
        <v>0.23592344461225537</v>
      </c>
      <c r="AY315" s="191">
        <v>11.031857142857143</v>
      </c>
      <c r="AZ315" s="191">
        <v>4.8494027669528338E-2</v>
      </c>
      <c r="BA315" s="191">
        <v>6.8425073041704483</v>
      </c>
      <c r="BB315" s="191">
        <v>3.0914526626606849</v>
      </c>
    </row>
    <row r="316" spans="42:54" ht="16.5">
      <c r="AP316" s="176">
        <v>1</v>
      </c>
      <c r="AQ316" s="189" t="s">
        <v>265</v>
      </c>
      <c r="AS316" s="177" t="s">
        <v>142</v>
      </c>
      <c r="AT316" s="178" t="s">
        <v>235</v>
      </c>
      <c r="AU316" s="177">
        <v>2</v>
      </c>
      <c r="AV316" s="190">
        <v>4.9410459253645088E-2</v>
      </c>
      <c r="AW316" s="190">
        <v>0.33873682336338778</v>
      </c>
      <c r="AX316" s="190">
        <v>0.19850894799842991</v>
      </c>
      <c r="AY316" s="191">
        <v>8.5033750000000001</v>
      </c>
      <c r="AZ316" s="191">
        <v>5.6384879359168423E-2</v>
      </c>
      <c r="BA316" s="191">
        <v>2.4348016086913638</v>
      </c>
      <c r="BB316" s="191">
        <v>2.7146954853401191</v>
      </c>
    </row>
    <row r="317" spans="42:54" ht="16.5">
      <c r="AP317" s="176">
        <v>1</v>
      </c>
      <c r="AQ317" s="189" t="s">
        <v>265</v>
      </c>
      <c r="AS317" s="177" t="s">
        <v>142</v>
      </c>
      <c r="AT317" s="178" t="s">
        <v>236</v>
      </c>
      <c r="AU317" s="177">
        <v>2</v>
      </c>
      <c r="AV317" s="190">
        <v>3.0197313016665665E-2</v>
      </c>
      <c r="AW317" s="190">
        <v>0.38087994578296908</v>
      </c>
      <c r="AX317" s="190">
        <v>0.15411305892021021</v>
      </c>
      <c r="AY317" s="191">
        <v>7.2772499999999996</v>
      </c>
      <c r="AZ317" s="191">
        <v>1.795666285117509E-2</v>
      </c>
      <c r="BA317" s="191">
        <v>2.6934994276762634</v>
      </c>
      <c r="BB317" s="191">
        <v>1.6731463582276698</v>
      </c>
    </row>
    <row r="318" spans="42:54" ht="16.5">
      <c r="AP318" s="176">
        <v>1</v>
      </c>
      <c r="AQ318" s="189" t="s">
        <v>265</v>
      </c>
      <c r="AS318" s="177" t="s">
        <v>142</v>
      </c>
      <c r="AT318" s="178" t="s">
        <v>237</v>
      </c>
      <c r="AU318" s="177">
        <v>2</v>
      </c>
      <c r="AV318" s="190">
        <v>3.2163508195480549E-2</v>
      </c>
      <c r="AW318" s="190">
        <v>0.37673253434316273</v>
      </c>
      <c r="AX318" s="190">
        <v>0.18099030273009581</v>
      </c>
      <c r="AY318" s="191">
        <v>7.9959999999999996</v>
      </c>
      <c r="AZ318" s="191">
        <v>7.9381711723726239E-2</v>
      </c>
      <c r="BA318" s="191">
        <v>2.2861932976433157</v>
      </c>
      <c r="BB318" s="191">
        <v>2.5742242042907413</v>
      </c>
    </row>
    <row r="319" spans="42:54" ht="16.5">
      <c r="AP319" s="176">
        <v>1</v>
      </c>
      <c r="AQ319" s="189" t="s">
        <v>265</v>
      </c>
      <c r="AS319" s="177" t="s">
        <v>142</v>
      </c>
      <c r="AT319" s="178" t="s">
        <v>238</v>
      </c>
      <c r="AU319" s="177">
        <v>2</v>
      </c>
      <c r="AV319" s="190">
        <v>4.9400926036987244E-2</v>
      </c>
      <c r="AW319" s="190">
        <v>0.37079114086245141</v>
      </c>
      <c r="AX319" s="190">
        <v>0.13235559808741609</v>
      </c>
      <c r="AY319" s="191">
        <v>5.8185714285714285</v>
      </c>
      <c r="AZ319" s="191">
        <v>0.11248351112244993</v>
      </c>
      <c r="BA319" s="191">
        <v>2.7103169822837936</v>
      </c>
      <c r="BB319" s="191">
        <v>2.4001662814321589</v>
      </c>
    </row>
    <row r="320" spans="42:54" ht="16.5">
      <c r="AP320" s="176">
        <v>1</v>
      </c>
      <c r="AQ320" s="189" t="s">
        <v>265</v>
      </c>
      <c r="AS320" s="177" t="s">
        <v>142</v>
      </c>
      <c r="AT320" s="178" t="s">
        <v>239</v>
      </c>
      <c r="AU320" s="177">
        <v>2</v>
      </c>
      <c r="AV320" s="190">
        <v>5.5142272637878798E-2</v>
      </c>
      <c r="AW320" s="190">
        <v>0.36680862865692382</v>
      </c>
      <c r="AX320" s="190">
        <v>0.14542764481419815</v>
      </c>
      <c r="AY320" s="191">
        <v>10.978399999999999</v>
      </c>
      <c r="AZ320" s="191">
        <v>9.2145730966879197E-2</v>
      </c>
      <c r="BA320" s="191">
        <v>4.3742120523689119</v>
      </c>
      <c r="BB320" s="191">
        <v>2.926949985888033</v>
      </c>
    </row>
    <row r="321" spans="42:54" ht="16.5">
      <c r="AP321" s="176">
        <v>1</v>
      </c>
      <c r="AQ321" s="189" t="s">
        <v>265</v>
      </c>
      <c r="AS321" s="177" t="s">
        <v>142</v>
      </c>
      <c r="AT321" s="178" t="s">
        <v>100</v>
      </c>
      <c r="AU321" s="177">
        <v>2</v>
      </c>
      <c r="AV321" s="190">
        <v>4.5877835843337322E-2</v>
      </c>
      <c r="AW321" s="190">
        <v>0.35805976775791931</v>
      </c>
      <c r="AX321" s="190">
        <v>0.18095915484571667</v>
      </c>
      <c r="AY321" s="191">
        <v>8.4915106382978696</v>
      </c>
      <c r="AZ321" s="191">
        <v>6.2856013566153876E-2</v>
      </c>
      <c r="BA321" s="191">
        <v>3.3326920035022849</v>
      </c>
      <c r="BB321" s="191">
        <v>2.558475990121877</v>
      </c>
    </row>
    <row r="322" spans="42:54" ht="16.5">
      <c r="AP322" s="176">
        <v>1</v>
      </c>
      <c r="AQ322" s="189" t="s">
        <v>265</v>
      </c>
      <c r="AS322" s="177" t="s">
        <v>161</v>
      </c>
      <c r="AT322" s="178" t="s">
        <v>240</v>
      </c>
      <c r="AU322" s="177">
        <v>2</v>
      </c>
      <c r="AV322" s="190">
        <v>2.248448452233542E-2</v>
      </c>
      <c r="AW322" s="190">
        <v>0.30786230624818606</v>
      </c>
      <c r="AX322" s="190">
        <v>0.17274738668989703</v>
      </c>
      <c r="AY322" s="191">
        <v>9.5589999999999993</v>
      </c>
      <c r="AZ322" s="191">
        <v>5.8210768942359395E-2</v>
      </c>
      <c r="BA322" s="191">
        <v>8.6207376862256062</v>
      </c>
      <c r="BB322" s="191">
        <v>3.0139433670235865</v>
      </c>
    </row>
    <row r="323" spans="42:54" ht="16.5">
      <c r="AP323" s="176">
        <v>1</v>
      </c>
      <c r="AQ323" s="189" t="s">
        <v>265</v>
      </c>
      <c r="AS323" s="177" t="s">
        <v>161</v>
      </c>
      <c r="AT323" s="178" t="s">
        <v>241</v>
      </c>
      <c r="AU323" s="177">
        <v>2</v>
      </c>
      <c r="AV323" s="190">
        <v>2.4912102187369493E-2</v>
      </c>
      <c r="AW323" s="190">
        <v>0.28871012680642588</v>
      </c>
      <c r="AX323" s="190">
        <v>0.11379216106734823</v>
      </c>
      <c r="AY323" s="191">
        <v>6.2315000000000005</v>
      </c>
      <c r="AZ323" s="191">
        <v>1.6701393503035452E-2</v>
      </c>
      <c r="BA323" s="191">
        <v>2.1878825488976443</v>
      </c>
      <c r="BB323" s="191">
        <v>2.6435083278452089</v>
      </c>
    </row>
    <row r="324" spans="42:54" ht="16.5">
      <c r="AP324" s="176">
        <v>1</v>
      </c>
      <c r="AQ324" s="189" t="s">
        <v>265</v>
      </c>
      <c r="AS324" s="177" t="s">
        <v>161</v>
      </c>
      <c r="AT324" s="178" t="s">
        <v>242</v>
      </c>
      <c r="AU324" s="177">
        <v>2</v>
      </c>
      <c r="AV324" s="190">
        <v>2.8349004542304931E-2</v>
      </c>
      <c r="AW324" s="190">
        <v>0.32096285649216771</v>
      </c>
      <c r="AX324" s="190">
        <v>0.17569778914946968</v>
      </c>
      <c r="AY324" s="191">
        <v>12.203866666666668</v>
      </c>
      <c r="AZ324" s="191">
        <v>4.6607720329175671E-2</v>
      </c>
      <c r="BA324" s="191">
        <v>12.598732629552316</v>
      </c>
      <c r="BB324" s="191">
        <v>1.9837224553087038</v>
      </c>
    </row>
    <row r="325" spans="42:54" ht="16.5">
      <c r="AP325" s="176">
        <v>1</v>
      </c>
      <c r="AQ325" s="189" t="s">
        <v>265</v>
      </c>
      <c r="AS325" s="177" t="s">
        <v>161</v>
      </c>
      <c r="AT325" s="178" t="s">
        <v>243</v>
      </c>
      <c r="AU325" s="177">
        <v>2</v>
      </c>
      <c r="AV325" s="190">
        <v>2.1824347238899203E-2</v>
      </c>
      <c r="AW325" s="190">
        <v>0.35732213836339555</v>
      </c>
      <c r="AX325" s="190">
        <v>0.19033071877004457</v>
      </c>
      <c r="AY325" s="191">
        <v>9.4330500000000015</v>
      </c>
      <c r="AZ325" s="191">
        <v>0.33579457007219699</v>
      </c>
      <c r="BA325" s="191">
        <v>8.870867782714285</v>
      </c>
      <c r="BB325" s="191">
        <v>2.5034365970120871</v>
      </c>
    </row>
    <row r="326" spans="42:54" ht="16.5">
      <c r="AP326" s="176">
        <v>1</v>
      </c>
      <c r="AQ326" s="189" t="s">
        <v>265</v>
      </c>
      <c r="AS326" s="177" t="s">
        <v>161</v>
      </c>
      <c r="AT326" s="178" t="s">
        <v>244</v>
      </c>
      <c r="AU326" s="177">
        <v>2</v>
      </c>
      <c r="AV326" s="190">
        <v>1.9799147345131489E-2</v>
      </c>
      <c r="AW326" s="190">
        <v>0.36616637019926301</v>
      </c>
      <c r="AX326" s="190">
        <v>0.20683007211594051</v>
      </c>
      <c r="AY326" s="191">
        <v>13.22725</v>
      </c>
      <c r="AZ326" s="191">
        <v>0.36757599023257331</v>
      </c>
      <c r="BA326" s="191">
        <v>17.39585376660375</v>
      </c>
      <c r="BB326" s="191">
        <v>1.9642241542810461</v>
      </c>
    </row>
    <row r="327" spans="42:54" ht="16.5">
      <c r="AP327" s="176">
        <v>1</v>
      </c>
      <c r="AQ327" s="189" t="s">
        <v>265</v>
      </c>
      <c r="AS327" s="177" t="s">
        <v>161</v>
      </c>
      <c r="AT327" s="178" t="s">
        <v>99</v>
      </c>
      <c r="AU327" s="177">
        <v>2</v>
      </c>
      <c r="AV327" s="190">
        <v>3.4627963717843144E-2</v>
      </c>
      <c r="AW327" s="190">
        <v>0.34671635666281458</v>
      </c>
      <c r="AX327" s="190">
        <v>0.22077440003078613</v>
      </c>
      <c r="AY327" s="191">
        <v>11.22775</v>
      </c>
      <c r="AZ327" s="191">
        <v>0.12025841127414588</v>
      </c>
      <c r="BA327" s="191">
        <v>13.027994554699136</v>
      </c>
      <c r="BB327" s="191">
        <v>2.4685618384077928</v>
      </c>
    </row>
    <row r="328" spans="42:54" ht="16.5">
      <c r="AP328" s="176">
        <v>1</v>
      </c>
      <c r="AQ328" s="189" t="s">
        <v>265</v>
      </c>
      <c r="AS328" s="177" t="s">
        <v>161</v>
      </c>
      <c r="AT328" s="178" t="s">
        <v>100</v>
      </c>
      <c r="AU328" s="177">
        <v>2</v>
      </c>
      <c r="AV328" s="190">
        <v>2.3078055615501431E-2</v>
      </c>
      <c r="AW328" s="190">
        <v>0.34400170545006248</v>
      </c>
      <c r="AX328" s="190">
        <v>0.18733152102503606</v>
      </c>
      <c r="AY328" s="191">
        <v>11.16112162162162</v>
      </c>
      <c r="AZ328" s="191">
        <v>0.22738849414219631</v>
      </c>
      <c r="BA328" s="191">
        <v>12.244780414111041</v>
      </c>
      <c r="BB328" s="191">
        <v>2.2730361229891916</v>
      </c>
    </row>
    <row r="329" spans="42:54" ht="16.5">
      <c r="AP329" s="176">
        <v>1</v>
      </c>
      <c r="AQ329" s="189" t="s">
        <v>265</v>
      </c>
      <c r="AS329" s="177" t="s">
        <v>162</v>
      </c>
      <c r="AT329" s="178" t="s">
        <v>245</v>
      </c>
      <c r="AU329" s="177">
        <v>2</v>
      </c>
      <c r="AV329" s="190">
        <v>2.7278708319110966E-2</v>
      </c>
      <c r="AW329" s="190">
        <v>0.41835732804374337</v>
      </c>
      <c r="AX329" s="190">
        <v>0.14161632482264766</v>
      </c>
      <c r="AY329" s="191">
        <v>7.561272727272728</v>
      </c>
      <c r="AZ329" s="191">
        <v>0.18324927389082671</v>
      </c>
      <c r="BA329" s="191">
        <v>4.8416387101681586</v>
      </c>
      <c r="BB329" s="191">
        <v>2.4022950538094143</v>
      </c>
    </row>
    <row r="330" spans="42:54" ht="16.5">
      <c r="AP330" s="176">
        <v>1</v>
      </c>
      <c r="AQ330" s="189" t="s">
        <v>265</v>
      </c>
      <c r="AS330" s="177" t="s">
        <v>162</v>
      </c>
      <c r="AT330" s="178" t="s">
        <v>246</v>
      </c>
      <c r="AU330" s="177">
        <v>2</v>
      </c>
      <c r="AV330" s="190">
        <v>4.8602193165410666E-2</v>
      </c>
      <c r="AW330" s="190">
        <v>0.41202451571505178</v>
      </c>
      <c r="AX330" s="190">
        <v>0.17444102602613171</v>
      </c>
      <c r="AY330" s="191">
        <v>13.275500000000001</v>
      </c>
      <c r="AZ330" s="191">
        <v>3.9112337674020566E-2</v>
      </c>
      <c r="BA330" s="191">
        <v>14.940912991475855</v>
      </c>
      <c r="BB330" s="191">
        <v>2.1982704364663119</v>
      </c>
    </row>
    <row r="331" spans="42:54" ht="16.5">
      <c r="AP331" s="176">
        <v>1</v>
      </c>
      <c r="AQ331" s="189" t="s">
        <v>265</v>
      </c>
      <c r="AS331" s="177" t="s">
        <v>162</v>
      </c>
      <c r="AT331" s="178" t="s">
        <v>247</v>
      </c>
      <c r="AU331" s="177">
        <v>2</v>
      </c>
      <c r="AV331" s="190">
        <v>2.8495608890419598E-2</v>
      </c>
      <c r="AW331" s="190">
        <v>0.42750508778162355</v>
      </c>
      <c r="AX331" s="190">
        <v>0.18393682634243311</v>
      </c>
      <c r="AY331" s="191">
        <v>7.8317500000000004</v>
      </c>
      <c r="AZ331" s="191">
        <v>9.2458195134505967</v>
      </c>
      <c r="BA331" s="191">
        <v>24.10991212837596</v>
      </c>
      <c r="BB331" s="191">
        <v>2.1845635858150936</v>
      </c>
    </row>
    <row r="332" spans="42:54" ht="16.5">
      <c r="AP332" s="176">
        <v>1</v>
      </c>
      <c r="AQ332" s="189" t="s">
        <v>265</v>
      </c>
      <c r="AS332" s="177" t="s">
        <v>162</v>
      </c>
      <c r="AT332" s="178" t="s">
        <v>248</v>
      </c>
      <c r="AU332" s="177">
        <v>2</v>
      </c>
      <c r="AV332" s="190">
        <v>3.6538823742993734E-2</v>
      </c>
      <c r="AW332" s="190">
        <v>0.40768934590171052</v>
      </c>
      <c r="AX332" s="190">
        <v>0.19070095812667212</v>
      </c>
      <c r="AY332" s="191">
        <v>9.0553076923076929</v>
      </c>
      <c r="AZ332" s="191">
        <v>0.35776070227845702</v>
      </c>
      <c r="BA332" s="191">
        <v>6.8409647800542794</v>
      </c>
      <c r="BB332" s="191">
        <v>2.2928770521874022</v>
      </c>
    </row>
    <row r="333" spans="42:54" ht="16.5">
      <c r="AP333" s="176">
        <v>1</v>
      </c>
      <c r="AQ333" s="189" t="s">
        <v>265</v>
      </c>
      <c r="AS333" s="177" t="s">
        <v>162</v>
      </c>
      <c r="AT333" s="178" t="s">
        <v>100</v>
      </c>
      <c r="AU333" s="177">
        <v>2</v>
      </c>
      <c r="AV333" s="190">
        <v>3.2006622333667967E-2</v>
      </c>
      <c r="AW333" s="190">
        <v>0.41639937323627335</v>
      </c>
      <c r="AX333" s="190">
        <v>0.17399239225506344</v>
      </c>
      <c r="AY333" s="191">
        <v>8.5322941176470586</v>
      </c>
      <c r="AZ333" s="191">
        <v>2.9359634316193022</v>
      </c>
      <c r="BA333" s="191">
        <v>11.575120195924375</v>
      </c>
      <c r="BB333" s="191">
        <v>2.3081828946065683</v>
      </c>
    </row>
    <row r="334" spans="42:54" ht="16.5">
      <c r="AP334" s="176">
        <v>1</v>
      </c>
      <c r="AQ334" s="189" t="s">
        <v>265</v>
      </c>
      <c r="AS334" s="177" t="s">
        <v>160</v>
      </c>
      <c r="AT334" s="178" t="s">
        <v>249</v>
      </c>
      <c r="AU334" s="177">
        <v>2</v>
      </c>
      <c r="AV334" s="190">
        <v>3.6108062175586798E-2</v>
      </c>
      <c r="AW334" s="190">
        <v>0.33007501702528508</v>
      </c>
      <c r="AX334" s="190">
        <v>0.16591345117328549</v>
      </c>
      <c r="AY334" s="191">
        <v>7.807846153846155</v>
      </c>
      <c r="AZ334" s="191">
        <v>3.1413848896777036E-2</v>
      </c>
      <c r="BA334" s="191">
        <v>1.7567590883043773</v>
      </c>
      <c r="BB334" s="191">
        <v>2.9194674540892951</v>
      </c>
    </row>
    <row r="335" spans="42:54" ht="16.5">
      <c r="AP335" s="176">
        <v>1</v>
      </c>
      <c r="AQ335" s="189" t="s">
        <v>265</v>
      </c>
      <c r="AS335" s="177" t="s">
        <v>160</v>
      </c>
      <c r="AT335" s="178" t="s">
        <v>250</v>
      </c>
      <c r="AU335" s="177">
        <v>2</v>
      </c>
      <c r="AV335" s="190">
        <v>3.1902644438012842E-2</v>
      </c>
      <c r="AW335" s="190">
        <v>0.36982957169275488</v>
      </c>
      <c r="AX335" s="190">
        <v>0.11448999803636851</v>
      </c>
      <c r="AY335" s="191">
        <v>6.0798571428571426</v>
      </c>
      <c r="AZ335" s="191">
        <v>1.54477638059865E-2</v>
      </c>
      <c r="BA335" s="191">
        <v>3.2660986332657171</v>
      </c>
      <c r="BB335" s="191">
        <v>2.6041179934235594</v>
      </c>
    </row>
    <row r="336" spans="42:54" ht="16.5">
      <c r="AP336" s="176">
        <v>1</v>
      </c>
      <c r="AQ336" s="189" t="s">
        <v>265</v>
      </c>
      <c r="AS336" s="177" t="s">
        <v>160</v>
      </c>
      <c r="AT336" s="178" t="s">
        <v>251</v>
      </c>
      <c r="AU336" s="177">
        <v>2</v>
      </c>
      <c r="AV336" s="190">
        <v>3.3735967241739689E-2</v>
      </c>
      <c r="AW336" s="190">
        <v>0.31258602792600432</v>
      </c>
      <c r="AX336" s="190">
        <v>0.13635080930065668</v>
      </c>
      <c r="AY336" s="191">
        <v>8.569285714285714</v>
      </c>
      <c r="AZ336" s="191">
        <v>3.9068999799615096E-3</v>
      </c>
      <c r="BA336" s="191">
        <v>2.1487949889788305</v>
      </c>
      <c r="BB336" s="191">
        <v>2.1861029033202519</v>
      </c>
    </row>
    <row r="337" spans="42:54" ht="16.5">
      <c r="AP337" s="176">
        <v>1</v>
      </c>
      <c r="AQ337" s="189" t="s">
        <v>265</v>
      </c>
      <c r="AS337" s="177" t="s">
        <v>160</v>
      </c>
      <c r="AT337" s="178" t="s">
        <v>252</v>
      </c>
      <c r="AU337" s="177">
        <v>2</v>
      </c>
      <c r="AV337" s="190">
        <v>4.7162245391104606E-2</v>
      </c>
      <c r="AW337" s="190">
        <v>0.44701208440733448</v>
      </c>
      <c r="AX337" s="190">
        <v>0.19634757025909733</v>
      </c>
      <c r="AY337" s="191">
        <v>11.002000000000001</v>
      </c>
      <c r="AZ337" s="191">
        <v>3.9100080370215201E-2</v>
      </c>
      <c r="BA337" s="191">
        <v>4.5356093229449632</v>
      </c>
      <c r="BB337" s="191">
        <v>2.4477524970438402</v>
      </c>
    </row>
    <row r="338" spans="42:54" ht="16.5">
      <c r="AP338" s="176">
        <v>1</v>
      </c>
      <c r="AQ338" s="189" t="s">
        <v>265</v>
      </c>
      <c r="AS338" s="177" t="s">
        <v>160</v>
      </c>
      <c r="AT338" s="178" t="s">
        <v>253</v>
      </c>
      <c r="AU338" s="177">
        <v>2</v>
      </c>
      <c r="AV338" s="190">
        <v>5.6782840666877818E-2</v>
      </c>
      <c r="AW338" s="190">
        <v>0.39124796602130119</v>
      </c>
      <c r="AX338" s="190">
        <v>0.4209837807444371</v>
      </c>
      <c r="AY338" s="191">
        <v>8.4292499999999997</v>
      </c>
      <c r="AZ338" s="191">
        <v>0.24440277546846859</v>
      </c>
      <c r="BA338" s="191">
        <v>0.18330208160135142</v>
      </c>
      <c r="BB338" s="191">
        <v>3.6780872579091506</v>
      </c>
    </row>
    <row r="339" spans="42:54" ht="16.5">
      <c r="AP339" s="176">
        <v>1</v>
      </c>
      <c r="AQ339" s="189" t="s">
        <v>265</v>
      </c>
      <c r="AS339" s="177" t="s">
        <v>160</v>
      </c>
      <c r="AT339" s="178" t="s">
        <v>254</v>
      </c>
      <c r="AU339" s="177">
        <v>2</v>
      </c>
      <c r="AV339" s="190">
        <v>6.2010142349703895E-2</v>
      </c>
      <c r="AW339" s="190">
        <v>0.23955972022352234</v>
      </c>
      <c r="AX339" s="190">
        <v>0.1909445676940002</v>
      </c>
      <c r="AY339" s="191">
        <v>3.9649999999999999</v>
      </c>
      <c r="AZ339" s="191">
        <v>5.3560888553716747E-2</v>
      </c>
      <c r="BA339" s="191">
        <v>2.062094209318095</v>
      </c>
      <c r="BB339" s="191">
        <v>3.0584276822798713</v>
      </c>
    </row>
    <row r="340" spans="42:54" ht="16.5">
      <c r="AP340" s="176">
        <v>1</v>
      </c>
      <c r="AQ340" s="189" t="s">
        <v>265</v>
      </c>
      <c r="AS340" s="177" t="s">
        <v>160</v>
      </c>
      <c r="AT340" s="178" t="s">
        <v>100</v>
      </c>
      <c r="AU340" s="177">
        <v>2</v>
      </c>
      <c r="AV340" s="190">
        <v>3.8553150098806693E-2</v>
      </c>
      <c r="AW340" s="190">
        <v>0.35955491861399214</v>
      </c>
      <c r="AX340" s="190">
        <v>0.17154302983020597</v>
      </c>
      <c r="AY340" s="191">
        <v>7.9213404255319162</v>
      </c>
      <c r="AZ340" s="191">
        <v>4.2224698650805276E-2</v>
      </c>
      <c r="BA340" s="191">
        <v>2.4601078525403599</v>
      </c>
      <c r="BB340" s="191">
        <v>2.6674594521775492</v>
      </c>
    </row>
    <row r="341" spans="42:54" ht="16.5">
      <c r="AP341" s="176">
        <v>1</v>
      </c>
      <c r="AQ341" s="189" t="s">
        <v>265</v>
      </c>
      <c r="AS341" s="177" t="s">
        <v>144</v>
      </c>
      <c r="AT341" s="178" t="s">
        <v>255</v>
      </c>
      <c r="AU341" s="177">
        <v>2</v>
      </c>
      <c r="AV341" s="190">
        <v>6.2417790783889218E-2</v>
      </c>
      <c r="AW341" s="190">
        <v>0.39445957071969728</v>
      </c>
      <c r="AX341" s="190">
        <v>0.17075607030500242</v>
      </c>
      <c r="AY341" s="191">
        <v>16.146222222222221</v>
      </c>
      <c r="AZ341" s="191">
        <v>0.26489758628534149</v>
      </c>
      <c r="BA341" s="191">
        <v>11.456177651534503</v>
      </c>
      <c r="BB341" s="191">
        <v>1.800937435351752</v>
      </c>
    </row>
    <row r="342" spans="42:54" ht="16.5">
      <c r="AP342" s="176">
        <v>1</v>
      </c>
      <c r="AQ342" s="189" t="s">
        <v>265</v>
      </c>
      <c r="AS342" s="177" t="s">
        <v>144</v>
      </c>
      <c r="AT342" s="178" t="s">
        <v>256</v>
      </c>
      <c r="AU342" s="177">
        <v>2</v>
      </c>
      <c r="AV342" s="190">
        <v>7.6268041204283432E-2</v>
      </c>
      <c r="AW342" s="190">
        <v>0.36298086899316995</v>
      </c>
      <c r="AX342" s="190">
        <v>0.13802564288159219</v>
      </c>
      <c r="AY342" s="191">
        <v>12.695214285714286</v>
      </c>
      <c r="AZ342" s="191">
        <v>0.17724980155280298</v>
      </c>
      <c r="BA342" s="191">
        <v>14.219712528020557</v>
      </c>
      <c r="BB342" s="191">
        <v>2.0646797005189845</v>
      </c>
    </row>
    <row r="343" spans="42:54" ht="16.5">
      <c r="AP343" s="176">
        <v>1</v>
      </c>
      <c r="AQ343" s="189" t="s">
        <v>265</v>
      </c>
      <c r="AS343" s="177" t="s">
        <v>144</v>
      </c>
      <c r="AT343" s="178" t="s">
        <v>257</v>
      </c>
      <c r="AU343" s="177">
        <v>2</v>
      </c>
      <c r="AV343" s="190">
        <v>9.7840675715097525E-2</v>
      </c>
      <c r="AW343" s="190">
        <v>0.3660538457493383</v>
      </c>
      <c r="AX343" s="190">
        <v>0.14950298410931462</v>
      </c>
      <c r="AY343" s="191">
        <v>15.411888888888889</v>
      </c>
      <c r="AZ343" s="191">
        <v>0.26891084015069988</v>
      </c>
      <c r="BA343" s="191">
        <v>8.3562613200020674</v>
      </c>
      <c r="BB343" s="191">
        <v>1.7554984526315109</v>
      </c>
    </row>
    <row r="344" spans="42:54" ht="16.5">
      <c r="AP344" s="176">
        <v>1</v>
      </c>
      <c r="AQ344" s="189" t="s">
        <v>265</v>
      </c>
      <c r="AS344" s="177" t="s">
        <v>144</v>
      </c>
      <c r="AT344" s="178" t="s">
        <v>258</v>
      </c>
      <c r="AU344" s="177">
        <v>2</v>
      </c>
      <c r="AV344" s="190">
        <v>8.1639283822115438E-2</v>
      </c>
      <c r="AW344" s="190">
        <v>0.40733861612771832</v>
      </c>
      <c r="AX344" s="190">
        <v>0.13564158442216276</v>
      </c>
      <c r="AY344" s="191">
        <v>15.466818181818184</v>
      </c>
      <c r="AZ344" s="191">
        <v>0.38645876781595329</v>
      </c>
      <c r="BA344" s="191">
        <v>4.7681391634757055</v>
      </c>
      <c r="BB344" s="191">
        <v>1.8977681378664562</v>
      </c>
    </row>
    <row r="345" spans="42:54" ht="16.5">
      <c r="AP345" s="176">
        <v>1</v>
      </c>
      <c r="AQ345" s="189" t="s">
        <v>265</v>
      </c>
      <c r="AS345" s="177" t="s">
        <v>144</v>
      </c>
      <c r="AT345" s="178" t="s">
        <v>259</v>
      </c>
      <c r="AU345" s="177">
        <v>2</v>
      </c>
      <c r="AV345" s="190">
        <v>0.21332053274925339</v>
      </c>
      <c r="AW345" s="190">
        <v>0.32527536256098222</v>
      </c>
      <c r="AX345" s="190">
        <v>0.1606331373605584</v>
      </c>
      <c r="AY345" s="191">
        <v>27.052800000000001</v>
      </c>
      <c r="AZ345" s="191">
        <v>0.38035092531043668</v>
      </c>
      <c r="BA345" s="191">
        <v>7.2579293007868264</v>
      </c>
      <c r="BB345" s="191">
        <v>1.7965580389804601</v>
      </c>
    </row>
    <row r="346" spans="42:54" ht="16.5">
      <c r="AP346" s="176">
        <v>1</v>
      </c>
      <c r="AQ346" s="189" t="s">
        <v>265</v>
      </c>
      <c r="AS346" s="177" t="s">
        <v>144</v>
      </c>
      <c r="AT346" s="178" t="s">
        <v>99</v>
      </c>
      <c r="AU346" s="177">
        <v>2</v>
      </c>
      <c r="AV346" s="190">
        <v>0.11441033029234493</v>
      </c>
      <c r="AW346" s="190">
        <v>0.43112522712469281</v>
      </c>
      <c r="AX346" s="190">
        <v>0.14157007458452828</v>
      </c>
      <c r="AY346" s="191">
        <v>13.638999999999999</v>
      </c>
      <c r="AZ346" s="191">
        <v>41.117779015359311</v>
      </c>
      <c r="BA346" s="191">
        <v>11.450520738454493</v>
      </c>
      <c r="BB346" s="191">
        <v>1.6371164133422631</v>
      </c>
    </row>
    <row r="347" spans="42:54" ht="16.5">
      <c r="AP347" s="176">
        <v>1</v>
      </c>
      <c r="AQ347" s="189" t="s">
        <v>265</v>
      </c>
      <c r="AS347" s="177" t="s">
        <v>144</v>
      </c>
      <c r="AT347" s="178" t="s">
        <v>100</v>
      </c>
      <c r="AU347" s="177">
        <v>2</v>
      </c>
      <c r="AV347" s="190">
        <v>8.9610827158475001E-2</v>
      </c>
      <c r="AW347" s="190">
        <v>0.37867048240351647</v>
      </c>
      <c r="AX347" s="190">
        <v>0.15200566769255347</v>
      </c>
      <c r="AY347" s="191">
        <v>15.967413793103452</v>
      </c>
      <c r="AZ347" s="191">
        <v>0.60205717811165504</v>
      </c>
      <c r="BA347" s="191">
        <v>10.380719859897017</v>
      </c>
      <c r="BB347" s="191">
        <v>1.9459625369615692</v>
      </c>
    </row>
    <row r="348" spans="42:54" ht="16.5">
      <c r="AP348" s="176">
        <v>1</v>
      </c>
      <c r="AQ348" s="189" t="s">
        <v>265</v>
      </c>
      <c r="AS348" s="177" t="s">
        <v>141</v>
      </c>
      <c r="AT348" s="178" t="s">
        <v>260</v>
      </c>
      <c r="AU348" s="177">
        <v>2</v>
      </c>
      <c r="AV348" s="190">
        <v>4.0717178473265496E-2</v>
      </c>
      <c r="AW348" s="190">
        <v>0.31281662423854173</v>
      </c>
      <c r="AX348" s="190">
        <v>0.16428245436659147</v>
      </c>
      <c r="AY348" s="191">
        <v>9.9895999999999994</v>
      </c>
      <c r="AZ348" s="191">
        <v>4.5420499931214144E-2</v>
      </c>
      <c r="BA348" s="191">
        <v>13.552778402552283</v>
      </c>
      <c r="BB348" s="191">
        <v>2.4338046566370237</v>
      </c>
    </row>
    <row r="349" spans="42:54" ht="16.5">
      <c r="AP349" s="176">
        <v>1</v>
      </c>
      <c r="AQ349" s="189" t="s">
        <v>265</v>
      </c>
      <c r="AS349" s="177" t="s">
        <v>141</v>
      </c>
      <c r="AT349" s="178" t="s">
        <v>261</v>
      </c>
      <c r="AU349" s="177">
        <v>2</v>
      </c>
      <c r="AV349" s="190">
        <v>4.6646877823231424E-2</v>
      </c>
      <c r="AW349" s="190">
        <v>0.351746749339785</v>
      </c>
      <c r="AX349" s="190">
        <v>0.19080922408199411</v>
      </c>
      <c r="AY349" s="191">
        <v>11.266594594594597</v>
      </c>
      <c r="AZ349" s="191">
        <v>0.2539245341341525</v>
      </c>
      <c r="BA349" s="191">
        <v>14.264963870977093</v>
      </c>
      <c r="BB349" s="191">
        <v>2.0464159196323375</v>
      </c>
    </row>
    <row r="350" spans="42:54" ht="16.5">
      <c r="AP350" s="176">
        <v>1</v>
      </c>
      <c r="AQ350" s="189" t="s">
        <v>265</v>
      </c>
      <c r="AS350" s="177" t="s">
        <v>141</v>
      </c>
      <c r="AT350" s="178" t="s">
        <v>100</v>
      </c>
      <c r="AU350" s="177">
        <v>2</v>
      </c>
      <c r="AV350" s="190">
        <v>4.4630843925192148E-2</v>
      </c>
      <c r="AW350" s="190">
        <v>0.33851092620155682</v>
      </c>
      <c r="AX350" s="190">
        <v>0.18069849436465302</v>
      </c>
      <c r="AY350" s="191">
        <v>10.818526315789475</v>
      </c>
      <c r="AZ350" s="191">
        <v>0.17445281716979544</v>
      </c>
      <c r="BA350" s="191">
        <v>13.993512998627562</v>
      </c>
      <c r="BB350" s="191">
        <v>2.1869516418022958</v>
      </c>
    </row>
    <row r="351" spans="42:54" ht="16.5">
      <c r="AP351" s="176">
        <v>1</v>
      </c>
      <c r="AQ351" s="189" t="s">
        <v>265</v>
      </c>
      <c r="AS351" s="177" t="s">
        <v>154</v>
      </c>
      <c r="AT351" s="178" t="s">
        <v>262</v>
      </c>
      <c r="AU351" s="177">
        <v>2</v>
      </c>
      <c r="AV351" s="190">
        <v>6.431435305295935E-2</v>
      </c>
      <c r="AW351" s="190">
        <v>0.35565260154470851</v>
      </c>
      <c r="AX351" s="190">
        <v>0.15063739089287259</v>
      </c>
      <c r="AY351" s="191">
        <v>13.019500000000001</v>
      </c>
      <c r="AZ351" s="191">
        <v>0.92355802196322534</v>
      </c>
      <c r="BA351" s="191">
        <v>5.6072185404780663</v>
      </c>
      <c r="BB351" s="191">
        <v>1.9416883472379516</v>
      </c>
    </row>
    <row r="352" spans="42:54" ht="16.5">
      <c r="AP352" s="176">
        <v>1</v>
      </c>
      <c r="AQ352" s="189" t="s">
        <v>265</v>
      </c>
      <c r="AS352" s="177" t="s">
        <v>154</v>
      </c>
      <c r="AT352" s="178" t="s">
        <v>263</v>
      </c>
      <c r="AU352" s="177">
        <v>2</v>
      </c>
      <c r="AV352" s="190">
        <v>8.6876155739677094E-2</v>
      </c>
      <c r="AW352" s="190">
        <v>0.38236391437166889</v>
      </c>
      <c r="AX352" s="190">
        <v>0.13252705005269724</v>
      </c>
      <c r="AY352" s="191">
        <v>13.092142857142859</v>
      </c>
      <c r="AZ352" s="191">
        <v>1.2909370678708332</v>
      </c>
      <c r="BA352" s="191">
        <v>5.5620160902945468</v>
      </c>
      <c r="BB352" s="191">
        <v>1.7762142593810153</v>
      </c>
    </row>
    <row r="353" spans="42:54" ht="16.5">
      <c r="AP353" s="176">
        <v>1</v>
      </c>
      <c r="AQ353" s="189" t="s">
        <v>265</v>
      </c>
      <c r="AS353" s="177" t="s">
        <v>154</v>
      </c>
      <c r="AT353" s="178" t="s">
        <v>264</v>
      </c>
      <c r="AU353" s="177">
        <v>2</v>
      </c>
      <c r="AV353" s="190">
        <v>9.4029184277344316E-2</v>
      </c>
      <c r="AW353" s="190">
        <v>0.31658481676193367</v>
      </c>
      <c r="AX353" s="190">
        <v>0.13401313947505378</v>
      </c>
      <c r="AY353" s="191">
        <v>12.981333333333334</v>
      </c>
      <c r="AZ353" s="191">
        <v>0.31640038176166951</v>
      </c>
      <c r="BA353" s="191">
        <v>13.127100283311933</v>
      </c>
      <c r="BB353" s="191">
        <v>2.6714572938322285</v>
      </c>
    </row>
    <row r="354" spans="42:54" ht="16.5">
      <c r="AP354" s="176">
        <v>1</v>
      </c>
      <c r="AQ354" s="189" t="s">
        <v>265</v>
      </c>
      <c r="AS354" s="177" t="s">
        <v>154</v>
      </c>
      <c r="AT354" s="178" t="s">
        <v>99</v>
      </c>
      <c r="AU354" s="177">
        <v>2</v>
      </c>
      <c r="AV354" s="190">
        <v>0.10850555236660318</v>
      </c>
      <c r="AW354" s="190">
        <v>0.3852048164978954</v>
      </c>
      <c r="AX354" s="190">
        <v>0.16550624574892986</v>
      </c>
      <c r="AY354" s="191">
        <v>12.530000000000001</v>
      </c>
      <c r="AZ354" s="191">
        <v>4.6929937357919616E-2</v>
      </c>
      <c r="BA354" s="191">
        <v>9.6675670957314406</v>
      </c>
      <c r="BB354" s="191">
        <v>2.059849467645984</v>
      </c>
    </row>
    <row r="355" spans="42:54" ht="16.5">
      <c r="AP355" s="176">
        <v>1</v>
      </c>
      <c r="AQ355" s="189" t="s">
        <v>265</v>
      </c>
      <c r="AS355" s="177" t="s">
        <v>154</v>
      </c>
      <c r="AT355" s="178" t="s">
        <v>100</v>
      </c>
      <c r="AU355" s="177">
        <v>2</v>
      </c>
      <c r="AV355" s="190">
        <v>7.4969668244042637E-2</v>
      </c>
      <c r="AW355" s="190">
        <v>0.35939896610876992</v>
      </c>
      <c r="AX355" s="190">
        <v>0.1459811673368959</v>
      </c>
      <c r="AY355" s="191">
        <v>12.998607142857141</v>
      </c>
      <c r="AZ355" s="191">
        <v>0.86967872914532307</v>
      </c>
      <c r="BA355" s="191">
        <v>6.7510653889586099</v>
      </c>
      <c r="BB355" s="191">
        <v>2.0255161716654291</v>
      </c>
    </row>
    <row r="356" spans="42:54" ht="16.5">
      <c r="AP356" s="176">
        <v>1</v>
      </c>
      <c r="AQ356" s="189" t="s">
        <v>265</v>
      </c>
      <c r="AS356" s="177" t="s">
        <v>147</v>
      </c>
      <c r="AT356" s="178" t="s">
        <v>265</v>
      </c>
      <c r="AU356" s="177">
        <v>2</v>
      </c>
      <c r="AV356" s="190">
        <v>3.0964612720463153E-2</v>
      </c>
      <c r="AW356" s="190">
        <v>0.3401899794120502</v>
      </c>
      <c r="AX356" s="190">
        <v>0.17991427252913839</v>
      </c>
      <c r="AY356" s="191">
        <v>10.038571428571428</v>
      </c>
      <c r="AZ356" s="191">
        <v>0.1310305267340133</v>
      </c>
      <c r="BA356" s="191">
        <v>17.664786868412619</v>
      </c>
      <c r="BB356" s="191">
        <v>2.0571693772076425</v>
      </c>
    </row>
    <row r="357" spans="42:54" ht="16.5">
      <c r="AP357" s="176">
        <v>1</v>
      </c>
      <c r="AQ357" s="189" t="s">
        <v>265</v>
      </c>
      <c r="AS357" s="177" t="s">
        <v>147</v>
      </c>
      <c r="AT357" s="178" t="s">
        <v>266</v>
      </c>
      <c r="AU357" s="177">
        <v>2</v>
      </c>
      <c r="AV357" s="190">
        <v>4.6518016635665696E-2</v>
      </c>
      <c r="AW357" s="190">
        <v>0.3837729206926162</v>
      </c>
      <c r="AX357" s="190">
        <v>0.16604240121473127</v>
      </c>
      <c r="AY357" s="191">
        <v>8.099499999999999</v>
      </c>
      <c r="AZ357" s="191">
        <v>0.27416701954960787</v>
      </c>
      <c r="BA357" s="191">
        <v>5.8046298670268541</v>
      </c>
      <c r="BB357" s="191">
        <v>2.0921130073086807</v>
      </c>
    </row>
    <row r="358" spans="42:54" ht="16.5">
      <c r="AP358" s="176">
        <v>1</v>
      </c>
      <c r="AQ358" s="189" t="s">
        <v>265</v>
      </c>
      <c r="AS358" s="177" t="s">
        <v>147</v>
      </c>
      <c r="AT358" s="178" t="s">
        <v>267</v>
      </c>
      <c r="AU358" s="177">
        <v>2</v>
      </c>
      <c r="AV358" s="190">
        <v>3.1208152000219088E-2</v>
      </c>
      <c r="AW358" s="190">
        <v>0.37488738775018865</v>
      </c>
      <c r="AX358" s="190">
        <v>0.12579236653471701</v>
      </c>
      <c r="AY358" s="191">
        <v>8.1407777777777763</v>
      </c>
      <c r="AZ358" s="191">
        <v>9.0548215113583685E-2</v>
      </c>
      <c r="BA358" s="191">
        <v>6.1851396169894084</v>
      </c>
      <c r="BB358" s="191">
        <v>2.1288600902048804</v>
      </c>
    </row>
    <row r="359" spans="42:54" ht="16.5">
      <c r="AP359" s="176">
        <v>1</v>
      </c>
      <c r="AQ359" s="189" t="s">
        <v>265</v>
      </c>
      <c r="AS359" s="177" t="s">
        <v>147</v>
      </c>
      <c r="AT359" s="178" t="s">
        <v>268</v>
      </c>
      <c r="AU359" s="177">
        <v>2</v>
      </c>
      <c r="AV359" s="190">
        <v>5.4032085571164665E-2</v>
      </c>
      <c r="AW359" s="190">
        <v>0.32456068795810838</v>
      </c>
      <c r="AX359" s="190">
        <v>0.1916213319152679</v>
      </c>
      <c r="AY359" s="191">
        <v>5.1991666666666667</v>
      </c>
      <c r="AZ359" s="191">
        <v>0.10645629550848217</v>
      </c>
      <c r="BA359" s="191">
        <v>1.6526072540840564</v>
      </c>
      <c r="BB359" s="191">
        <v>2.5743379300534666</v>
      </c>
    </row>
    <row r="360" spans="42:54" ht="16.5">
      <c r="AP360" s="176">
        <v>1</v>
      </c>
      <c r="AQ360" s="189" t="s">
        <v>265</v>
      </c>
      <c r="AS360" s="177" t="s">
        <v>147</v>
      </c>
      <c r="AT360" s="178" t="s">
        <v>99</v>
      </c>
      <c r="AU360" s="177">
        <v>2</v>
      </c>
      <c r="AV360" s="190">
        <v>6.7095304050710902E-2</v>
      </c>
      <c r="AW360" s="190">
        <v>0.37476499404493119</v>
      </c>
      <c r="AX360" s="190">
        <v>0.17829311952754145</v>
      </c>
      <c r="AY360" s="191">
        <v>10.635</v>
      </c>
      <c r="AZ360" s="191">
        <v>0.5307330069657048</v>
      </c>
      <c r="BA360" s="191">
        <v>13.616618709963863</v>
      </c>
      <c r="BB360" s="191">
        <v>2.4124526213739075</v>
      </c>
    </row>
    <row r="361" spans="42:54" ht="16.5">
      <c r="AP361" s="176">
        <v>1</v>
      </c>
      <c r="AQ361" s="189" t="s">
        <v>265</v>
      </c>
      <c r="AS361" s="177" t="s">
        <v>147</v>
      </c>
      <c r="AT361" s="178" t="s">
        <v>100</v>
      </c>
      <c r="AU361" s="177">
        <v>2</v>
      </c>
      <c r="AV361" s="190">
        <v>3.7732374898791075E-2</v>
      </c>
      <c r="AW361" s="190">
        <v>0.35226826852155818</v>
      </c>
      <c r="AX361" s="190">
        <v>0.17094252964790929</v>
      </c>
      <c r="AY361" s="191">
        <v>8.8349782608695655</v>
      </c>
      <c r="AZ361" s="191">
        <v>0.15325583187720437</v>
      </c>
      <c r="BA361" s="191">
        <v>12.537735051664436</v>
      </c>
      <c r="BB361" s="191">
        <v>2.1458088314185924</v>
      </c>
    </row>
    <row r="362" spans="42:54" ht="16.5">
      <c r="AP362" s="176">
        <v>1</v>
      </c>
      <c r="AQ362" s="189" t="s">
        <v>265</v>
      </c>
      <c r="AS362" s="177" t="s">
        <v>140</v>
      </c>
      <c r="AT362" s="178" t="s">
        <v>269</v>
      </c>
      <c r="AU362" s="177">
        <v>2</v>
      </c>
      <c r="AV362" s="190">
        <v>3.2536042933780693E-2</v>
      </c>
      <c r="AW362" s="190">
        <v>0.34085321523668716</v>
      </c>
      <c r="AX362" s="190">
        <v>0.14794132980281052</v>
      </c>
      <c r="AY362" s="191">
        <v>9.9478571428571421</v>
      </c>
      <c r="AZ362" s="191">
        <v>0.11973053514178437</v>
      </c>
      <c r="BA362" s="191">
        <v>10.856708810332657</v>
      </c>
      <c r="BB362" s="191">
        <v>2.4081164826713342</v>
      </c>
    </row>
    <row r="363" spans="42:54" ht="16.5">
      <c r="AP363" s="176">
        <v>1</v>
      </c>
      <c r="AQ363" s="189" t="s">
        <v>265</v>
      </c>
      <c r="AS363" s="177" t="s">
        <v>140</v>
      </c>
      <c r="AT363" s="178" t="s">
        <v>270</v>
      </c>
      <c r="AU363" s="177">
        <v>2</v>
      </c>
      <c r="AV363" s="190">
        <v>6.4636694156460214E-2</v>
      </c>
      <c r="AW363" s="190">
        <v>0.34186068017833804</v>
      </c>
      <c r="AX363" s="190">
        <v>0.15105725641521098</v>
      </c>
      <c r="AY363" s="191">
        <v>9.2195555555555568</v>
      </c>
      <c r="AZ363" s="191">
        <v>0.89334936589640901</v>
      </c>
      <c r="BA363" s="191">
        <v>5.6759267792812249</v>
      </c>
      <c r="BB363" s="191">
        <v>2.3339843364699844</v>
      </c>
    </row>
    <row r="364" spans="42:54" ht="16.5">
      <c r="AP364" s="176">
        <v>1</v>
      </c>
      <c r="AQ364" s="189" t="s">
        <v>265</v>
      </c>
      <c r="AS364" s="177" t="s">
        <v>140</v>
      </c>
      <c r="AT364" s="178" t="s">
        <v>271</v>
      </c>
      <c r="AU364" s="177">
        <v>2</v>
      </c>
      <c r="AV364" s="190">
        <v>5.5053481647851898E-2</v>
      </c>
      <c r="AW364" s="190">
        <v>0.32869867971639855</v>
      </c>
      <c r="AX364" s="190">
        <v>0.16628660247426683</v>
      </c>
      <c r="AY364" s="191">
        <v>8.5447000000000006</v>
      </c>
      <c r="AZ364" s="191">
        <v>0.82621628836629102</v>
      </c>
      <c r="BA364" s="191">
        <v>9.4098421647723995</v>
      </c>
      <c r="BB364" s="191">
        <v>2.9581533574159478</v>
      </c>
    </row>
    <row r="365" spans="42:54" ht="16.5">
      <c r="AP365" s="176">
        <v>1</v>
      </c>
      <c r="AQ365" s="189" t="s">
        <v>265</v>
      </c>
      <c r="AS365" s="177" t="s">
        <v>140</v>
      </c>
      <c r="AT365" s="178" t="s">
        <v>272</v>
      </c>
      <c r="AU365" s="177">
        <v>2</v>
      </c>
      <c r="AV365" s="190">
        <v>4.6414910277854091E-2</v>
      </c>
      <c r="AW365" s="190">
        <v>0.36521569200135345</v>
      </c>
      <c r="AX365" s="190">
        <v>0.15675967788815776</v>
      </c>
      <c r="AY365" s="191">
        <v>9.2276250000000015</v>
      </c>
      <c r="AZ365" s="191">
        <v>8.6269944263145756E-2</v>
      </c>
      <c r="BA365" s="191">
        <v>9.3315323044635985</v>
      </c>
      <c r="BB365" s="191">
        <v>2.7151271157905827</v>
      </c>
    </row>
    <row r="366" spans="42:54" ht="16.5">
      <c r="AP366" s="176">
        <v>1</v>
      </c>
      <c r="AQ366" s="189" t="s">
        <v>265</v>
      </c>
      <c r="AS366" s="177" t="s">
        <v>140</v>
      </c>
      <c r="AT366" s="178" t="s">
        <v>100</v>
      </c>
      <c r="AU366" s="177">
        <v>2</v>
      </c>
      <c r="AV366" s="190">
        <v>4.5320507361612951E-2</v>
      </c>
      <c r="AW366" s="190">
        <v>0.34263398007169621</v>
      </c>
      <c r="AX366" s="190">
        <v>0.15336670532914615</v>
      </c>
      <c r="AY366" s="191">
        <v>9.3989375000000006</v>
      </c>
      <c r="AZ366" s="191">
        <v>0.39028336211388148</v>
      </c>
      <c r="BA366" s="191">
        <v>9.4129398920957144</v>
      </c>
      <c r="BB366" s="191">
        <v>2.5457783596186681</v>
      </c>
    </row>
    <row r="367" spans="42:54" ht="16.5">
      <c r="AP367" s="176">
        <v>1</v>
      </c>
      <c r="AQ367" s="189" t="s">
        <v>265</v>
      </c>
      <c r="AS367" s="177" t="s">
        <v>149</v>
      </c>
      <c r="AT367" s="178" t="s">
        <v>273</v>
      </c>
      <c r="AU367" s="177">
        <v>2</v>
      </c>
      <c r="AV367" s="190">
        <v>4.079024118640056E-2</v>
      </c>
      <c r="AW367" s="190">
        <v>0.41883333994252309</v>
      </c>
      <c r="AX367" s="190">
        <v>0.17456700107602546</v>
      </c>
      <c r="AY367" s="191">
        <v>14.583583333333332</v>
      </c>
      <c r="AZ367" s="191">
        <v>0.64943975598383563</v>
      </c>
      <c r="BA367" s="191">
        <v>23.353773447431077</v>
      </c>
      <c r="BB367" s="191">
        <v>2.1135242298755212</v>
      </c>
    </row>
    <row r="368" spans="42:54" ht="16.5">
      <c r="AP368" s="176">
        <v>1</v>
      </c>
      <c r="AQ368" s="189" t="s">
        <v>265</v>
      </c>
      <c r="AS368" s="177" t="s">
        <v>149</v>
      </c>
      <c r="AT368" s="178" t="s">
        <v>274</v>
      </c>
      <c r="AU368" s="177">
        <v>2</v>
      </c>
      <c r="AV368" s="190">
        <v>4.7393690625551307E-2</v>
      </c>
      <c r="AW368" s="190">
        <v>0.2869130412583254</v>
      </c>
      <c r="AX368" s="190">
        <v>0.11724380146890659</v>
      </c>
      <c r="AY368" s="191">
        <v>18.674799999999998</v>
      </c>
      <c r="AZ368" s="191">
        <v>0.12253396998056763</v>
      </c>
      <c r="BA368" s="191">
        <v>4.9084280667215845</v>
      </c>
      <c r="BB368" s="191">
        <v>2.9698925208272677</v>
      </c>
    </row>
    <row r="369" spans="42:54" ht="16.5">
      <c r="AP369" s="176">
        <v>1</v>
      </c>
      <c r="AQ369" s="189" t="s">
        <v>265</v>
      </c>
      <c r="AS369" s="177" t="s">
        <v>149</v>
      </c>
      <c r="AT369" s="178" t="s">
        <v>275</v>
      </c>
      <c r="AU369" s="177">
        <v>2</v>
      </c>
      <c r="AV369" s="190">
        <v>5.0738973043632833E-2</v>
      </c>
      <c r="AW369" s="190">
        <v>0.44738130798514281</v>
      </c>
      <c r="AX369" s="190">
        <v>0.17567778718278715</v>
      </c>
      <c r="AY369" s="191">
        <v>16.087800000000001</v>
      </c>
      <c r="AZ369" s="191">
        <v>0.65485889016490839</v>
      </c>
      <c r="BA369" s="191">
        <v>29.424748902772947</v>
      </c>
      <c r="BB369" s="191">
        <v>1.8898149364136783</v>
      </c>
    </row>
    <row r="370" spans="42:54" ht="16.5">
      <c r="AP370" s="176">
        <v>1</v>
      </c>
      <c r="AQ370" s="189" t="s">
        <v>265</v>
      </c>
      <c r="AS370" s="177" t="s">
        <v>149</v>
      </c>
      <c r="AT370" s="178" t="s">
        <v>276</v>
      </c>
      <c r="AU370" s="177">
        <v>2</v>
      </c>
      <c r="AV370" s="190">
        <v>5.2709418953082232E-2</v>
      </c>
      <c r="AW370" s="190">
        <v>0.4402826898804606</v>
      </c>
      <c r="AX370" s="190">
        <v>0.23409455873959598</v>
      </c>
      <c r="AY370" s="191">
        <v>11.510333333333334</v>
      </c>
      <c r="AZ370" s="191">
        <v>0.37303751854577649</v>
      </c>
      <c r="BA370" s="191">
        <v>15.92708013965011</v>
      </c>
      <c r="BB370" s="191">
        <v>2.296781776042407</v>
      </c>
    </row>
    <row r="371" spans="42:54" ht="16.5">
      <c r="AP371" s="176">
        <v>1</v>
      </c>
      <c r="AQ371" s="189" t="s">
        <v>265</v>
      </c>
      <c r="AS371" s="177" t="s">
        <v>149</v>
      </c>
      <c r="AT371" s="178" t="s">
        <v>277</v>
      </c>
      <c r="AU371" s="177">
        <v>2</v>
      </c>
      <c r="AV371" s="190">
        <v>5.2011806786127074E-2</v>
      </c>
      <c r="AW371" s="190">
        <v>0.41265191980961452</v>
      </c>
      <c r="AX371" s="190">
        <v>0.19184345371302247</v>
      </c>
      <c r="AY371" s="191">
        <v>13.116249999999999</v>
      </c>
      <c r="AZ371" s="191">
        <v>0.6466633271225477</v>
      </c>
      <c r="BA371" s="191">
        <v>28.083362595201098</v>
      </c>
      <c r="BB371" s="191">
        <v>2.2187417007887724</v>
      </c>
    </row>
    <row r="372" spans="42:54" ht="16.5">
      <c r="AP372" s="176">
        <v>1</v>
      </c>
      <c r="AQ372" s="189" t="s">
        <v>265</v>
      </c>
      <c r="AS372" s="177" t="s">
        <v>149</v>
      </c>
      <c r="AT372" s="178" t="s">
        <v>278</v>
      </c>
      <c r="AU372" s="177">
        <v>2</v>
      </c>
      <c r="AV372" s="190">
        <v>7.8824917524692076E-2</v>
      </c>
      <c r="AW372" s="190">
        <v>0.46203154983201827</v>
      </c>
      <c r="AX372" s="190">
        <v>0.17511963678015738</v>
      </c>
      <c r="AY372" s="191">
        <v>18.412750000000003</v>
      </c>
      <c r="AZ372" s="191">
        <v>0.56238738679796174</v>
      </c>
      <c r="BA372" s="191">
        <v>18.52537461264177</v>
      </c>
      <c r="BB372" s="191">
        <v>1.8202891355832869</v>
      </c>
    </row>
    <row r="373" spans="42:54" ht="16.5">
      <c r="AP373" s="176">
        <v>1</v>
      </c>
      <c r="AQ373" s="189" t="s">
        <v>265</v>
      </c>
      <c r="AS373" s="177" t="s">
        <v>149</v>
      </c>
      <c r="AT373" s="178" t="s">
        <v>100</v>
      </c>
      <c r="AU373" s="177">
        <v>2</v>
      </c>
      <c r="AV373" s="190">
        <v>5.1001737623765031E-2</v>
      </c>
      <c r="AW373" s="190">
        <v>0.4083207679482328</v>
      </c>
      <c r="AX373" s="190">
        <v>0.16404007757836184</v>
      </c>
      <c r="AY373" s="191">
        <v>15.308067796610166</v>
      </c>
      <c r="AZ373" s="191">
        <v>0.46191975791305229</v>
      </c>
      <c r="BA373" s="191">
        <v>18.837321981771186</v>
      </c>
      <c r="BB373" s="191">
        <v>2.340711469266922</v>
      </c>
    </row>
    <row r="374" spans="42:54" ht="16.5">
      <c r="AP374" s="176">
        <v>1</v>
      </c>
      <c r="AQ374" s="189" t="s">
        <v>265</v>
      </c>
      <c r="AS374" s="177" t="s">
        <v>152</v>
      </c>
      <c r="AT374" s="178" t="s">
        <v>279</v>
      </c>
      <c r="AU374" s="177">
        <v>2</v>
      </c>
      <c r="AV374" s="190">
        <v>2.7851076999607455E-2</v>
      </c>
      <c r="AW374" s="190">
        <v>0.28361019006425059</v>
      </c>
      <c r="AX374" s="190">
        <v>0.15708846215461755</v>
      </c>
      <c r="AY374" s="191">
        <v>13.615666666666668</v>
      </c>
      <c r="AZ374" s="191">
        <v>3.8358389745195716</v>
      </c>
      <c r="BA374" s="191">
        <v>8.2714801283095376</v>
      </c>
      <c r="BB374" s="191">
        <v>2.6425809364858397</v>
      </c>
    </row>
    <row r="375" spans="42:54" ht="16.5">
      <c r="AP375" s="176">
        <v>1</v>
      </c>
      <c r="AQ375" s="189" t="s">
        <v>265</v>
      </c>
      <c r="AS375" s="177" t="s">
        <v>152</v>
      </c>
      <c r="AT375" s="178" t="s">
        <v>280</v>
      </c>
      <c r="AU375" s="177">
        <v>2</v>
      </c>
      <c r="AV375" s="190">
        <v>3.0450082863059887E-2</v>
      </c>
      <c r="AW375" s="190">
        <v>0.25545578029967508</v>
      </c>
      <c r="AX375" s="190">
        <v>0.11792385529297617</v>
      </c>
      <c r="AY375" s="191">
        <v>10.562285714285716</v>
      </c>
      <c r="AZ375" s="191">
        <v>0.19719708242972603</v>
      </c>
      <c r="BA375" s="191">
        <v>5.4008800928988494</v>
      </c>
      <c r="BB375" s="191">
        <v>2.6641283412094849</v>
      </c>
    </row>
    <row r="376" spans="42:54" ht="16.5">
      <c r="AP376" s="176">
        <v>1</v>
      </c>
      <c r="AQ376" s="189" t="s">
        <v>265</v>
      </c>
      <c r="AS376" s="177" t="s">
        <v>152</v>
      </c>
      <c r="AT376" s="178" t="s">
        <v>281</v>
      </c>
      <c r="AU376" s="177">
        <v>2</v>
      </c>
      <c r="AV376" s="190">
        <v>2.9605916126869265E-2</v>
      </c>
      <c r="AW376" s="190">
        <v>0.20995711869601566</v>
      </c>
      <c r="AX376" s="190">
        <v>0.11691187508364896</v>
      </c>
      <c r="AY376" s="191">
        <v>16.183</v>
      </c>
      <c r="AZ376" s="191">
        <v>0.18445493052640671</v>
      </c>
      <c r="BA376" s="191">
        <v>8.9786150006236216</v>
      </c>
      <c r="BB376" s="191">
        <v>2.8195461360716823</v>
      </c>
    </row>
    <row r="377" spans="42:54" ht="16.5">
      <c r="AP377" s="176">
        <v>1</v>
      </c>
      <c r="AQ377" s="189" t="s">
        <v>265</v>
      </c>
      <c r="AS377" s="177" t="s">
        <v>152</v>
      </c>
      <c r="AT377" s="178" t="s">
        <v>282</v>
      </c>
      <c r="AU377" s="177">
        <v>2</v>
      </c>
      <c r="AV377" s="190">
        <v>4.9277002677251394E-2</v>
      </c>
      <c r="AW377" s="190">
        <v>0.10039024825956755</v>
      </c>
      <c r="AX377" s="190">
        <v>0.12002416775076619</v>
      </c>
      <c r="AY377" s="191">
        <v>10.387</v>
      </c>
      <c r="AZ377" s="191">
        <v>0</v>
      </c>
      <c r="BA377" s="191">
        <v>1.1327837677431802</v>
      </c>
      <c r="BB377" s="191">
        <v>2.1715243522740368</v>
      </c>
    </row>
    <row r="378" spans="42:54" ht="16.5">
      <c r="AP378" s="176">
        <v>1</v>
      </c>
      <c r="AQ378" s="189" t="s">
        <v>265</v>
      </c>
      <c r="AS378" s="177" t="s">
        <v>152</v>
      </c>
      <c r="AT378" s="178" t="s">
        <v>283</v>
      </c>
      <c r="AU378" s="177">
        <v>2</v>
      </c>
      <c r="AV378" s="190">
        <v>2.8684033909020377E-2</v>
      </c>
      <c r="AW378" s="190">
        <v>0.3071555332771061</v>
      </c>
      <c r="AX378" s="190">
        <v>0.17374972514835374</v>
      </c>
      <c r="AY378" s="191">
        <v>5.97</v>
      </c>
      <c r="AZ378" s="191">
        <v>1.1974047072247809</v>
      </c>
      <c r="BA378" s="191">
        <v>7.4365134448696919</v>
      </c>
      <c r="BB378" s="191">
        <v>3.0045779732399591</v>
      </c>
    </row>
    <row r="379" spans="42:54" ht="16.5">
      <c r="AP379" s="176">
        <v>1</v>
      </c>
      <c r="AQ379" s="189" t="s">
        <v>265</v>
      </c>
      <c r="AS379" s="177" t="s">
        <v>152</v>
      </c>
      <c r="AT379" s="178" t="s">
        <v>329</v>
      </c>
      <c r="AU379" s="177">
        <v>2</v>
      </c>
      <c r="AV379" s="190">
        <v>4.2272580669769244E-2</v>
      </c>
      <c r="AW379" s="190">
        <v>0.23448994815338811</v>
      </c>
      <c r="AX379" s="190">
        <v>0.1708765517429276</v>
      </c>
      <c r="AY379" s="191">
        <v>7.04</v>
      </c>
      <c r="AZ379" s="191">
        <v>2.6451478597976408E-2</v>
      </c>
      <c r="BA379" s="191">
        <v>1.5606372372806081</v>
      </c>
      <c r="BB379" s="191">
        <v>2.2413351111416766</v>
      </c>
    </row>
    <row r="380" spans="42:54" ht="16.5">
      <c r="AP380" s="176">
        <v>1</v>
      </c>
      <c r="AQ380" s="189" t="s">
        <v>265</v>
      </c>
      <c r="AS380" s="177" t="s">
        <v>152</v>
      </c>
      <c r="AT380" s="178" t="s">
        <v>100</v>
      </c>
      <c r="AU380" s="177">
        <v>2</v>
      </c>
      <c r="AV380" s="190">
        <v>2.9820131906770967E-2</v>
      </c>
      <c r="AW380" s="190">
        <v>0.26621629562571641</v>
      </c>
      <c r="AX380" s="190">
        <v>0.14504595558733729</v>
      </c>
      <c r="AY380" s="191">
        <v>11.926689655172414</v>
      </c>
      <c r="AZ380" s="191">
        <v>2.2798089606272787</v>
      </c>
      <c r="BA380" s="191">
        <v>7.2422766410783925</v>
      </c>
      <c r="BB380" s="191">
        <v>2.6604385955571974</v>
      </c>
    </row>
    <row r="381" spans="42:54" ht="16.5">
      <c r="AP381" s="176">
        <v>1</v>
      </c>
      <c r="AQ381" s="189" t="s">
        <v>265</v>
      </c>
      <c r="AS381" s="177" t="s">
        <v>163</v>
      </c>
      <c r="AT381" s="178" t="s">
        <v>284</v>
      </c>
      <c r="AU381" s="177">
        <v>2</v>
      </c>
      <c r="AV381" s="190">
        <v>1.0998592065204288E-2</v>
      </c>
      <c r="AW381" s="190">
        <v>0.34093178342953923</v>
      </c>
      <c r="AX381" s="190">
        <v>0.16400485207922924</v>
      </c>
      <c r="AY381" s="191">
        <v>7.6568500000000013</v>
      </c>
      <c r="AZ381" s="191">
        <v>0.20233479117065986</v>
      </c>
      <c r="BA381" s="191">
        <v>1.4788627152417331</v>
      </c>
      <c r="BB381" s="191">
        <v>2.385603536115358</v>
      </c>
    </row>
    <row r="382" spans="42:54" ht="16.5">
      <c r="AP382" s="176">
        <v>1</v>
      </c>
      <c r="AQ382" s="189" t="s">
        <v>265</v>
      </c>
      <c r="AS382" s="177" t="s">
        <v>163</v>
      </c>
      <c r="AT382" s="178" t="s">
        <v>189</v>
      </c>
      <c r="AU382" s="177">
        <v>2</v>
      </c>
      <c r="AV382" s="190">
        <v>1.1087069400400851E-2</v>
      </c>
      <c r="AW382" s="190">
        <v>0.22515099983967532</v>
      </c>
      <c r="AX382" s="190">
        <v>0.10927162494547069</v>
      </c>
      <c r="AY382" s="191">
        <v>13.304000000000002</v>
      </c>
      <c r="AZ382" s="191">
        <v>2.8404373523647176E-3</v>
      </c>
      <c r="BA382" s="191">
        <v>1.2526328723928404</v>
      </c>
      <c r="BB382" s="191">
        <v>2.876662886498623</v>
      </c>
    </row>
    <row r="383" spans="42:54" ht="16.5">
      <c r="AP383" s="176">
        <v>1</v>
      </c>
      <c r="AQ383" s="189" t="s">
        <v>265</v>
      </c>
      <c r="AS383" s="177" t="s">
        <v>163</v>
      </c>
      <c r="AT383" s="178" t="s">
        <v>285</v>
      </c>
      <c r="AU383" s="177">
        <v>2</v>
      </c>
      <c r="AV383" s="190">
        <v>9.518401425678686E-3</v>
      </c>
      <c r="AW383" s="190">
        <v>0.3249748215430972</v>
      </c>
      <c r="AX383" s="190">
        <v>0.131771550478607</v>
      </c>
      <c r="AY383" s="191">
        <v>6.7794736842105268</v>
      </c>
      <c r="AZ383" s="191">
        <v>2.7130477674406597E-2</v>
      </c>
      <c r="BA383" s="191">
        <v>0.80447764234544772</v>
      </c>
      <c r="BB383" s="191">
        <v>2.7471367083708307</v>
      </c>
    </row>
    <row r="384" spans="42:54" ht="16.5">
      <c r="AP384" s="176">
        <v>1</v>
      </c>
      <c r="AQ384" s="189" t="s">
        <v>265</v>
      </c>
      <c r="AS384" s="177" t="s">
        <v>163</v>
      </c>
      <c r="AT384" s="178" t="s">
        <v>99</v>
      </c>
      <c r="AU384" s="177">
        <v>2</v>
      </c>
      <c r="AV384" s="190">
        <v>0.16374158730053334</v>
      </c>
      <c r="AW384" s="190">
        <v>0.27264668356015476</v>
      </c>
      <c r="AX384" s="190">
        <v>9.2835759185954811E-2</v>
      </c>
      <c r="AY384" s="191">
        <v>7.4850000000000003</v>
      </c>
      <c r="AZ384" s="191">
        <v>0</v>
      </c>
      <c r="BA384" s="191">
        <v>1.1484836187953174</v>
      </c>
      <c r="BB384" s="191">
        <v>2.76544229354253</v>
      </c>
    </row>
    <row r="385" spans="42:54" ht="16.5">
      <c r="AP385" s="176">
        <v>1</v>
      </c>
      <c r="AQ385" s="189" t="s">
        <v>265</v>
      </c>
      <c r="AS385" s="177" t="s">
        <v>163</v>
      </c>
      <c r="AT385" s="178" t="s">
        <v>100</v>
      </c>
      <c r="AU385" s="177">
        <v>2</v>
      </c>
      <c r="AV385" s="190">
        <v>1.1345997777477839E-2</v>
      </c>
      <c r="AW385" s="190">
        <v>0.32296221338782916</v>
      </c>
      <c r="AX385" s="190">
        <v>0.14135459723446997</v>
      </c>
      <c r="AY385" s="191">
        <v>7.787454545454545</v>
      </c>
      <c r="AZ385" s="191">
        <v>9.6651080260511585E-2</v>
      </c>
      <c r="BA385" s="191">
        <v>1.1655546114584465</v>
      </c>
      <c r="BB385" s="191">
        <v>2.5979446213006967</v>
      </c>
    </row>
    <row r="386" spans="42:54" ht="16.5">
      <c r="AP386" s="176">
        <v>1</v>
      </c>
      <c r="AQ386" s="189" t="s">
        <v>265</v>
      </c>
      <c r="AS386" s="177" t="s">
        <v>165</v>
      </c>
      <c r="AT386" s="178" t="s">
        <v>286</v>
      </c>
      <c r="AU386" s="177">
        <v>2</v>
      </c>
      <c r="AV386" s="190">
        <v>1.0173796657456432E-2</v>
      </c>
      <c r="AW386" s="190">
        <v>0.32902874068386206</v>
      </c>
      <c r="AX386" s="190">
        <v>0.13988090813405554</v>
      </c>
      <c r="AY386" s="191">
        <v>7.1527857142857147</v>
      </c>
      <c r="AZ386" s="191">
        <v>0.34160322669747573</v>
      </c>
      <c r="BA386" s="191">
        <v>5.0663126438372101</v>
      </c>
      <c r="BB386" s="191">
        <v>3.1310122357606027</v>
      </c>
    </row>
    <row r="387" spans="42:54" ht="16.5">
      <c r="AP387" s="176">
        <v>1</v>
      </c>
      <c r="AQ387" s="189" t="s">
        <v>265</v>
      </c>
      <c r="AS387" s="177" t="s">
        <v>165</v>
      </c>
      <c r="AT387" s="178" t="s">
        <v>287</v>
      </c>
      <c r="AU387" s="177">
        <v>2</v>
      </c>
      <c r="AV387" s="190">
        <v>1.2276344325015918E-2</v>
      </c>
      <c r="AW387" s="190">
        <v>0.31375960792513968</v>
      </c>
      <c r="AX387" s="190">
        <v>0.14795716562838812</v>
      </c>
      <c r="AY387" s="191">
        <v>5.2437777777777779</v>
      </c>
      <c r="AZ387" s="191">
        <v>8.6698943418941951E-2</v>
      </c>
      <c r="BA387" s="191">
        <v>9.1142264269162734</v>
      </c>
      <c r="BB387" s="191">
        <v>2.8587715687806878</v>
      </c>
    </row>
    <row r="388" spans="42:54" ht="16.5">
      <c r="AP388" s="176">
        <v>1</v>
      </c>
      <c r="AQ388" s="189" t="s">
        <v>265</v>
      </c>
      <c r="AS388" s="177" t="s">
        <v>165</v>
      </c>
      <c r="AT388" s="178" t="s">
        <v>288</v>
      </c>
      <c r="AU388" s="177">
        <v>2</v>
      </c>
      <c r="AV388" s="190">
        <v>1.0815983550073299E-2</v>
      </c>
      <c r="AW388" s="190">
        <v>0.32205172566793761</v>
      </c>
      <c r="AX388" s="190">
        <v>9.015391595142383E-2</v>
      </c>
      <c r="AY388" s="191">
        <v>3.552888888888889</v>
      </c>
      <c r="AZ388" s="191">
        <v>7.357041970617864</v>
      </c>
      <c r="BA388" s="191">
        <v>11.080790672959283</v>
      </c>
      <c r="BB388" s="191">
        <v>3.0564208977437755</v>
      </c>
    </row>
    <row r="389" spans="42:54" ht="16.5">
      <c r="AP389" s="176">
        <v>1</v>
      </c>
      <c r="AQ389" s="189" t="s">
        <v>265</v>
      </c>
      <c r="AS389" s="177" t="s">
        <v>165</v>
      </c>
      <c r="AT389" s="178" t="s">
        <v>289</v>
      </c>
      <c r="AU389" s="177">
        <v>2</v>
      </c>
      <c r="AV389" s="190">
        <v>1.1074506935327614E-2</v>
      </c>
      <c r="AW389" s="190">
        <v>0.28339802669872494</v>
      </c>
      <c r="AX389" s="190">
        <v>7.2795783600317437E-2</v>
      </c>
      <c r="AY389" s="191">
        <v>3.0392000000000001</v>
      </c>
      <c r="AZ389" s="191">
        <v>3.8577521780772353E-2</v>
      </c>
      <c r="BA389" s="191">
        <v>2.8817408770236952</v>
      </c>
      <c r="BB389" s="191">
        <v>3.700985360581436</v>
      </c>
    </row>
    <row r="390" spans="42:54" ht="16.5">
      <c r="AP390" s="176">
        <v>1</v>
      </c>
      <c r="AQ390" s="189" t="s">
        <v>265</v>
      </c>
      <c r="AS390" s="177" t="s">
        <v>165</v>
      </c>
      <c r="AT390" s="178" t="s">
        <v>290</v>
      </c>
      <c r="AU390" s="177">
        <v>2</v>
      </c>
      <c r="AV390" s="190">
        <v>1.3296834567077975E-2</v>
      </c>
      <c r="AW390" s="190">
        <v>0.28590306030397172</v>
      </c>
      <c r="AX390" s="190">
        <v>6.6133968924081063E-2</v>
      </c>
      <c r="AY390" s="191">
        <v>2.9256666666666664</v>
      </c>
      <c r="AZ390" s="191">
        <v>0.88814764037889105</v>
      </c>
      <c r="BA390" s="191">
        <v>2.4295609005406029</v>
      </c>
      <c r="BB390" s="191">
        <v>3.3528535353597504</v>
      </c>
    </row>
    <row r="391" spans="42:54" ht="16.5">
      <c r="AP391" s="176">
        <v>1</v>
      </c>
      <c r="AQ391" s="189" t="s">
        <v>265</v>
      </c>
      <c r="AS391" s="177" t="s">
        <v>165</v>
      </c>
      <c r="AT391" s="178" t="s">
        <v>99</v>
      </c>
      <c r="AU391" s="177">
        <v>2</v>
      </c>
      <c r="AV391" s="190">
        <v>2.4664277344861322E-2</v>
      </c>
      <c r="AW391" s="190">
        <v>0.32373046296715879</v>
      </c>
      <c r="AX391" s="190">
        <v>0.14941420941057373</v>
      </c>
      <c r="AY391" s="191">
        <v>5.3174999999999999</v>
      </c>
      <c r="AZ391" s="191">
        <v>0.39185026413263346</v>
      </c>
      <c r="BA391" s="191">
        <v>6.8147872023066691</v>
      </c>
      <c r="BB391" s="191">
        <v>2.9020348792654125</v>
      </c>
    </row>
    <row r="392" spans="42:54" ht="16.5">
      <c r="AP392" s="176">
        <v>1</v>
      </c>
      <c r="AQ392" s="189" t="s">
        <v>265</v>
      </c>
      <c r="AS392" s="177" t="s">
        <v>165</v>
      </c>
      <c r="AT392" s="178" t="s">
        <v>100</v>
      </c>
      <c r="AU392" s="177">
        <v>2</v>
      </c>
      <c r="AV392" s="190">
        <v>1.1583931209014584E-2</v>
      </c>
      <c r="AW392" s="190">
        <v>0.31493250041564097</v>
      </c>
      <c r="AX392" s="190">
        <v>0.11619923533032218</v>
      </c>
      <c r="AY392" s="191">
        <v>5.0932619047619063</v>
      </c>
      <c r="AZ392" s="191">
        <v>1.8034841199103466</v>
      </c>
      <c r="BA392" s="191">
        <v>6.7276950442462615</v>
      </c>
      <c r="BB392" s="191">
        <v>3.1086368577891008</v>
      </c>
    </row>
    <row r="393" spans="42:54" ht="16.5">
      <c r="AP393" s="176">
        <v>1</v>
      </c>
      <c r="AQ393" s="189" t="s">
        <v>265</v>
      </c>
      <c r="AS393" s="177" t="s">
        <v>137</v>
      </c>
      <c r="AT393" s="178" t="s">
        <v>291</v>
      </c>
      <c r="AU393" s="177">
        <v>2</v>
      </c>
      <c r="AV393" s="190">
        <v>5.2050083691637085E-2</v>
      </c>
      <c r="AW393" s="190">
        <v>0.39103634966692807</v>
      </c>
      <c r="AX393" s="190">
        <v>0.17824986546847801</v>
      </c>
      <c r="AY393" s="191">
        <v>12.864307692307694</v>
      </c>
      <c r="AZ393" s="191">
        <v>0.52723825685570891</v>
      </c>
      <c r="BA393" s="191">
        <v>27.81542927007601</v>
      </c>
      <c r="BB393" s="191">
        <v>1.7848703982921839</v>
      </c>
    </row>
    <row r="394" spans="42:54" ht="16.5">
      <c r="AP394" s="176">
        <v>1</v>
      </c>
      <c r="AQ394" s="189" t="s">
        <v>265</v>
      </c>
      <c r="AS394" s="177" t="s">
        <v>137</v>
      </c>
      <c r="AT394" s="178" t="s">
        <v>292</v>
      </c>
      <c r="AU394" s="177">
        <v>2</v>
      </c>
      <c r="AV394" s="190">
        <v>6.7284940975427754E-2</v>
      </c>
      <c r="AW394" s="190">
        <v>0.35702284696063624</v>
      </c>
      <c r="AX394" s="190">
        <v>0.14526100497373681</v>
      </c>
      <c r="AY394" s="191">
        <v>10.601166666666666</v>
      </c>
      <c r="AZ394" s="191">
        <v>0.13215080596888693</v>
      </c>
      <c r="BA394" s="191">
        <v>6.3054813133726046</v>
      </c>
      <c r="BB394" s="191">
        <v>2.1527926741623875</v>
      </c>
    </row>
    <row r="395" spans="42:54" ht="16.5">
      <c r="AP395" s="176">
        <v>1</v>
      </c>
      <c r="AQ395" s="189" t="s">
        <v>265</v>
      </c>
      <c r="AS395" s="177" t="s">
        <v>137</v>
      </c>
      <c r="AT395" s="178" t="s">
        <v>293</v>
      </c>
      <c r="AU395" s="177">
        <v>2</v>
      </c>
      <c r="AV395" s="190">
        <v>5.1570589640575981E-2</v>
      </c>
      <c r="AW395" s="190">
        <v>0.35749403287517639</v>
      </c>
      <c r="AX395" s="190">
        <v>0.15871639716236072</v>
      </c>
      <c r="AY395" s="191">
        <v>12.030307692307691</v>
      </c>
      <c r="AZ395" s="191">
        <v>0.29225869324728487</v>
      </c>
      <c r="BA395" s="191">
        <v>21.06255264288955</v>
      </c>
      <c r="BB395" s="191">
        <v>1.802645059495354</v>
      </c>
    </row>
    <row r="396" spans="42:54" ht="16.5">
      <c r="AP396" s="176">
        <v>1</v>
      </c>
      <c r="AQ396" s="189" t="s">
        <v>265</v>
      </c>
      <c r="AS396" s="177" t="s">
        <v>137</v>
      </c>
      <c r="AT396" s="178" t="s">
        <v>294</v>
      </c>
      <c r="AU396" s="177">
        <v>2</v>
      </c>
      <c r="AV396" s="190">
        <v>4.8116695598123899E-2</v>
      </c>
      <c r="AW396" s="190">
        <v>0.35980152891904227</v>
      </c>
      <c r="AX396" s="190">
        <v>0.15266413687251734</v>
      </c>
      <c r="AY396" s="191">
        <v>9.8035384615384622</v>
      </c>
      <c r="AZ396" s="191">
        <v>2.5758853240582226E-2</v>
      </c>
      <c r="BA396" s="191">
        <v>6.1872765483878513</v>
      </c>
      <c r="BB396" s="191">
        <v>2.1401304517873854</v>
      </c>
    </row>
    <row r="397" spans="42:54" ht="16.5">
      <c r="AP397" s="176">
        <v>1</v>
      </c>
      <c r="AQ397" s="189" t="s">
        <v>265</v>
      </c>
      <c r="AS397" s="177" t="s">
        <v>137</v>
      </c>
      <c r="AT397" s="178" t="s">
        <v>295</v>
      </c>
      <c r="AU397" s="177">
        <v>2</v>
      </c>
      <c r="AV397" s="190">
        <v>6.5762780954912489E-2</v>
      </c>
      <c r="AW397" s="190">
        <v>0.36243808555074536</v>
      </c>
      <c r="AX397" s="190">
        <v>0.14744353811089031</v>
      </c>
      <c r="AY397" s="191">
        <v>10.579416666666667</v>
      </c>
      <c r="AZ397" s="191">
        <v>7.8856618641396564E-2</v>
      </c>
      <c r="BA397" s="191">
        <v>8.8997946573650584</v>
      </c>
      <c r="BB397" s="191">
        <v>1.9036051423996059</v>
      </c>
    </row>
    <row r="398" spans="42:54" ht="16.5">
      <c r="AP398" s="176">
        <v>1</v>
      </c>
      <c r="AQ398" s="189" t="s">
        <v>265</v>
      </c>
      <c r="AS398" s="177" t="s">
        <v>137</v>
      </c>
      <c r="AT398" s="178" t="s">
        <v>330</v>
      </c>
      <c r="AU398" s="177">
        <v>2</v>
      </c>
      <c r="AV398" s="190">
        <v>8.1943575229824678E-2</v>
      </c>
      <c r="AW398" s="190">
        <v>0.39123807501316227</v>
      </c>
      <c r="AX398" s="190">
        <v>0.13779655266788404</v>
      </c>
      <c r="AY398" s="191">
        <v>12.574</v>
      </c>
      <c r="AZ398" s="191">
        <v>0.18602302081388328</v>
      </c>
      <c r="BA398" s="191">
        <v>18.937143518853318</v>
      </c>
      <c r="BB398" s="191">
        <v>1.6244355421507439</v>
      </c>
    </row>
    <row r="399" spans="42:54" ht="16.5">
      <c r="AP399" s="176">
        <v>1</v>
      </c>
      <c r="AQ399" s="189" t="s">
        <v>265</v>
      </c>
      <c r="AS399" s="177" t="s">
        <v>137</v>
      </c>
      <c r="AT399" s="178" t="s">
        <v>99</v>
      </c>
      <c r="AU399" s="177">
        <v>2</v>
      </c>
      <c r="AV399" s="190">
        <v>0.11142900271487022</v>
      </c>
      <c r="AW399" s="190">
        <v>0.35605627632906028</v>
      </c>
      <c r="AX399" s="190">
        <v>0.17544423489467834</v>
      </c>
      <c r="AY399" s="191">
        <v>11.51825</v>
      </c>
      <c r="AZ399" s="191">
        <v>6.2104153945018878E-2</v>
      </c>
      <c r="BA399" s="191">
        <v>17.87047029767918</v>
      </c>
      <c r="BB399" s="191">
        <v>1.8220812451995911</v>
      </c>
    </row>
    <row r="400" spans="42:54" ht="16.5">
      <c r="AP400" s="176">
        <v>1</v>
      </c>
      <c r="AQ400" s="189" t="s">
        <v>265</v>
      </c>
      <c r="AS400" s="177" t="s">
        <v>137</v>
      </c>
      <c r="AT400" s="178" t="s">
        <v>100</v>
      </c>
      <c r="AU400" s="177">
        <v>2</v>
      </c>
      <c r="AV400" s="190">
        <v>5.9952998561875366E-2</v>
      </c>
      <c r="AW400" s="190">
        <v>0.36731378968558298</v>
      </c>
      <c r="AX400" s="190">
        <v>0.15585810644829051</v>
      </c>
      <c r="AY400" s="191">
        <v>11.325479452054793</v>
      </c>
      <c r="AZ400" s="191">
        <v>0.20823627291520938</v>
      </c>
      <c r="BA400" s="191">
        <v>14.72917991075132</v>
      </c>
      <c r="BB400" s="191">
        <v>1.9871057230806348</v>
      </c>
    </row>
    <row r="401" spans="42:54" ht="16.5">
      <c r="AP401" s="176">
        <v>1</v>
      </c>
      <c r="AQ401" s="189" t="s">
        <v>265</v>
      </c>
      <c r="AS401" s="177" t="s">
        <v>157</v>
      </c>
      <c r="AT401" s="178" t="s">
        <v>296</v>
      </c>
      <c r="AU401" s="177">
        <v>2</v>
      </c>
      <c r="AV401" s="190">
        <v>6.3169929454832061E-2</v>
      </c>
      <c r="AW401" s="190">
        <v>0.33868842447692693</v>
      </c>
      <c r="AX401" s="190">
        <v>0.22540078443504341</v>
      </c>
      <c r="AY401" s="191">
        <v>11.779285714285711</v>
      </c>
      <c r="AZ401" s="191">
        <v>0.32869277543243464</v>
      </c>
      <c r="BA401" s="191">
        <v>22.628836945581046</v>
      </c>
      <c r="BB401" s="191">
        <v>2.0702562519949033</v>
      </c>
    </row>
    <row r="402" spans="42:54" ht="16.5">
      <c r="AP402" s="176">
        <v>1</v>
      </c>
      <c r="AQ402" s="189" t="s">
        <v>265</v>
      </c>
      <c r="AS402" s="177" t="s">
        <v>157</v>
      </c>
      <c r="AT402" s="178" t="s">
        <v>297</v>
      </c>
      <c r="AU402" s="177">
        <v>2</v>
      </c>
      <c r="AV402" s="190">
        <v>5.1182615908160839E-2</v>
      </c>
      <c r="AW402" s="190">
        <v>0.3065718363076389</v>
      </c>
      <c r="AX402" s="190">
        <v>0.18641436662286892</v>
      </c>
      <c r="AY402" s="191">
        <v>9.4733333333333345</v>
      </c>
      <c r="AZ402" s="191">
        <v>0.50577541331786136</v>
      </c>
      <c r="BA402" s="191">
        <v>7.5823809862106284</v>
      </c>
      <c r="BB402" s="191">
        <v>2.4960688466105965</v>
      </c>
    </row>
    <row r="403" spans="42:54" ht="16.5">
      <c r="AP403" s="176">
        <v>1</v>
      </c>
      <c r="AQ403" s="189" t="s">
        <v>265</v>
      </c>
      <c r="AS403" s="177" t="s">
        <v>157</v>
      </c>
      <c r="AT403" s="178" t="s">
        <v>298</v>
      </c>
      <c r="AU403" s="177">
        <v>2</v>
      </c>
      <c r="AV403" s="190">
        <v>6.5014961335639276E-2</v>
      </c>
      <c r="AW403" s="190">
        <v>0.33786971388809361</v>
      </c>
      <c r="AX403" s="190">
        <v>0.2045672311048162</v>
      </c>
      <c r="AY403" s="191">
        <v>11.382400000000001</v>
      </c>
      <c r="AZ403" s="191">
        <v>0.20926035161183898</v>
      </c>
      <c r="BA403" s="191">
        <v>21.310017748122128</v>
      </c>
      <c r="BB403" s="191">
        <v>2.3103331319381373</v>
      </c>
    </row>
    <row r="404" spans="42:54" ht="16.5">
      <c r="AP404" s="176">
        <v>1</v>
      </c>
      <c r="AQ404" s="189" t="s">
        <v>265</v>
      </c>
      <c r="AS404" s="177" t="s">
        <v>157</v>
      </c>
      <c r="AT404" s="178" t="s">
        <v>100</v>
      </c>
      <c r="AU404" s="177">
        <v>2</v>
      </c>
      <c r="AV404" s="190">
        <v>6.1613702588016427E-2</v>
      </c>
      <c r="AW404" s="190">
        <v>0.33348217758609117</v>
      </c>
      <c r="AX404" s="190">
        <v>0.21484367869769977</v>
      </c>
      <c r="AY404" s="191">
        <v>11.321462962962961</v>
      </c>
      <c r="AZ404" s="191">
        <v>0.33775229113343863</v>
      </c>
      <c r="BA404" s="191">
        <v>19.775673492003104</v>
      </c>
      <c r="BB404" s="191">
        <v>2.1749039625540454</v>
      </c>
    </row>
    <row r="405" spans="42:54" ht="16.5">
      <c r="AP405" s="176">
        <v>1</v>
      </c>
      <c r="AQ405" s="189" t="s">
        <v>265</v>
      </c>
      <c r="AS405" s="177" t="s">
        <v>139</v>
      </c>
      <c r="AT405" s="178" t="s">
        <v>299</v>
      </c>
      <c r="AU405" s="177">
        <v>2</v>
      </c>
      <c r="AV405" s="190">
        <v>5.0592590995025388E-2</v>
      </c>
      <c r="AW405" s="190">
        <v>0.37542759701143874</v>
      </c>
      <c r="AX405" s="190">
        <v>0.17360176739069649</v>
      </c>
      <c r="AY405" s="191">
        <v>12.382650000000002</v>
      </c>
      <c r="AZ405" s="191">
        <v>0.27894423871851043</v>
      </c>
      <c r="BA405" s="191">
        <v>16.114225806126971</v>
      </c>
      <c r="BB405" s="191">
        <v>1.9828932516753848</v>
      </c>
    </row>
    <row r="406" spans="42:54" ht="16.5">
      <c r="AP406" s="176">
        <v>1</v>
      </c>
      <c r="AQ406" s="189" t="s">
        <v>265</v>
      </c>
      <c r="AS406" s="177" t="s">
        <v>139</v>
      </c>
      <c r="AT406" s="178" t="s">
        <v>300</v>
      </c>
      <c r="AU406" s="177">
        <v>2</v>
      </c>
      <c r="AV406" s="190">
        <v>6.1242098406491509E-2</v>
      </c>
      <c r="AW406" s="190">
        <v>0.25878352111925623</v>
      </c>
      <c r="AX406" s="190">
        <v>0.13952609613923869</v>
      </c>
      <c r="AY406" s="191">
        <v>15.833499999999999</v>
      </c>
      <c r="AZ406" s="191">
        <v>3.3306059760607264E-2</v>
      </c>
      <c r="BA406" s="191">
        <v>8.6622049635284633</v>
      </c>
      <c r="BB406" s="191">
        <v>3.0704857482002765</v>
      </c>
    </row>
    <row r="407" spans="42:54" ht="16.5">
      <c r="AP407" s="176">
        <v>1</v>
      </c>
      <c r="AQ407" s="189" t="s">
        <v>265</v>
      </c>
      <c r="AS407" s="177" t="s">
        <v>139</v>
      </c>
      <c r="AT407" s="178" t="s">
        <v>301</v>
      </c>
      <c r="AU407" s="177">
        <v>2</v>
      </c>
      <c r="AV407" s="190">
        <v>5.5208561789842452E-2</v>
      </c>
      <c r="AW407" s="190">
        <v>0.30176134777015318</v>
      </c>
      <c r="AX407" s="190">
        <v>0.1670527856306141</v>
      </c>
      <c r="AY407" s="191">
        <v>16.270199999999999</v>
      </c>
      <c r="AZ407" s="191">
        <v>0.13695165826715322</v>
      </c>
      <c r="BA407" s="191">
        <v>19.959645287863349</v>
      </c>
      <c r="BB407" s="191">
        <v>2.7103088102021129</v>
      </c>
    </row>
    <row r="408" spans="42:54" ht="16.5">
      <c r="AP408" s="176">
        <v>1</v>
      </c>
      <c r="AQ408" s="189" t="s">
        <v>265</v>
      </c>
      <c r="AS408" s="177" t="s">
        <v>139</v>
      </c>
      <c r="AT408" s="178" t="s">
        <v>302</v>
      </c>
      <c r="AU408" s="177">
        <v>2</v>
      </c>
      <c r="AV408" s="190">
        <v>6.1952255179516393E-2</v>
      </c>
      <c r="AW408" s="190">
        <v>0.28792571062218475</v>
      </c>
      <c r="AX408" s="190">
        <v>0.13176076525582323</v>
      </c>
      <c r="AY408" s="191">
        <v>19.567166666666665</v>
      </c>
      <c r="AZ408" s="191">
        <v>0.1003254557785456</v>
      </c>
      <c r="BA408" s="191">
        <v>10.890328224761125</v>
      </c>
      <c r="BB408" s="191">
        <v>2.6563898171848046</v>
      </c>
    </row>
    <row r="409" spans="42:54" ht="16.5">
      <c r="AP409" s="176">
        <v>1</v>
      </c>
      <c r="AQ409" s="189" t="s">
        <v>265</v>
      </c>
      <c r="AS409" s="177" t="s">
        <v>139</v>
      </c>
      <c r="AT409" s="178" t="s">
        <v>99</v>
      </c>
      <c r="AU409" s="177">
        <v>2</v>
      </c>
      <c r="AV409" s="190">
        <v>0.24693391326439434</v>
      </c>
      <c r="AW409" s="190">
        <v>0.32623927411228104</v>
      </c>
      <c r="AX409" s="190">
        <v>0.16874971939553543</v>
      </c>
      <c r="AY409" s="191">
        <v>19.479400000000002</v>
      </c>
      <c r="AZ409" s="191">
        <v>0.25434099253586595</v>
      </c>
      <c r="BA409" s="191">
        <v>18.456309414885229</v>
      </c>
      <c r="BB409" s="191">
        <v>2.1317587087493788</v>
      </c>
    </row>
    <row r="410" spans="42:54" ht="16.5">
      <c r="AP410" s="176">
        <v>1</v>
      </c>
      <c r="AQ410" s="189" t="s">
        <v>265</v>
      </c>
      <c r="AS410" s="177" t="s">
        <v>139</v>
      </c>
      <c r="AT410" s="178" t="s">
        <v>100</v>
      </c>
      <c r="AU410" s="177">
        <v>2</v>
      </c>
      <c r="AV410" s="190">
        <v>6.2776931686181855E-2</v>
      </c>
      <c r="AW410" s="190">
        <v>0.31891102454565168</v>
      </c>
      <c r="AX410" s="190">
        <v>0.1536187525160731</v>
      </c>
      <c r="AY410" s="191">
        <v>15.396800000000002</v>
      </c>
      <c r="AZ410" s="191">
        <v>0.13702768389707615</v>
      </c>
      <c r="BA410" s="191">
        <v>13.596448812561258</v>
      </c>
      <c r="BB410" s="191">
        <v>2.5645341984885355</v>
      </c>
    </row>
    <row r="411" spans="42:54" ht="16.5">
      <c r="AP411" s="176">
        <v>1</v>
      </c>
      <c r="AQ411" s="189" t="s">
        <v>265</v>
      </c>
      <c r="AS411" s="177" t="s">
        <v>145</v>
      </c>
      <c r="AT411" s="178" t="s">
        <v>303</v>
      </c>
      <c r="AU411" s="177">
        <v>2</v>
      </c>
      <c r="AV411" s="190">
        <v>7.6531839584273537E-2</v>
      </c>
      <c r="AW411" s="190">
        <v>0.30030835359088143</v>
      </c>
      <c r="AX411" s="190">
        <v>0.1296563869020019</v>
      </c>
      <c r="AY411" s="191">
        <v>18.19125</v>
      </c>
      <c r="AZ411" s="191">
        <v>4.2272692515790092E-2</v>
      </c>
      <c r="BA411" s="191">
        <v>5.5642941262927126</v>
      </c>
      <c r="BB411" s="191">
        <v>3.0968058255840654</v>
      </c>
    </row>
    <row r="412" spans="42:54" ht="16.5">
      <c r="AP412" s="176">
        <v>1</v>
      </c>
      <c r="AQ412" s="189" t="s">
        <v>265</v>
      </c>
      <c r="AS412" s="177" t="s">
        <v>145</v>
      </c>
      <c r="AT412" s="178" t="s">
        <v>304</v>
      </c>
      <c r="AU412" s="177">
        <v>2</v>
      </c>
      <c r="AV412" s="190">
        <v>9.3483379177203188E-2</v>
      </c>
      <c r="AW412" s="190">
        <v>0.34824327478857536</v>
      </c>
      <c r="AX412" s="190">
        <v>0.15130737535855865</v>
      </c>
      <c r="AY412" s="191">
        <v>12.309900000000001</v>
      </c>
      <c r="AZ412" s="191">
        <v>6.0329894481083994E-2</v>
      </c>
      <c r="BA412" s="191">
        <v>14.58052889818838</v>
      </c>
      <c r="BB412" s="191">
        <v>2.0258550227937149</v>
      </c>
    </row>
    <row r="413" spans="42:54" ht="16.5">
      <c r="AP413" s="176">
        <v>1</v>
      </c>
      <c r="AQ413" s="189" t="s">
        <v>265</v>
      </c>
      <c r="AS413" s="177" t="s">
        <v>145</v>
      </c>
      <c r="AT413" s="178" t="s">
        <v>305</v>
      </c>
      <c r="AU413" s="177">
        <v>2</v>
      </c>
      <c r="AV413" s="190">
        <v>8.2020156516453252E-2</v>
      </c>
      <c r="AW413" s="190">
        <v>0.37027198296946262</v>
      </c>
      <c r="AX413" s="190">
        <v>0.13127166076287278</v>
      </c>
      <c r="AY413" s="191">
        <v>10.859750000000002</v>
      </c>
      <c r="AZ413" s="191">
        <v>1.9472380278451142E-2</v>
      </c>
      <c r="BA413" s="191">
        <v>7.6137006888743963</v>
      </c>
      <c r="BB413" s="191">
        <v>2.1073365814573903</v>
      </c>
    </row>
    <row r="414" spans="42:54" ht="16.5">
      <c r="AP414" s="176">
        <v>1</v>
      </c>
      <c r="AQ414" s="189" t="s">
        <v>265</v>
      </c>
      <c r="AS414" s="177" t="s">
        <v>145</v>
      </c>
      <c r="AT414" s="178" t="s">
        <v>306</v>
      </c>
      <c r="AU414" s="177">
        <v>2</v>
      </c>
      <c r="AV414" s="190">
        <v>9.8515898491922882E-2</v>
      </c>
      <c r="AW414" s="190">
        <v>0.31672628369081329</v>
      </c>
      <c r="AX414" s="190">
        <v>0.16398754713773403</v>
      </c>
      <c r="AY414" s="191">
        <v>10.7346</v>
      </c>
      <c r="AZ414" s="191">
        <v>1.9301735774215397E-2</v>
      </c>
      <c r="BA414" s="191">
        <v>12.109909024742741</v>
      </c>
      <c r="BB414" s="191">
        <v>2.4188631390700319</v>
      </c>
    </row>
    <row r="415" spans="42:54" ht="16.5">
      <c r="AP415" s="176">
        <v>1</v>
      </c>
      <c r="AQ415" s="189" t="s">
        <v>265</v>
      </c>
      <c r="AS415" s="177" t="s">
        <v>145</v>
      </c>
      <c r="AT415" s="178" t="s">
        <v>99</v>
      </c>
      <c r="AU415" s="177">
        <v>2</v>
      </c>
      <c r="AV415" s="190">
        <v>0.13458991914882226</v>
      </c>
      <c r="AW415" s="190">
        <v>0.45324625567221</v>
      </c>
      <c r="AX415" s="190">
        <v>0.12988978284446012</v>
      </c>
      <c r="AY415" s="191">
        <v>19.103000000000002</v>
      </c>
      <c r="AZ415" s="191">
        <v>0</v>
      </c>
      <c r="BA415" s="191">
        <v>2.0177053645741378</v>
      </c>
      <c r="BB415" s="191">
        <v>2.6249706214352631</v>
      </c>
    </row>
    <row r="416" spans="42:54" ht="16.5">
      <c r="AP416" s="176">
        <v>1</v>
      </c>
      <c r="AQ416" s="189" t="s">
        <v>265</v>
      </c>
      <c r="AS416" s="177" t="s">
        <v>145</v>
      </c>
      <c r="AT416" s="178" t="s">
        <v>100</v>
      </c>
      <c r="AU416" s="177">
        <v>2</v>
      </c>
      <c r="AV416" s="190">
        <v>8.668339792316121E-2</v>
      </c>
      <c r="AW416" s="190">
        <v>0.33659281748441777</v>
      </c>
      <c r="AX416" s="190">
        <v>0.13952779150670602</v>
      </c>
      <c r="AY416" s="191">
        <v>13.383843749999999</v>
      </c>
      <c r="AZ416" s="191">
        <v>3.8527328814891022E-2</v>
      </c>
      <c r="BA416" s="191">
        <v>8.8500484898539238</v>
      </c>
      <c r="BB416" s="191">
        <v>2.5214303215812204</v>
      </c>
    </row>
    <row r="417" spans="42:54" ht="16.5">
      <c r="AP417" s="176">
        <v>1</v>
      </c>
      <c r="AQ417" s="189" t="s">
        <v>265</v>
      </c>
      <c r="AS417" s="177" t="s">
        <v>155</v>
      </c>
      <c r="AT417" s="178" t="s">
        <v>307</v>
      </c>
      <c r="AU417" s="177">
        <v>2</v>
      </c>
      <c r="AV417" s="190">
        <v>4.3413376156489519E-2</v>
      </c>
      <c r="AW417" s="190">
        <v>0.36392162423319774</v>
      </c>
      <c r="AX417" s="190">
        <v>0.15508084720871268</v>
      </c>
      <c r="AY417" s="191">
        <v>7.5084999999999997</v>
      </c>
      <c r="AZ417" s="191">
        <v>7.3013581548358131E-2</v>
      </c>
      <c r="BA417" s="191">
        <v>4.9138140382045021</v>
      </c>
      <c r="BB417" s="191">
        <v>2.1447231607417794</v>
      </c>
    </row>
    <row r="418" spans="42:54" ht="16.5">
      <c r="AP418" s="176">
        <v>1</v>
      </c>
      <c r="AQ418" s="189" t="s">
        <v>265</v>
      </c>
      <c r="AS418" s="177" t="s">
        <v>155</v>
      </c>
      <c r="AT418" s="178" t="s">
        <v>308</v>
      </c>
      <c r="AU418" s="177">
        <v>2</v>
      </c>
      <c r="AV418" s="190">
        <v>3.5674395068654802E-2</v>
      </c>
      <c r="AW418" s="190">
        <v>0.38335700571435077</v>
      </c>
      <c r="AX418" s="190">
        <v>0.1636429813663452</v>
      </c>
      <c r="AY418" s="191">
        <v>6.1243333333333325</v>
      </c>
      <c r="AZ418" s="191">
        <v>6.1404495822268368E-2</v>
      </c>
      <c r="BA418" s="191">
        <v>7.3583054160351589</v>
      </c>
      <c r="BB418" s="191">
        <v>2.1115367610258877</v>
      </c>
    </row>
    <row r="419" spans="42:54" ht="16.5">
      <c r="AP419" s="176">
        <v>1</v>
      </c>
      <c r="AQ419" s="189" t="s">
        <v>265</v>
      </c>
      <c r="AS419" s="177" t="s">
        <v>155</v>
      </c>
      <c r="AT419" s="178" t="s">
        <v>309</v>
      </c>
      <c r="AU419" s="177">
        <v>2</v>
      </c>
      <c r="AV419" s="190">
        <v>7.0915876281339982E-2</v>
      </c>
      <c r="AW419" s="190">
        <v>0.37360376871445894</v>
      </c>
      <c r="AX419" s="190">
        <v>0.11919769502789951</v>
      </c>
      <c r="AY419" s="191">
        <v>7.1143333333333336</v>
      </c>
      <c r="AZ419" s="191">
        <v>0.19191042133293301</v>
      </c>
      <c r="BA419" s="191">
        <v>4.3819546204353035</v>
      </c>
      <c r="BB419" s="191">
        <v>2.2468692656704405</v>
      </c>
    </row>
    <row r="420" spans="42:54" ht="16.5">
      <c r="AP420" s="176">
        <v>1</v>
      </c>
      <c r="AQ420" s="189" t="s">
        <v>265</v>
      </c>
      <c r="AS420" s="177" t="s">
        <v>155</v>
      </c>
      <c r="AT420" s="178" t="s">
        <v>310</v>
      </c>
      <c r="AU420" s="177">
        <v>2</v>
      </c>
      <c r="AV420" s="190">
        <v>0.11811511517476531</v>
      </c>
      <c r="AW420" s="190">
        <v>0.34327123579694752</v>
      </c>
      <c r="AX420" s="190">
        <v>0.1221889205196319</v>
      </c>
      <c r="AY420" s="191">
        <v>9.215888888888891</v>
      </c>
      <c r="AZ420" s="191">
        <v>0.12154070343464711</v>
      </c>
      <c r="BA420" s="191">
        <v>2.8886173849634464</v>
      </c>
      <c r="BB420" s="191">
        <v>2.1120122262332308</v>
      </c>
    </row>
    <row r="421" spans="42:54" ht="16.5">
      <c r="AP421" s="176">
        <v>1</v>
      </c>
      <c r="AQ421" s="189" t="s">
        <v>265</v>
      </c>
      <c r="AS421" s="177" t="s">
        <v>155</v>
      </c>
      <c r="AT421" s="178" t="s">
        <v>311</v>
      </c>
      <c r="AU421" s="177">
        <v>2</v>
      </c>
      <c r="AV421" s="190">
        <v>4.5366411782236847E-2</v>
      </c>
      <c r="AW421" s="190">
        <v>0.35072164844207493</v>
      </c>
      <c r="AX421" s="190">
        <v>0.23433611020652387</v>
      </c>
      <c r="AY421" s="191">
        <v>9.4984999999999999</v>
      </c>
      <c r="AZ421" s="191">
        <v>2.9146282363995506E-2</v>
      </c>
      <c r="BA421" s="191">
        <v>7.7674842500048022</v>
      </c>
      <c r="BB421" s="191">
        <v>2.4429831747373769</v>
      </c>
    </row>
    <row r="422" spans="42:54" ht="16.5">
      <c r="AP422" s="176">
        <v>1</v>
      </c>
      <c r="AQ422" s="189" t="s">
        <v>265</v>
      </c>
      <c r="AS422" s="177" t="s">
        <v>155</v>
      </c>
      <c r="AT422" s="178" t="s">
        <v>312</v>
      </c>
      <c r="AU422" s="177">
        <v>2</v>
      </c>
      <c r="AV422" s="190">
        <v>6.7235381806579175E-2</v>
      </c>
      <c r="AW422" s="190">
        <v>0.3653889397836097</v>
      </c>
      <c r="AX422" s="190">
        <v>0.1224580514367966</v>
      </c>
      <c r="AY422" s="191">
        <v>6.0885999999999996</v>
      </c>
      <c r="AZ422" s="191">
        <v>0.17427616428386611</v>
      </c>
      <c r="BA422" s="191">
        <v>4.1768187373366583</v>
      </c>
      <c r="BB422" s="191">
        <v>2.4135823630453661</v>
      </c>
    </row>
    <row r="423" spans="42:54" ht="16.5">
      <c r="AP423" s="176">
        <v>1</v>
      </c>
      <c r="AQ423" s="189" t="s">
        <v>265</v>
      </c>
      <c r="AS423" s="177" t="s">
        <v>155</v>
      </c>
      <c r="AT423" s="178" t="s">
        <v>313</v>
      </c>
      <c r="AU423" s="177">
        <v>2</v>
      </c>
      <c r="AV423" s="190">
        <v>6.2040817040679791E-2</v>
      </c>
      <c r="AW423" s="190">
        <v>0.36024230060473406</v>
      </c>
      <c r="AX423" s="190">
        <v>0.20648418505636146</v>
      </c>
      <c r="AY423" s="191">
        <v>6.8334999999999999</v>
      </c>
      <c r="AZ423" s="191">
        <v>0</v>
      </c>
      <c r="BA423" s="191">
        <v>4.985533643211947</v>
      </c>
      <c r="BB423" s="191">
        <v>3.4638082745530046</v>
      </c>
    </row>
    <row r="424" spans="42:54" ht="16.5">
      <c r="AP424" s="176">
        <v>1</v>
      </c>
      <c r="AQ424" s="189" t="s">
        <v>265</v>
      </c>
      <c r="AS424" s="177" t="s">
        <v>155</v>
      </c>
      <c r="AT424" s="178" t="s">
        <v>314</v>
      </c>
      <c r="AU424" s="177">
        <v>2</v>
      </c>
      <c r="AV424" s="190">
        <v>6.3462722824147749E-2</v>
      </c>
      <c r="AW424" s="190">
        <v>0.354543273433721</v>
      </c>
      <c r="AX424" s="190">
        <v>0.30201691050150703</v>
      </c>
      <c r="AY424" s="191">
        <v>7.2249999999999996</v>
      </c>
      <c r="AZ424" s="191">
        <v>0.25983236227356371</v>
      </c>
      <c r="BA424" s="191">
        <v>4.5394242114852013</v>
      </c>
      <c r="BB424" s="191">
        <v>3.7118850808167339</v>
      </c>
    </row>
    <row r="425" spans="42:54" ht="16.5">
      <c r="AP425" s="176">
        <v>1</v>
      </c>
      <c r="AQ425" s="189" t="s">
        <v>265</v>
      </c>
      <c r="AS425" s="177" t="s">
        <v>155</v>
      </c>
      <c r="AT425" s="178" t="s">
        <v>315</v>
      </c>
      <c r="AU425" s="177">
        <v>2</v>
      </c>
      <c r="AV425" s="190">
        <v>3.2104455233347824E-2</v>
      </c>
      <c r="AW425" s="190">
        <v>0.43709127149820254</v>
      </c>
      <c r="AX425" s="190">
        <v>0.44282717544116407</v>
      </c>
      <c r="AY425" s="191">
        <v>3.786</v>
      </c>
      <c r="AZ425" s="191">
        <v>0.33261931054669314</v>
      </c>
      <c r="BA425" s="191">
        <v>2.7718275878891094</v>
      </c>
      <c r="BB425" s="191">
        <v>4.6201887760904103</v>
      </c>
    </row>
    <row r="426" spans="42:54" ht="16.5">
      <c r="AP426" s="176">
        <v>1</v>
      </c>
      <c r="AQ426" s="189" t="s">
        <v>265</v>
      </c>
      <c r="AS426" s="177" t="s">
        <v>155</v>
      </c>
      <c r="AT426" s="178" t="s">
        <v>316</v>
      </c>
      <c r="AU426" s="177">
        <v>2</v>
      </c>
      <c r="AV426" s="190">
        <v>5.1186118093672177E-2</v>
      </c>
      <c r="AW426" s="190">
        <v>0.3565718305898668</v>
      </c>
      <c r="AX426" s="190">
        <v>0.20743514629831594</v>
      </c>
      <c r="AY426" s="191">
        <v>9.5202500000000008</v>
      </c>
      <c r="AZ426" s="191">
        <v>3.8991568853066906E-2</v>
      </c>
      <c r="BA426" s="191">
        <v>25.656452305318023</v>
      </c>
      <c r="BB426" s="191">
        <v>2.30482871952883</v>
      </c>
    </row>
    <row r="427" spans="42:54" ht="16.5">
      <c r="AP427" s="176">
        <v>1</v>
      </c>
      <c r="AQ427" s="189" t="s">
        <v>265</v>
      </c>
      <c r="AS427" s="177" t="s">
        <v>155</v>
      </c>
      <c r="AT427" s="178" t="s">
        <v>100</v>
      </c>
      <c r="AU427" s="177">
        <v>2</v>
      </c>
      <c r="AV427" s="190">
        <v>6.3847669278384575E-2</v>
      </c>
      <c r="AW427" s="190">
        <v>0.36176037241896875</v>
      </c>
      <c r="AX427" s="190">
        <v>0.186011937839585</v>
      </c>
      <c r="AY427" s="191">
        <v>7.8972954545454535</v>
      </c>
      <c r="AZ427" s="191">
        <v>9.4628627601140922E-2</v>
      </c>
      <c r="BA427" s="191">
        <v>7.701754140396214</v>
      </c>
      <c r="BB427" s="191">
        <v>2.4142240701368185</v>
      </c>
    </row>
    <row r="428" spans="42:54" ht="16.5">
      <c r="AP428" s="176">
        <v>1</v>
      </c>
      <c r="AQ428" s="189" t="s">
        <v>265</v>
      </c>
      <c r="AS428" s="177" t="s">
        <v>164</v>
      </c>
      <c r="AT428" s="178" t="s">
        <v>317</v>
      </c>
      <c r="AU428" s="177">
        <v>2</v>
      </c>
      <c r="AV428" s="190">
        <v>7.3970275858020268E-2</v>
      </c>
      <c r="AW428" s="190">
        <v>0.39995144775686514</v>
      </c>
      <c r="AX428" s="190">
        <v>0.1882034213993555</v>
      </c>
      <c r="AY428" s="191">
        <v>12.610857142857142</v>
      </c>
      <c r="AZ428" s="191">
        <v>0.4476498383486695</v>
      </c>
      <c r="BA428" s="191">
        <v>12.144750697137898</v>
      </c>
      <c r="BB428" s="191">
        <v>2.2932120065502524</v>
      </c>
    </row>
    <row r="429" spans="42:54" ht="16.5">
      <c r="AP429" s="176">
        <v>1</v>
      </c>
      <c r="AQ429" s="189" t="s">
        <v>265</v>
      </c>
      <c r="AS429" s="177" t="s">
        <v>164</v>
      </c>
      <c r="AT429" s="178" t="s">
        <v>318</v>
      </c>
      <c r="AU429" s="177">
        <v>2</v>
      </c>
      <c r="AV429" s="190">
        <v>2.7433881592165442E-2</v>
      </c>
      <c r="AW429" s="190">
        <v>0.35580551793488657</v>
      </c>
      <c r="AX429" s="190">
        <v>0.12115818193406409</v>
      </c>
      <c r="AY429" s="191">
        <v>7.2324000000000002</v>
      </c>
      <c r="AZ429" s="191">
        <v>1.5302580604239229E-2</v>
      </c>
      <c r="BA429" s="191">
        <v>1.8171814467534084</v>
      </c>
      <c r="BB429" s="191">
        <v>2.5610336474282507</v>
      </c>
    </row>
    <row r="430" spans="42:54" ht="16.5">
      <c r="AP430" s="176">
        <v>1</v>
      </c>
      <c r="AQ430" s="189" t="s">
        <v>265</v>
      </c>
      <c r="AS430" s="177" t="s">
        <v>164</v>
      </c>
      <c r="AT430" s="178" t="s">
        <v>319</v>
      </c>
      <c r="AU430" s="177">
        <v>2</v>
      </c>
      <c r="AV430" s="190">
        <v>8.4159072962026626E-2</v>
      </c>
      <c r="AW430" s="190">
        <v>0.47406984350848141</v>
      </c>
      <c r="AX430" s="190">
        <v>0.1709009566768378</v>
      </c>
      <c r="AY430" s="191">
        <v>9.9179999999999993</v>
      </c>
      <c r="AZ430" s="191">
        <v>9.2129895782661897E-2</v>
      </c>
      <c r="BA430" s="191">
        <v>2.9481566650451807</v>
      </c>
      <c r="BB430" s="191">
        <v>2.2983562055727655</v>
      </c>
    </row>
    <row r="431" spans="42:54" ht="16.5">
      <c r="AP431" s="176">
        <v>1</v>
      </c>
      <c r="AQ431" s="189" t="s">
        <v>265</v>
      </c>
      <c r="AS431" s="177" t="s">
        <v>164</v>
      </c>
      <c r="AT431" s="178" t="s">
        <v>320</v>
      </c>
      <c r="AU431" s="177">
        <v>2</v>
      </c>
      <c r="AV431" s="190">
        <v>1.178662409683311E-2</v>
      </c>
      <c r="AW431" s="190">
        <v>0.57121049378263722</v>
      </c>
      <c r="AX431" s="190">
        <v>0.33018644876593323</v>
      </c>
      <c r="AY431" s="191">
        <v>11.458600000000001</v>
      </c>
      <c r="AZ431" s="191">
        <v>3.9282632168294302</v>
      </c>
      <c r="BA431" s="191">
        <v>2.7195668424203747</v>
      </c>
      <c r="BB431" s="191">
        <v>3.4149938363537995</v>
      </c>
    </row>
    <row r="432" spans="42:54" ht="16.5">
      <c r="AP432" s="176">
        <v>1</v>
      </c>
      <c r="AQ432" s="189" t="s">
        <v>265</v>
      </c>
      <c r="AS432" s="177" t="s">
        <v>164</v>
      </c>
      <c r="AT432" s="178" t="s">
        <v>321</v>
      </c>
      <c r="AU432" s="177">
        <v>2</v>
      </c>
      <c r="AV432" s="190">
        <v>2.5448551866259495E-2</v>
      </c>
      <c r="AW432" s="190">
        <v>0.50121695833378332</v>
      </c>
      <c r="AX432" s="190">
        <v>0.18214400030736799</v>
      </c>
      <c r="AY432" s="191">
        <v>7.7103999999999999</v>
      </c>
      <c r="AZ432" s="191">
        <v>0.13340625022512304</v>
      </c>
      <c r="BA432" s="191">
        <v>3.1572812553279119</v>
      </c>
      <c r="BB432" s="191">
        <v>2.0553776605419478</v>
      </c>
    </row>
    <row r="433" spans="42:54" ht="16.5">
      <c r="AP433" s="176">
        <v>1</v>
      </c>
      <c r="AQ433" s="189" t="s">
        <v>265</v>
      </c>
      <c r="AS433" s="177" t="s">
        <v>164</v>
      </c>
      <c r="AT433" s="178" t="s">
        <v>322</v>
      </c>
      <c r="AU433" s="177">
        <v>2</v>
      </c>
      <c r="AV433" s="190">
        <v>3.5858687323605046E-2</v>
      </c>
      <c r="AW433" s="190">
        <v>0.45936961824219463</v>
      </c>
      <c r="AX433" s="190">
        <v>0.35277080268983951</v>
      </c>
      <c r="AY433" s="191">
        <v>4.876666666666666</v>
      </c>
      <c r="AZ433" s="191">
        <v>0.69296344536300603</v>
      </c>
      <c r="BA433" s="191">
        <v>1.1413515570684805</v>
      </c>
      <c r="BB433" s="191">
        <v>3.8514597539075579</v>
      </c>
    </row>
    <row r="434" spans="42:54" ht="16.5">
      <c r="AP434" s="176">
        <v>1</v>
      </c>
      <c r="AQ434" s="189" t="s">
        <v>265</v>
      </c>
      <c r="AS434" s="177" t="s">
        <v>164</v>
      </c>
      <c r="AT434" s="178" t="s">
        <v>323</v>
      </c>
      <c r="AU434" s="177">
        <v>2</v>
      </c>
      <c r="AV434" s="190">
        <v>2.9316566368642605E-2</v>
      </c>
      <c r="AW434" s="190">
        <v>0.48290544758723436</v>
      </c>
      <c r="AX434" s="190">
        <v>0.45249857015911837</v>
      </c>
      <c r="AY434" s="191">
        <v>5.7350000000000003</v>
      </c>
      <c r="AZ434" s="191">
        <v>0</v>
      </c>
      <c r="BA434" s="191">
        <v>1.023752421174476</v>
      </c>
      <c r="BB434" s="191">
        <v>2.8321651827997729</v>
      </c>
    </row>
    <row r="435" spans="42:54" ht="16.5">
      <c r="AP435" s="176">
        <v>1</v>
      </c>
      <c r="AQ435" s="189" t="s">
        <v>265</v>
      </c>
      <c r="AS435" s="177" t="s">
        <v>164</v>
      </c>
      <c r="AT435" s="178" t="s">
        <v>324</v>
      </c>
      <c r="AU435" s="177">
        <v>2</v>
      </c>
      <c r="AV435" s="190">
        <v>4.7803970596484564E-2</v>
      </c>
      <c r="AW435" s="190">
        <v>0.3779463439283442</v>
      </c>
      <c r="AX435" s="190">
        <v>0.39770775710902617</v>
      </c>
      <c r="AY435" s="191">
        <v>4.4470000000000001</v>
      </c>
      <c r="AZ435" s="191">
        <v>0.54653285860648415</v>
      </c>
      <c r="BA435" s="191">
        <v>0.82680611943032212</v>
      </c>
      <c r="BB435" s="191">
        <v>4.6232464150838268</v>
      </c>
    </row>
    <row r="436" spans="42:54" ht="16.5">
      <c r="AP436" s="176">
        <v>1</v>
      </c>
      <c r="AQ436" s="189" t="s">
        <v>265</v>
      </c>
      <c r="AS436" s="177" t="s">
        <v>164</v>
      </c>
      <c r="AT436" s="178" t="s">
        <v>325</v>
      </c>
      <c r="AU436" s="177">
        <v>2</v>
      </c>
      <c r="AV436" s="190">
        <v>1.5556749087859223E-2</v>
      </c>
      <c r="AW436" s="190">
        <v>0.46200088314083526</v>
      </c>
      <c r="AX436" s="190">
        <v>0.51364198924581717</v>
      </c>
      <c r="AY436" s="191">
        <v>3.5321250000000002</v>
      </c>
      <c r="AZ436" s="191">
        <v>7.3671003213335293E-2</v>
      </c>
      <c r="BA436" s="191">
        <v>2.2256397812870765</v>
      </c>
      <c r="BB436" s="191">
        <v>4.9410969168456251</v>
      </c>
    </row>
    <row r="437" spans="42:54" ht="16.5">
      <c r="AP437" s="176">
        <v>1</v>
      </c>
      <c r="AQ437" s="189" t="s">
        <v>265</v>
      </c>
      <c r="AS437" s="177" t="s">
        <v>164</v>
      </c>
      <c r="AT437" s="178" t="s">
        <v>326</v>
      </c>
      <c r="AU437" s="177">
        <v>2</v>
      </c>
      <c r="AV437" s="190">
        <v>2.314263892081566E-2</v>
      </c>
      <c r="AW437" s="190">
        <v>0.48145316607770855</v>
      </c>
      <c r="AX437" s="190">
        <v>0.19704161503610762</v>
      </c>
      <c r="AY437" s="191">
        <v>9.1036666666666672</v>
      </c>
      <c r="AZ437" s="191">
        <v>9.0402011486479583E-2</v>
      </c>
      <c r="BA437" s="191">
        <v>5.0486046414757064</v>
      </c>
      <c r="BB437" s="191">
        <v>1.9940549469170397</v>
      </c>
    </row>
    <row r="438" spans="42:54" ht="16.5">
      <c r="AP438" s="176">
        <v>1</v>
      </c>
      <c r="AQ438" s="189" t="s">
        <v>265</v>
      </c>
      <c r="AS438" s="177" t="s">
        <v>164</v>
      </c>
      <c r="AT438" s="178" t="s">
        <v>331</v>
      </c>
      <c r="AU438" s="177">
        <v>2</v>
      </c>
      <c r="AV438" s="190">
        <v>5.9804219186351815E-2</v>
      </c>
      <c r="AW438" s="190">
        <v>0.33616037992908232</v>
      </c>
      <c r="AX438" s="190">
        <v>0.18170583656971068</v>
      </c>
      <c r="AY438" s="191">
        <v>7.0949999999999998</v>
      </c>
      <c r="AZ438" s="191">
        <v>0</v>
      </c>
      <c r="BA438" s="191">
        <v>2.0299562123591657</v>
      </c>
      <c r="BB438" s="191">
        <v>2.4318169504341092</v>
      </c>
    </row>
    <row r="439" spans="42:54" ht="16.5">
      <c r="AP439" s="176">
        <v>1</v>
      </c>
      <c r="AQ439" s="189" t="s">
        <v>265</v>
      </c>
      <c r="AS439" s="177" t="s">
        <v>164</v>
      </c>
      <c r="AT439" s="178" t="s">
        <v>99</v>
      </c>
      <c r="AU439" s="177">
        <v>2</v>
      </c>
      <c r="AV439" s="190">
        <v>3.6181735046480264E-2</v>
      </c>
      <c r="AW439" s="190">
        <v>0.44900986034452217</v>
      </c>
      <c r="AX439" s="190">
        <v>0.45788388856676437</v>
      </c>
      <c r="AY439" s="191">
        <v>3.7309999999999999</v>
      </c>
      <c r="AZ439" s="191">
        <v>0.34740810968646768</v>
      </c>
      <c r="BA439" s="191">
        <v>0.86852027421616917</v>
      </c>
      <c r="BB439" s="191">
        <v>3.7599096616098411</v>
      </c>
    </row>
    <row r="440" spans="42:54" ht="16.5">
      <c r="AP440" s="176">
        <v>1</v>
      </c>
      <c r="AQ440" s="189" t="s">
        <v>265</v>
      </c>
      <c r="AS440" s="177" t="s">
        <v>164</v>
      </c>
      <c r="AT440" s="178" t="s">
        <v>100</v>
      </c>
      <c r="AU440" s="177">
        <v>2</v>
      </c>
      <c r="AV440" s="190">
        <v>4.218107040014657E-2</v>
      </c>
      <c r="AW440" s="190">
        <v>0.44030746772813595</v>
      </c>
      <c r="AX440" s="190">
        <v>0.24867086500340291</v>
      </c>
      <c r="AY440" s="191">
        <v>8.6831428571428564</v>
      </c>
      <c r="AZ440" s="191">
        <v>0.49154512579922616</v>
      </c>
      <c r="BA440" s="191">
        <v>6.5071417576145363</v>
      </c>
      <c r="BB440" s="191">
        <v>2.6435543221140123</v>
      </c>
    </row>
    <row r="441" spans="42:54" ht="16.5">
      <c r="AS441" s="303" t="s">
        <v>63</v>
      </c>
      <c r="AT441" s="304" t="s">
        <v>64</v>
      </c>
      <c r="AU441" s="303">
        <v>3</v>
      </c>
      <c r="AV441" s="305">
        <v>1.5602333859204235E-2</v>
      </c>
      <c r="AW441" s="305">
        <v>0.32921719313034753</v>
      </c>
      <c r="AX441" s="305">
        <v>0.15664332972114919</v>
      </c>
      <c r="AY441" s="306">
        <v>17.026750000000003</v>
      </c>
      <c r="AZ441" s="306">
        <v>0.11803864088735037</v>
      </c>
      <c r="BA441" s="306">
        <v>9.155561248313715</v>
      </c>
      <c r="BB441" s="306">
        <v>2.971104281820153</v>
      </c>
    </row>
    <row r="442" spans="42:54" ht="16.5">
      <c r="AS442" s="303" t="s">
        <v>63</v>
      </c>
      <c r="AT442" s="304" t="s">
        <v>96</v>
      </c>
      <c r="AU442" s="303">
        <v>3</v>
      </c>
      <c r="AV442" s="305">
        <v>1.5601398632190991E-2</v>
      </c>
      <c r="AW442" s="305">
        <v>0.30042973902304149</v>
      </c>
      <c r="AX442" s="305">
        <v>0.13348799050421847</v>
      </c>
      <c r="AY442" s="306">
        <v>18.30123076923077</v>
      </c>
      <c r="AZ442" s="306">
        <v>0.1408864994118815</v>
      </c>
      <c r="BA442" s="306">
        <v>9.5055097955156036</v>
      </c>
      <c r="BB442" s="306">
        <v>2.774258868961657</v>
      </c>
    </row>
    <row r="443" spans="42:54" ht="16.5">
      <c r="AS443" s="303" t="s">
        <v>63</v>
      </c>
      <c r="AT443" s="304" t="s">
        <v>97</v>
      </c>
      <c r="AU443" s="303">
        <v>3</v>
      </c>
      <c r="AV443" s="305">
        <v>1.4614075452552779E-2</v>
      </c>
      <c r="AW443" s="305">
        <v>0.2768446190022531</v>
      </c>
      <c r="AX443" s="305">
        <v>0.1226232053770019</v>
      </c>
      <c r="AY443" s="306">
        <v>16.333375</v>
      </c>
      <c r="AZ443" s="306">
        <v>3.3349407320105121E-2</v>
      </c>
      <c r="BA443" s="306">
        <v>5.8874530615108656</v>
      </c>
      <c r="BB443" s="306">
        <v>3.1689335806564438</v>
      </c>
    </row>
    <row r="444" spans="42:54" ht="16.5">
      <c r="AS444" s="303" t="s">
        <v>63</v>
      </c>
      <c r="AT444" s="304" t="s">
        <v>98</v>
      </c>
      <c r="AU444" s="303">
        <v>3</v>
      </c>
      <c r="AV444" s="305">
        <v>1.1498105360503693E-2</v>
      </c>
      <c r="AW444" s="305">
        <v>0.30945974323106396</v>
      </c>
      <c r="AX444" s="305">
        <v>0.17568727031061693</v>
      </c>
      <c r="AY444" s="306">
        <v>16.925799999999999</v>
      </c>
      <c r="AZ444" s="306">
        <v>0.20433365901076719</v>
      </c>
      <c r="BA444" s="306">
        <v>13.295574589224872</v>
      </c>
      <c r="BB444" s="306">
        <v>2.6439978360316676</v>
      </c>
    </row>
    <row r="445" spans="42:54" ht="16.5">
      <c r="AS445" s="303" t="s">
        <v>63</v>
      </c>
      <c r="AT445" s="304" t="s">
        <v>99</v>
      </c>
      <c r="AU445" s="303">
        <v>3</v>
      </c>
      <c r="AV445" s="305">
        <v>2.1031731011720109E-2</v>
      </c>
      <c r="AW445" s="305">
        <v>0.32286621146260697</v>
      </c>
      <c r="AX445" s="305">
        <v>0.14720934073161265</v>
      </c>
      <c r="AY445" s="306">
        <v>17.409749999999999</v>
      </c>
      <c r="AZ445" s="306">
        <v>0.22622730738118299</v>
      </c>
      <c r="BA445" s="306">
        <v>11.020501688140484</v>
      </c>
      <c r="BB445" s="306">
        <v>2.9577265264863395</v>
      </c>
    </row>
    <row r="446" spans="42:54" ht="16.5">
      <c r="AS446" s="307" t="s">
        <v>63</v>
      </c>
      <c r="AT446" s="308" t="s">
        <v>100</v>
      </c>
      <c r="AU446" s="303">
        <v>3</v>
      </c>
      <c r="AV446" s="305">
        <v>1.5068878088795343E-2</v>
      </c>
      <c r="AW446" s="305">
        <v>0.31150427456014979</v>
      </c>
      <c r="AX446" s="305">
        <v>0.14643860497226652</v>
      </c>
      <c r="AY446" s="306">
        <v>17.249870370370374</v>
      </c>
      <c r="AZ446" s="306">
        <v>0.12090861949002105</v>
      </c>
      <c r="BA446" s="306">
        <v>9.1770946962201059</v>
      </c>
      <c r="BB446" s="306">
        <v>2.9053206400475258</v>
      </c>
    </row>
    <row r="447" spans="42:54" ht="16.5">
      <c r="AS447" s="303" t="s">
        <v>135</v>
      </c>
      <c r="AT447" s="304" t="s">
        <v>168</v>
      </c>
      <c r="AU447" s="303">
        <v>3</v>
      </c>
      <c r="AV447" s="305">
        <v>1.3744317263749379E-2</v>
      </c>
      <c r="AW447" s="305">
        <v>0.3718758408650723</v>
      </c>
      <c r="AX447" s="305">
        <v>0.19614946707870037</v>
      </c>
      <c r="AY447" s="306">
        <v>13.842285714285717</v>
      </c>
      <c r="AZ447" s="306">
        <v>0.36418718405373363</v>
      </c>
      <c r="BA447" s="306">
        <v>22.531136876669986</v>
      </c>
      <c r="BB447" s="306">
        <v>2.0488419848609656</v>
      </c>
    </row>
    <row r="448" spans="42:54" ht="16.5">
      <c r="AS448" s="303" t="s">
        <v>135</v>
      </c>
      <c r="AT448" s="304" t="s">
        <v>169</v>
      </c>
      <c r="AU448" s="303">
        <v>3</v>
      </c>
      <c r="AV448" s="305">
        <v>2.389428102535229E-2</v>
      </c>
      <c r="AW448" s="305">
        <v>0.35447216659009317</v>
      </c>
      <c r="AX448" s="305">
        <v>0.17461766256737105</v>
      </c>
      <c r="AY448" s="306">
        <v>13.589777777777776</v>
      </c>
      <c r="AZ448" s="306">
        <v>0.28857672705036957</v>
      </c>
      <c r="BA448" s="306">
        <v>18.710349227162208</v>
      </c>
      <c r="BB448" s="306">
        <v>2.1615893021627373</v>
      </c>
    </row>
    <row r="449" spans="45:54" ht="16.5">
      <c r="AS449" s="303" t="s">
        <v>135</v>
      </c>
      <c r="AT449" s="304" t="s">
        <v>170</v>
      </c>
      <c r="AU449" s="303">
        <v>3</v>
      </c>
      <c r="AV449" s="305">
        <v>8.4386874887721671E-3</v>
      </c>
      <c r="AW449" s="305">
        <v>0.29627382110353367</v>
      </c>
      <c r="AX449" s="305">
        <v>0.17108592661289751</v>
      </c>
      <c r="AY449" s="306">
        <v>14.726375000000001</v>
      </c>
      <c r="AZ449" s="306">
        <v>0.29615821844433793</v>
      </c>
      <c r="BA449" s="306">
        <v>35.105659977912516</v>
      </c>
      <c r="BB449" s="306">
        <v>2.3392504133393386</v>
      </c>
    </row>
    <row r="450" spans="45:54" ht="16.5">
      <c r="AS450" s="303" t="s">
        <v>135</v>
      </c>
      <c r="AT450" s="304" t="s">
        <v>171</v>
      </c>
      <c r="AU450" s="303">
        <v>3</v>
      </c>
      <c r="AV450" s="305">
        <v>2.1039608184623609E-2</v>
      </c>
      <c r="AW450" s="305">
        <v>0.30583636620528143</v>
      </c>
      <c r="AX450" s="305">
        <v>0.2282417653638518</v>
      </c>
      <c r="AY450" s="306">
        <v>14.320166666666667</v>
      </c>
      <c r="AZ450" s="306">
        <v>0.13454251431974421</v>
      </c>
      <c r="BA450" s="306">
        <v>12.873796584480667</v>
      </c>
      <c r="BB450" s="306">
        <v>2.8651329431702877</v>
      </c>
    </row>
    <row r="451" spans="45:54" ht="16.5">
      <c r="AS451" s="303" t="s">
        <v>135</v>
      </c>
      <c r="AT451" s="304" t="s">
        <v>99</v>
      </c>
      <c r="AU451" s="303">
        <v>3</v>
      </c>
      <c r="AV451" s="305">
        <v>2.1710251180853214E-2</v>
      </c>
      <c r="AW451" s="305">
        <v>0.34291265426941869</v>
      </c>
      <c r="AX451" s="305">
        <v>0.20851140812300736</v>
      </c>
      <c r="AY451" s="306">
        <v>13.597857142857146</v>
      </c>
      <c r="AZ451" s="306">
        <v>0.34904993430283171</v>
      </c>
      <c r="BA451" s="306">
        <v>25.682726745018883</v>
      </c>
      <c r="BB451" s="306">
        <v>2.3138645438395269</v>
      </c>
    </row>
    <row r="452" spans="45:54" ht="16.5">
      <c r="AS452" s="307" t="s">
        <v>135</v>
      </c>
      <c r="AT452" s="308" t="s">
        <v>100</v>
      </c>
      <c r="AU452" s="303">
        <v>3</v>
      </c>
      <c r="AV452" s="305">
        <v>1.6751735815003846E-2</v>
      </c>
      <c r="AW452" s="305">
        <v>0.34903966447976709</v>
      </c>
      <c r="AX452" s="305">
        <v>0.19202108109102975</v>
      </c>
      <c r="AY452" s="306">
        <v>13.897268656716419</v>
      </c>
      <c r="AZ452" s="306">
        <v>0.30202013395803162</v>
      </c>
      <c r="BA452" s="306">
        <v>22.639729119641245</v>
      </c>
      <c r="BB452" s="306">
        <v>2.2266098866143942</v>
      </c>
    </row>
    <row r="453" spans="45:54" ht="16.5">
      <c r="AS453" s="303" t="s">
        <v>153</v>
      </c>
      <c r="AT453" s="304" t="s">
        <v>172</v>
      </c>
      <c r="AU453" s="303">
        <v>3</v>
      </c>
      <c r="AV453" s="305">
        <v>9.7167775786948588E-3</v>
      </c>
      <c r="AW453" s="305">
        <v>0.35660021101993788</v>
      </c>
      <c r="AX453" s="305">
        <v>0.14071904689036929</v>
      </c>
      <c r="AY453" s="306">
        <v>9.4536363636363649</v>
      </c>
      <c r="AZ453" s="306">
        <v>0.12745969777464575</v>
      </c>
      <c r="BA453" s="306">
        <v>4.8204549588938939</v>
      </c>
      <c r="BB453" s="306">
        <v>2.4028909671696241</v>
      </c>
    </row>
    <row r="454" spans="45:54" ht="16.5">
      <c r="AS454" s="303" t="s">
        <v>153</v>
      </c>
      <c r="AT454" s="304" t="s">
        <v>173</v>
      </c>
      <c r="AU454" s="303">
        <v>3</v>
      </c>
      <c r="AV454" s="305">
        <v>1.7278494261425682E-2</v>
      </c>
      <c r="AW454" s="305">
        <v>0.20013945929672067</v>
      </c>
      <c r="AX454" s="305">
        <v>0.17340608975763444</v>
      </c>
      <c r="AY454" s="306">
        <v>11.2356</v>
      </c>
      <c r="AZ454" s="306">
        <v>0.25102595850628989</v>
      </c>
      <c r="BA454" s="306">
        <v>10.545292239356336</v>
      </c>
      <c r="BB454" s="306">
        <v>3.5947906377951768</v>
      </c>
    </row>
    <row r="455" spans="45:54" ht="16.5">
      <c r="AS455" s="303" t="s">
        <v>153</v>
      </c>
      <c r="AT455" s="304" t="s">
        <v>174</v>
      </c>
      <c r="AU455" s="303">
        <v>3</v>
      </c>
      <c r="AV455" s="305">
        <v>1.26869698654238E-2</v>
      </c>
      <c r="AW455" s="305">
        <v>0.28993578115967911</v>
      </c>
      <c r="AX455" s="305">
        <v>0.21647610922124888</v>
      </c>
      <c r="AY455" s="306">
        <v>11.620909090909091</v>
      </c>
      <c r="AZ455" s="306">
        <v>0.66690925241280763</v>
      </c>
      <c r="BA455" s="306">
        <v>13.078365824246136</v>
      </c>
      <c r="BB455" s="306">
        <v>2.7288035548583074</v>
      </c>
    </row>
    <row r="456" spans="45:54" ht="16.5">
      <c r="AS456" s="303" t="s">
        <v>153</v>
      </c>
      <c r="AT456" s="304" t="s">
        <v>175</v>
      </c>
      <c r="AU456" s="303">
        <v>3</v>
      </c>
      <c r="AV456" s="305">
        <v>1.0691612978274615E-2</v>
      </c>
      <c r="AW456" s="305">
        <v>0.2634139252400593</v>
      </c>
      <c r="AX456" s="305">
        <v>0.2101506656026387</v>
      </c>
      <c r="AY456" s="306">
        <v>11.748444444444447</v>
      </c>
      <c r="AZ456" s="306">
        <v>8.1545693580817896E-2</v>
      </c>
      <c r="BA456" s="306">
        <v>16.131220839259974</v>
      </c>
      <c r="BB456" s="306">
        <v>2.9531927936101221</v>
      </c>
    </row>
    <row r="457" spans="45:54" ht="16.5">
      <c r="AS457" s="303" t="s">
        <v>153</v>
      </c>
      <c r="AT457" s="304" t="s">
        <v>176</v>
      </c>
      <c r="AU457" s="303">
        <v>3</v>
      </c>
      <c r="AV457" s="305">
        <v>9.369981841812515E-3</v>
      </c>
      <c r="AW457" s="305">
        <v>0.34095842803203957</v>
      </c>
      <c r="AX457" s="305">
        <v>0.23045112698352688</v>
      </c>
      <c r="AY457" s="306">
        <v>11.700272727272727</v>
      </c>
      <c r="AZ457" s="306">
        <v>0.57438053154978852</v>
      </c>
      <c r="BA457" s="306">
        <v>18.744883232059582</v>
      </c>
      <c r="BB457" s="306">
        <v>2.4929712656011325</v>
      </c>
    </row>
    <row r="458" spans="45:54" ht="16.5">
      <c r="AS458" s="303" t="s">
        <v>153</v>
      </c>
      <c r="AT458" s="304" t="s">
        <v>327</v>
      </c>
      <c r="AU458" s="303">
        <v>3</v>
      </c>
      <c r="AV458" s="305">
        <v>1.86673961686037E-2</v>
      </c>
      <c r="AW458" s="305">
        <v>0.28823906919228326</v>
      </c>
      <c r="AX458" s="305">
        <v>0.21486019250594027</v>
      </c>
      <c r="AY458" s="306">
        <v>10.519</v>
      </c>
      <c r="AZ458" s="306">
        <v>0.32970873530323314</v>
      </c>
      <c r="BA458" s="306">
        <v>7.6840452477614614</v>
      </c>
      <c r="BB458" s="306">
        <v>2.9369254071222279</v>
      </c>
    </row>
    <row r="459" spans="45:54" ht="16.5">
      <c r="AS459" s="307" t="s">
        <v>153</v>
      </c>
      <c r="AT459" s="308" t="s">
        <v>100</v>
      </c>
      <c r="AU459" s="303">
        <v>3</v>
      </c>
      <c r="AV459" s="305">
        <v>1.1399532876971756E-2</v>
      </c>
      <c r="AW459" s="305">
        <v>0.30518595246020752</v>
      </c>
      <c r="AX459" s="305">
        <v>0.20018352331608821</v>
      </c>
      <c r="AY459" s="306">
        <v>11.103250000000003</v>
      </c>
      <c r="AZ459" s="306">
        <v>0.37549557459194188</v>
      </c>
      <c r="BA459" s="306">
        <v>13.111686451828266</v>
      </c>
      <c r="BB459" s="306">
        <v>2.7426787739348826</v>
      </c>
    </row>
    <row r="460" spans="45:54" ht="16.5">
      <c r="AS460" s="303" t="s">
        <v>150</v>
      </c>
      <c r="AT460" s="304" t="s">
        <v>177</v>
      </c>
      <c r="AU460" s="303">
        <v>3</v>
      </c>
      <c r="AV460" s="305">
        <v>2.1605931534951574E-2</v>
      </c>
      <c r="AW460" s="305">
        <v>0.33746722989114825</v>
      </c>
      <c r="AX460" s="305">
        <v>0.16276140086725596</v>
      </c>
      <c r="AY460" s="306">
        <v>8.7548000000000012</v>
      </c>
      <c r="AZ460" s="306">
        <v>2.9497211807658037E-2</v>
      </c>
      <c r="BA460" s="306">
        <v>6.5388997746476232</v>
      </c>
      <c r="BB460" s="306">
        <v>2.2020574262286763</v>
      </c>
    </row>
    <row r="461" spans="45:54" ht="16.5">
      <c r="AS461" s="303" t="s">
        <v>150</v>
      </c>
      <c r="AT461" s="304" t="s">
        <v>178</v>
      </c>
      <c r="AU461" s="303">
        <v>3</v>
      </c>
      <c r="AV461" s="305">
        <v>8.9290923101519731E-2</v>
      </c>
      <c r="AW461" s="305">
        <v>0.34411933610117368</v>
      </c>
      <c r="AX461" s="305">
        <v>0.44501025876072292</v>
      </c>
      <c r="AY461" s="306">
        <v>4.032</v>
      </c>
      <c r="AZ461" s="306">
        <v>2.9405964235290061E-2</v>
      </c>
      <c r="BA461" s="306">
        <v>0.94099085552928197</v>
      </c>
      <c r="BB461" s="306">
        <v>4.6355061542383114</v>
      </c>
    </row>
    <row r="462" spans="45:54" ht="16.5">
      <c r="AS462" s="303" t="s">
        <v>150</v>
      </c>
      <c r="AT462" s="304" t="s">
        <v>179</v>
      </c>
      <c r="AU462" s="303">
        <v>3</v>
      </c>
      <c r="AV462" s="305">
        <v>0.11275536684728144</v>
      </c>
      <c r="AW462" s="305">
        <v>0.36802327077896363</v>
      </c>
      <c r="AX462" s="305">
        <v>0.46127104462392532</v>
      </c>
      <c r="AY462" s="306">
        <v>4.7479999999999993</v>
      </c>
      <c r="AZ462" s="306">
        <v>1.8506360867559694E-2</v>
      </c>
      <c r="BA462" s="306">
        <v>0.7124948934010481</v>
      </c>
      <c r="BB462" s="306">
        <v>4.7630610606984138</v>
      </c>
    </row>
    <row r="463" spans="45:54" ht="16.5">
      <c r="AS463" s="303" t="s">
        <v>150</v>
      </c>
      <c r="AT463" s="304" t="s">
        <v>180</v>
      </c>
      <c r="AU463" s="303">
        <v>3</v>
      </c>
      <c r="AV463" s="305">
        <v>8.3289016730758461E-2</v>
      </c>
      <c r="AW463" s="305">
        <v>0.42589845067701576</v>
      </c>
      <c r="AX463" s="305">
        <v>0.47219796611178061</v>
      </c>
      <c r="AY463" s="306">
        <v>5.1375000000000002</v>
      </c>
      <c r="AZ463" s="306">
        <v>5.1297986541203759E-2</v>
      </c>
      <c r="BA463" s="306">
        <v>1.1029067106358807</v>
      </c>
      <c r="BB463" s="306">
        <v>4.8523868404692854</v>
      </c>
    </row>
    <row r="464" spans="45:54" ht="16.5">
      <c r="AS464" s="303" t="s">
        <v>150</v>
      </c>
      <c r="AT464" s="304" t="s">
        <v>181</v>
      </c>
      <c r="AU464" s="303">
        <v>3</v>
      </c>
      <c r="AV464" s="305">
        <v>8.4063028303032611E-2</v>
      </c>
      <c r="AW464" s="305">
        <v>0.41669808239111378</v>
      </c>
      <c r="AX464" s="305">
        <v>0.46763555898350828</v>
      </c>
      <c r="AY464" s="306">
        <v>4.8889999999999993</v>
      </c>
      <c r="AZ464" s="306">
        <v>8.7131648776506115E-2</v>
      </c>
      <c r="BA464" s="306">
        <v>0.94973497166391663</v>
      </c>
      <c r="BB464" s="306">
        <v>4.9488022201486421</v>
      </c>
    </row>
    <row r="465" spans="45:54" ht="16.5">
      <c r="AS465" s="303" t="s">
        <v>150</v>
      </c>
      <c r="AT465" s="304" t="s">
        <v>182</v>
      </c>
      <c r="AU465" s="303">
        <v>3</v>
      </c>
      <c r="AV465" s="305">
        <v>5.3180605779590016E-2</v>
      </c>
      <c r="AW465" s="305">
        <v>0.44952009050242847</v>
      </c>
      <c r="AX465" s="305">
        <v>0.47202863097060055</v>
      </c>
      <c r="AY465" s="306">
        <v>6.7190000000000003</v>
      </c>
      <c r="AZ465" s="306">
        <v>0.20909946169756272</v>
      </c>
      <c r="BA465" s="306">
        <v>2.4555782937816342</v>
      </c>
      <c r="BB465" s="306">
        <v>4.6202459964819429</v>
      </c>
    </row>
    <row r="466" spans="45:54" ht="16.5">
      <c r="AS466" s="303" t="s">
        <v>150</v>
      </c>
      <c r="AT466" s="304" t="s">
        <v>183</v>
      </c>
      <c r="AU466" s="303">
        <v>3</v>
      </c>
      <c r="AV466" s="305">
        <v>1.2274885462439477E-2</v>
      </c>
      <c r="AW466" s="305">
        <v>0.30857241919923034</v>
      </c>
      <c r="AX466" s="305">
        <v>0.16650953605702731</v>
      </c>
      <c r="AY466" s="306">
        <v>6.4870000000000001</v>
      </c>
      <c r="AZ466" s="306">
        <v>2.1498971731055819E-2</v>
      </c>
      <c r="BA466" s="306">
        <v>2.9829823276839944</v>
      </c>
      <c r="BB466" s="306">
        <v>2.8033624605348368</v>
      </c>
    </row>
    <row r="467" spans="45:54" ht="16.5">
      <c r="AS467" s="303" t="s">
        <v>150</v>
      </c>
      <c r="AT467" s="304" t="s">
        <v>184</v>
      </c>
      <c r="AU467" s="303">
        <v>3</v>
      </c>
      <c r="AV467" s="305">
        <v>1.3993486476279531E-2</v>
      </c>
      <c r="AW467" s="305">
        <v>0.27399562051059828</v>
      </c>
      <c r="AX467" s="305">
        <v>0.2773653230651289</v>
      </c>
      <c r="AY467" s="306">
        <v>3.9039999999999999</v>
      </c>
      <c r="AZ467" s="306">
        <v>7.9360607457833725E-3</v>
      </c>
      <c r="BA467" s="306">
        <v>0.53171606996748599</v>
      </c>
      <c r="BB467" s="306">
        <v>3.1233231674066375</v>
      </c>
    </row>
    <row r="468" spans="45:54" ht="16.5">
      <c r="AS468" s="303" t="s">
        <v>150</v>
      </c>
      <c r="AT468" s="304" t="s">
        <v>185</v>
      </c>
      <c r="AU468" s="303">
        <v>3</v>
      </c>
      <c r="AV468" s="305">
        <v>2.4699294633740494E-2</v>
      </c>
      <c r="AW468" s="305">
        <v>0.33583720569273617</v>
      </c>
      <c r="AX468" s="305">
        <v>0.21605602066245339</v>
      </c>
      <c r="AY468" s="306">
        <v>6.0890000000000004</v>
      </c>
      <c r="AZ468" s="306">
        <v>3.2885239065822434E-2</v>
      </c>
      <c r="BA468" s="306">
        <v>1.9073438658177013</v>
      </c>
      <c r="BB468" s="306">
        <v>2.8865007249764472</v>
      </c>
    </row>
    <row r="469" spans="45:54" ht="16.5">
      <c r="AS469" s="303" t="s">
        <v>150</v>
      </c>
      <c r="AT469" s="304" t="s">
        <v>186</v>
      </c>
      <c r="AU469" s="303">
        <v>3</v>
      </c>
      <c r="AV469" s="305">
        <v>2.0908795570658952E-2</v>
      </c>
      <c r="AW469" s="305">
        <v>0.29219345531820978</v>
      </c>
      <c r="AX469" s="305">
        <v>0.15743839778781296</v>
      </c>
      <c r="AY469" s="306">
        <v>4.5629999999999997</v>
      </c>
      <c r="AZ469" s="306">
        <v>0.1099193969517491</v>
      </c>
      <c r="BA469" s="306">
        <v>0.95545321965751151</v>
      </c>
      <c r="BB469" s="306">
        <v>2.8179592109040961</v>
      </c>
    </row>
    <row r="470" spans="45:54" ht="16.5">
      <c r="AS470" s="303" t="s">
        <v>150</v>
      </c>
      <c r="AT470" s="304" t="s">
        <v>187</v>
      </c>
      <c r="AU470" s="303">
        <v>3</v>
      </c>
      <c r="AV470" s="305">
        <v>2.8443400658262636E-2</v>
      </c>
      <c r="AW470" s="305">
        <v>0.29896775195822495</v>
      </c>
      <c r="AX470" s="305">
        <v>0.29662748118394716</v>
      </c>
      <c r="AY470" s="306">
        <v>6.9660000000000002</v>
      </c>
      <c r="AZ470" s="306">
        <v>8.5311326196130903E-3</v>
      </c>
      <c r="BA470" s="306">
        <v>2.9005850906684505</v>
      </c>
      <c r="BB470" s="306">
        <v>2.7548116130178535</v>
      </c>
    </row>
    <row r="471" spans="45:54" ht="16.5">
      <c r="AS471" s="303" t="s">
        <v>150</v>
      </c>
      <c r="AT471" s="304" t="s">
        <v>188</v>
      </c>
      <c r="AU471" s="303">
        <v>3</v>
      </c>
      <c r="AV471" s="305">
        <v>2.4103558077419505E-2</v>
      </c>
      <c r="AW471" s="305">
        <v>0.34509496187117283</v>
      </c>
      <c r="AX471" s="305">
        <v>0.25790854644135086</v>
      </c>
      <c r="AY471" s="306">
        <v>7.4705000000000004</v>
      </c>
      <c r="AZ471" s="306">
        <v>0</v>
      </c>
      <c r="BA471" s="306">
        <v>2.7920070719799308</v>
      </c>
      <c r="BB471" s="306">
        <v>2.7226483709679092</v>
      </c>
    </row>
    <row r="472" spans="45:54" ht="16.5">
      <c r="AS472" s="303" t="s">
        <v>150</v>
      </c>
      <c r="AT472" s="304" t="s">
        <v>99</v>
      </c>
      <c r="AU472" s="303">
        <v>3</v>
      </c>
      <c r="AV472" s="305">
        <v>6.834888159033542E-2</v>
      </c>
      <c r="AW472" s="305">
        <v>0.36126940512965927</v>
      </c>
      <c r="AX472" s="305">
        <v>0.22650736775370317</v>
      </c>
      <c r="AY472" s="306">
        <v>9.0839999999999996</v>
      </c>
      <c r="AZ472" s="306">
        <v>0.87500651283256714</v>
      </c>
      <c r="BA472" s="306">
        <v>6.4233432646572544</v>
      </c>
      <c r="BB472" s="306">
        <v>2.6712085138119956</v>
      </c>
    </row>
    <row r="473" spans="45:54" ht="16.5">
      <c r="AS473" s="307" t="s">
        <v>150</v>
      </c>
      <c r="AT473" s="308" t="s">
        <v>100</v>
      </c>
      <c r="AU473" s="303">
        <v>3</v>
      </c>
      <c r="AV473" s="305">
        <v>4.0655835853678247E-2</v>
      </c>
      <c r="AW473" s="305">
        <v>0.35147044903867225</v>
      </c>
      <c r="AX473" s="305">
        <v>0.26025634710919582</v>
      </c>
      <c r="AY473" s="306">
        <v>7.1403617021276604</v>
      </c>
      <c r="AZ473" s="306">
        <v>6.5143898838790196E-2</v>
      </c>
      <c r="BA473" s="306">
        <v>3.8327046177735897</v>
      </c>
      <c r="BB473" s="306">
        <v>2.7898231665392981</v>
      </c>
    </row>
    <row r="474" spans="45:54" ht="16.5">
      <c r="AS474" s="303" t="s">
        <v>158</v>
      </c>
      <c r="AT474" s="304" t="s">
        <v>189</v>
      </c>
      <c r="AU474" s="303">
        <v>3</v>
      </c>
      <c r="AV474" s="305">
        <v>1.976513380910444E-2</v>
      </c>
      <c r="AW474" s="305">
        <v>0.33273327417393578</v>
      </c>
      <c r="AX474" s="305">
        <v>0.17606552923966939</v>
      </c>
      <c r="AY474" s="306">
        <v>45.948</v>
      </c>
      <c r="AZ474" s="306">
        <v>1.7159369358857324</v>
      </c>
      <c r="BA474" s="306">
        <v>14.892252679929507</v>
      </c>
      <c r="BB474" s="306">
        <v>2.4185978541401885</v>
      </c>
    </row>
    <row r="475" spans="45:54" ht="16.5">
      <c r="AS475" s="303" t="s">
        <v>158</v>
      </c>
      <c r="AT475" s="304" t="s">
        <v>190</v>
      </c>
      <c r="AU475" s="303">
        <v>3</v>
      </c>
      <c r="AV475" s="305">
        <v>1.1845028910899677E-2</v>
      </c>
      <c r="AW475" s="305">
        <v>0.35992732304754049</v>
      </c>
      <c r="AX475" s="305">
        <v>0.14485537017409569</v>
      </c>
      <c r="AY475" s="306">
        <v>8.6171111111111092</v>
      </c>
      <c r="AZ475" s="306">
        <v>4.3710129805098273E-2</v>
      </c>
      <c r="BA475" s="306">
        <v>5.594896615052579</v>
      </c>
      <c r="BB475" s="306">
        <v>2.2089182862155843</v>
      </c>
    </row>
    <row r="476" spans="45:54" ht="16.5">
      <c r="AS476" s="303" t="s">
        <v>158</v>
      </c>
      <c r="AT476" s="304" t="s">
        <v>191</v>
      </c>
      <c r="AU476" s="303">
        <v>3</v>
      </c>
      <c r="AV476" s="305">
        <v>2.2677318565380068E-2</v>
      </c>
      <c r="AW476" s="305">
        <v>0.37228242119405763</v>
      </c>
      <c r="AX476" s="305">
        <v>0.21117521980315876</v>
      </c>
      <c r="AY476" s="306">
        <v>6.5503333333333336</v>
      </c>
      <c r="AZ476" s="306">
        <v>0</v>
      </c>
      <c r="BA476" s="306">
        <v>3.4025674802043482</v>
      </c>
      <c r="BB476" s="306">
        <v>2.1806615206683988</v>
      </c>
    </row>
    <row r="477" spans="45:54" ht="16.5">
      <c r="AS477" s="303" t="s">
        <v>158</v>
      </c>
      <c r="AT477" s="304" t="s">
        <v>192</v>
      </c>
      <c r="AU477" s="303">
        <v>3</v>
      </c>
      <c r="AV477" s="305">
        <v>2.1795971473955615E-2</v>
      </c>
      <c r="AW477" s="305">
        <v>0.43068121752188043</v>
      </c>
      <c r="AX477" s="305">
        <v>0.16498404454210655</v>
      </c>
      <c r="AY477" s="306">
        <v>6.4778000000000002</v>
      </c>
      <c r="AZ477" s="306">
        <v>2.5610686827399341E-2</v>
      </c>
      <c r="BA477" s="306">
        <v>4.082343480287455</v>
      </c>
      <c r="BB477" s="306">
        <v>2.2655848824073122</v>
      </c>
    </row>
    <row r="478" spans="45:54" ht="16.5">
      <c r="AS478" s="303" t="s">
        <v>158</v>
      </c>
      <c r="AT478" s="304" t="s">
        <v>328</v>
      </c>
      <c r="AU478" s="303">
        <v>3</v>
      </c>
      <c r="AV478" s="305">
        <v>2.3683450904072943E-2</v>
      </c>
      <c r="AW478" s="305">
        <v>0.39437676170756014</v>
      </c>
      <c r="AX478" s="305">
        <v>0.15944688977030372</v>
      </c>
      <c r="AY478" s="306">
        <v>9.2159999999999993</v>
      </c>
      <c r="AZ478" s="306">
        <v>0</v>
      </c>
      <c r="BA478" s="306">
        <v>2.607307631464086</v>
      </c>
      <c r="BB478" s="306">
        <v>2.4597238229669824</v>
      </c>
    </row>
    <row r="479" spans="45:54" ht="16.5">
      <c r="AS479" s="303" t="s">
        <v>158</v>
      </c>
      <c r="AT479" s="304" t="s">
        <v>193</v>
      </c>
      <c r="AU479" s="303">
        <v>3</v>
      </c>
      <c r="AV479" s="305">
        <v>1.5751365076391393E-2</v>
      </c>
      <c r="AW479" s="305">
        <v>0.33498045071601662</v>
      </c>
      <c r="AX479" s="305">
        <v>0.1326244782776114</v>
      </c>
      <c r="AY479" s="306">
        <v>3.8559999999999999</v>
      </c>
      <c r="AZ479" s="306">
        <v>7.4487210490093454E-3</v>
      </c>
      <c r="BA479" s="306">
        <v>1.7020327596986355</v>
      </c>
      <c r="BB479" s="306">
        <v>2.7032581763998165</v>
      </c>
    </row>
    <row r="480" spans="45:54" ht="16.5">
      <c r="AS480" s="303" t="s">
        <v>158</v>
      </c>
      <c r="AT480" s="304" t="s">
        <v>194</v>
      </c>
      <c r="AU480" s="303">
        <v>3</v>
      </c>
      <c r="AV480" s="305">
        <v>1.5640000276391692E-2</v>
      </c>
      <c r="AW480" s="305">
        <v>0.35539483840596986</v>
      </c>
      <c r="AX480" s="305">
        <v>0.17940745170089051</v>
      </c>
      <c r="AY480" s="306">
        <v>10.916692307692308</v>
      </c>
      <c r="AZ480" s="306">
        <v>0.20595243179949166</v>
      </c>
      <c r="BA480" s="306">
        <v>24.360269008335951</v>
      </c>
      <c r="BB480" s="306">
        <v>2.2474743405855011</v>
      </c>
    </row>
    <row r="481" spans="45:54" ht="16.5">
      <c r="AS481" s="303" t="s">
        <v>158</v>
      </c>
      <c r="AT481" s="304" t="s">
        <v>99</v>
      </c>
      <c r="AU481" s="303">
        <v>3</v>
      </c>
      <c r="AV481" s="305">
        <v>1.8019006415848016E-2</v>
      </c>
      <c r="AW481" s="305">
        <v>0.3881411716298771</v>
      </c>
      <c r="AX481" s="305">
        <v>0.15591635384450983</v>
      </c>
      <c r="AY481" s="306">
        <v>6.3354999999999997</v>
      </c>
      <c r="AZ481" s="306">
        <v>3.1245762293488945E-2</v>
      </c>
      <c r="BA481" s="306">
        <v>5.3117795898931206</v>
      </c>
      <c r="BB481" s="306">
        <v>2.3549494508745061</v>
      </c>
    </row>
    <row r="482" spans="45:54" ht="16.5">
      <c r="AS482" s="307" t="s">
        <v>158</v>
      </c>
      <c r="AT482" s="308" t="s">
        <v>100</v>
      </c>
      <c r="AU482" s="303">
        <v>3</v>
      </c>
      <c r="AV482" s="305">
        <v>1.7017573177913539E-2</v>
      </c>
      <c r="AW482" s="305">
        <v>0.36655413208126264</v>
      </c>
      <c r="AX482" s="305">
        <v>0.16553185707192886</v>
      </c>
      <c r="AY482" s="306">
        <v>9.6777209302325566</v>
      </c>
      <c r="AZ482" s="306">
        <v>0.21564283518885771</v>
      </c>
      <c r="BA482" s="306">
        <v>14.244118601480871</v>
      </c>
      <c r="BB482" s="306">
        <v>2.3345654687646324</v>
      </c>
    </row>
    <row r="483" spans="45:54" ht="16.5">
      <c r="AS483" s="303" t="s">
        <v>136</v>
      </c>
      <c r="AT483" s="304" t="s">
        <v>195</v>
      </c>
      <c r="AU483" s="303">
        <v>3</v>
      </c>
      <c r="AV483" s="305">
        <v>1.7121397175212289E-2</v>
      </c>
      <c r="AW483" s="305">
        <v>0.35808794847373898</v>
      </c>
      <c r="AX483" s="305">
        <v>0.14575492426053557</v>
      </c>
      <c r="AY483" s="306">
        <v>10.326142857142857</v>
      </c>
      <c r="AZ483" s="306">
        <v>0.54097991133940349</v>
      </c>
      <c r="BA483" s="306">
        <v>19.664710851246465</v>
      </c>
      <c r="BB483" s="306">
        <v>2.4370771184037174</v>
      </c>
    </row>
    <row r="484" spans="45:54" ht="16.5">
      <c r="AS484" s="303" t="s">
        <v>136</v>
      </c>
      <c r="AT484" s="304" t="s">
        <v>196</v>
      </c>
      <c r="AU484" s="303">
        <v>3</v>
      </c>
      <c r="AV484" s="305">
        <v>1.3057286245442817E-2</v>
      </c>
      <c r="AW484" s="305">
        <v>0.34340517235361978</v>
      </c>
      <c r="AX484" s="305">
        <v>0.20187490588191387</v>
      </c>
      <c r="AY484" s="306">
        <v>13.048363636363634</v>
      </c>
      <c r="AZ484" s="306">
        <v>0.90058939245979808</v>
      </c>
      <c r="BA484" s="306">
        <v>41.002795897087921</v>
      </c>
      <c r="BB484" s="306">
        <v>2.2221984248513822</v>
      </c>
    </row>
    <row r="485" spans="45:54" ht="16.5">
      <c r="AS485" s="303" t="s">
        <v>136</v>
      </c>
      <c r="AT485" s="304" t="s">
        <v>197</v>
      </c>
      <c r="AU485" s="303">
        <v>3</v>
      </c>
      <c r="AV485" s="305">
        <v>7.7962099667494905E-3</v>
      </c>
      <c r="AW485" s="305">
        <v>0.35492228394547726</v>
      </c>
      <c r="AX485" s="305">
        <v>0.187423394773897</v>
      </c>
      <c r="AY485" s="306">
        <v>11.270714285714286</v>
      </c>
      <c r="AZ485" s="306">
        <v>0.3471427739922926</v>
      </c>
      <c r="BA485" s="306">
        <v>18.23005111188651</v>
      </c>
      <c r="BB485" s="306">
        <v>2.1951691729796141</v>
      </c>
    </row>
    <row r="486" spans="45:54" ht="16.5">
      <c r="AS486" s="303" t="s">
        <v>136</v>
      </c>
      <c r="AT486" s="304" t="s">
        <v>198</v>
      </c>
      <c r="AU486" s="303">
        <v>3</v>
      </c>
      <c r="AV486" s="305">
        <v>1.949747165443309E-2</v>
      </c>
      <c r="AW486" s="305">
        <v>0.3626709491344639</v>
      </c>
      <c r="AX486" s="305">
        <v>0.18579385340240723</v>
      </c>
      <c r="AY486" s="306">
        <v>12.935285714285715</v>
      </c>
      <c r="AZ486" s="306">
        <v>1.3459139118100194</v>
      </c>
      <c r="BA486" s="306">
        <v>40.70938539689179</v>
      </c>
      <c r="BB486" s="306">
        <v>2.3114762056124141</v>
      </c>
    </row>
    <row r="487" spans="45:54" ht="16.5">
      <c r="AS487" s="303" t="s">
        <v>136</v>
      </c>
      <c r="AT487" s="304" t="s">
        <v>199</v>
      </c>
      <c r="AU487" s="303">
        <v>3</v>
      </c>
      <c r="AV487" s="305">
        <v>2.155093564697784E-2</v>
      </c>
      <c r="AW487" s="305">
        <v>0.35378401429623085</v>
      </c>
      <c r="AX487" s="305">
        <v>0.18892577379807948</v>
      </c>
      <c r="AY487" s="306">
        <v>12.494222222222223</v>
      </c>
      <c r="AZ487" s="306">
        <v>1.0595867768331133</v>
      </c>
      <c r="BA487" s="306">
        <v>20.550177515620849</v>
      </c>
      <c r="BB487" s="306">
        <v>2.0894476901574768</v>
      </c>
    </row>
    <row r="488" spans="45:54" ht="16.5">
      <c r="AS488" s="303" t="s">
        <v>136</v>
      </c>
      <c r="AT488" s="304" t="s">
        <v>200</v>
      </c>
      <c r="AU488" s="303">
        <v>3</v>
      </c>
      <c r="AV488" s="305">
        <v>1.2470537822752523E-2</v>
      </c>
      <c r="AW488" s="305">
        <v>0.36371188226271056</v>
      </c>
      <c r="AX488" s="305">
        <v>0.15216571604390713</v>
      </c>
      <c r="AY488" s="306">
        <v>8.6800000000000015</v>
      </c>
      <c r="AZ488" s="306">
        <v>7.7734720839799293E-2</v>
      </c>
      <c r="BA488" s="306">
        <v>4.110223364404388</v>
      </c>
      <c r="BB488" s="306">
        <v>2.5066680647523114</v>
      </c>
    </row>
    <row r="489" spans="45:54" ht="16.5">
      <c r="AS489" s="303" t="s">
        <v>136</v>
      </c>
      <c r="AT489" s="304" t="s">
        <v>99</v>
      </c>
      <c r="AU489" s="303">
        <v>3</v>
      </c>
      <c r="AV489" s="305">
        <v>8.5577886686588455E-3</v>
      </c>
      <c r="AW489" s="305">
        <v>0.36348193560643188</v>
      </c>
      <c r="AX489" s="305">
        <v>0.28704964486806755</v>
      </c>
      <c r="AY489" s="306">
        <v>10.513999999999999</v>
      </c>
      <c r="AZ489" s="306">
        <v>0.24534157681031415</v>
      </c>
      <c r="BA489" s="306">
        <v>23.552791373790157</v>
      </c>
      <c r="BB489" s="306">
        <v>2.4092956447723086</v>
      </c>
    </row>
    <row r="490" spans="45:54" ht="16.5">
      <c r="AS490" s="307" t="s">
        <v>136</v>
      </c>
      <c r="AT490" s="308" t="s">
        <v>100</v>
      </c>
      <c r="AU490" s="303">
        <v>3</v>
      </c>
      <c r="AV490" s="305">
        <v>1.545167373762534E-2</v>
      </c>
      <c r="AW490" s="305">
        <v>0.35503019237784456</v>
      </c>
      <c r="AX490" s="305">
        <v>0.17667810164264908</v>
      </c>
      <c r="AY490" s="306">
        <v>11.50149090909091</v>
      </c>
      <c r="AZ490" s="306">
        <v>0.73440571963962986</v>
      </c>
      <c r="BA490" s="306">
        <v>25.453165259668086</v>
      </c>
      <c r="BB490" s="306">
        <v>2.2833020691168078</v>
      </c>
    </row>
    <row r="491" spans="45:54" ht="16.5">
      <c r="AS491" s="303" t="s">
        <v>143</v>
      </c>
      <c r="AT491" s="304" t="s">
        <v>201</v>
      </c>
      <c r="AU491" s="303">
        <v>3</v>
      </c>
      <c r="AV491" s="305">
        <v>1.3871781785713379E-2</v>
      </c>
      <c r="AW491" s="305">
        <v>0.34803386933636904</v>
      </c>
      <c r="AX491" s="305">
        <v>0.14706969801491995</v>
      </c>
      <c r="AY491" s="306">
        <v>10.014866666666668</v>
      </c>
      <c r="AZ491" s="306">
        <v>0.12486790930544613</v>
      </c>
      <c r="BA491" s="306">
        <v>10.934861200605496</v>
      </c>
      <c r="BB491" s="306">
        <v>2.3492351939407365</v>
      </c>
    </row>
    <row r="492" spans="45:54" ht="16.5">
      <c r="AS492" s="303" t="s">
        <v>143</v>
      </c>
      <c r="AT492" s="304" t="s">
        <v>202</v>
      </c>
      <c r="AU492" s="303">
        <v>3</v>
      </c>
      <c r="AV492" s="305">
        <v>1.1216019272247298E-2</v>
      </c>
      <c r="AW492" s="305">
        <v>0.36034468976740242</v>
      </c>
      <c r="AX492" s="305">
        <v>0.18312387852046758</v>
      </c>
      <c r="AY492" s="306">
        <v>10.918466666666664</v>
      </c>
      <c r="AZ492" s="306">
        <v>0.17247195867566703</v>
      </c>
      <c r="BA492" s="306">
        <v>10.79015579669791</v>
      </c>
      <c r="BB492" s="306">
        <v>2.2119235553028131</v>
      </c>
    </row>
    <row r="493" spans="45:54" ht="16.5">
      <c r="AS493" s="303" t="s">
        <v>143</v>
      </c>
      <c r="AT493" s="304" t="s">
        <v>203</v>
      </c>
      <c r="AU493" s="303">
        <v>3</v>
      </c>
      <c r="AV493" s="305">
        <v>1.3707536311818159E-2</v>
      </c>
      <c r="AW493" s="305">
        <v>0.32389444915606852</v>
      </c>
      <c r="AX493" s="305">
        <v>0.14844765454131492</v>
      </c>
      <c r="AY493" s="306">
        <v>10.157999999999999</v>
      </c>
      <c r="AZ493" s="306">
        <v>0.32433941328354521</v>
      </c>
      <c r="BA493" s="306">
        <v>10.95269249472895</v>
      </c>
      <c r="BB493" s="306">
        <v>2.6111806760351839</v>
      </c>
    </row>
    <row r="494" spans="45:54" ht="16.5">
      <c r="AS494" s="303" t="s">
        <v>143</v>
      </c>
      <c r="AT494" s="304" t="s">
        <v>204</v>
      </c>
      <c r="AU494" s="303">
        <v>3</v>
      </c>
      <c r="AV494" s="305">
        <v>9.7496100723245809E-3</v>
      </c>
      <c r="AW494" s="305">
        <v>0.3365533193646798</v>
      </c>
      <c r="AX494" s="305">
        <v>0.16683705094443455</v>
      </c>
      <c r="AY494" s="306">
        <v>10.083111111111114</v>
      </c>
      <c r="AZ494" s="306">
        <v>0.27459108360286894</v>
      </c>
      <c r="BA494" s="306">
        <v>10.646274001621268</v>
      </c>
      <c r="BB494" s="306">
        <v>2.3624137054157459</v>
      </c>
    </row>
    <row r="495" spans="45:54" ht="16.5">
      <c r="AS495" s="303" t="s">
        <v>143</v>
      </c>
      <c r="AT495" s="304" t="s">
        <v>205</v>
      </c>
      <c r="AU495" s="303">
        <v>3</v>
      </c>
      <c r="AV495" s="305">
        <v>9.5138584994852379E-3</v>
      </c>
      <c r="AW495" s="305">
        <v>0.37067655488796286</v>
      </c>
      <c r="AX495" s="305">
        <v>0.15101372802966076</v>
      </c>
      <c r="AY495" s="306">
        <v>10.340833333333334</v>
      </c>
      <c r="AZ495" s="306">
        <v>0.1750103378101707</v>
      </c>
      <c r="BA495" s="306">
        <v>7.6247292367104169</v>
      </c>
      <c r="BB495" s="306">
        <v>2.4768242015548063</v>
      </c>
    </row>
    <row r="496" spans="45:54" ht="16.5">
      <c r="AS496" s="303" t="s">
        <v>143</v>
      </c>
      <c r="AT496" s="308" t="s">
        <v>100</v>
      </c>
      <c r="AU496" s="303">
        <v>3</v>
      </c>
      <c r="AV496" s="305">
        <v>1.1114832184868672E-2</v>
      </c>
      <c r="AW496" s="305">
        <v>0.34770883916357742</v>
      </c>
      <c r="AX496" s="305">
        <v>0.16518359463139057</v>
      </c>
      <c r="AY496" s="306">
        <v>10.355696078431372</v>
      </c>
      <c r="AZ496" s="306">
        <v>0.21923332718119859</v>
      </c>
      <c r="BA496" s="306">
        <v>10.425453542747878</v>
      </c>
      <c r="BB496" s="306">
        <v>2.3499900179660043</v>
      </c>
    </row>
    <row r="497" spans="45:54" ht="16.5">
      <c r="AS497" s="303" t="s">
        <v>159</v>
      </c>
      <c r="AT497" s="304" t="s">
        <v>206</v>
      </c>
      <c r="AU497" s="303">
        <v>3</v>
      </c>
      <c r="AV497" s="305">
        <v>5.9168758917789388E-2</v>
      </c>
      <c r="AW497" s="305">
        <v>0.36222917359362111</v>
      </c>
      <c r="AX497" s="305">
        <v>0.20914855633603086</v>
      </c>
      <c r="AY497" s="306">
        <v>16.754999999999999</v>
      </c>
      <c r="AZ497" s="306">
        <v>1.1105233079789247</v>
      </c>
      <c r="BA497" s="306">
        <v>21.241480135949828</v>
      </c>
      <c r="BB497" s="306">
        <v>1.6795398008585627</v>
      </c>
    </row>
    <row r="498" spans="45:54" ht="16.5">
      <c r="AS498" s="303" t="s">
        <v>159</v>
      </c>
      <c r="AT498" s="304" t="s">
        <v>207</v>
      </c>
      <c r="AU498" s="303">
        <v>3</v>
      </c>
      <c r="AV498" s="305">
        <v>1.4998835889870804E-2</v>
      </c>
      <c r="AW498" s="305">
        <v>0.33801198493346107</v>
      </c>
      <c r="AX498" s="305">
        <v>0.2262016191934145</v>
      </c>
      <c r="AY498" s="306">
        <v>13.508500000000002</v>
      </c>
      <c r="AZ498" s="306">
        <v>1.8900401959271966</v>
      </c>
      <c r="BA498" s="306">
        <v>9.7759313112744994</v>
      </c>
      <c r="BB498" s="306">
        <v>1.9083576535037048</v>
      </c>
    </row>
    <row r="499" spans="45:54" ht="16.5">
      <c r="AS499" s="303" t="s">
        <v>159</v>
      </c>
      <c r="AT499" s="304" t="s">
        <v>208</v>
      </c>
      <c r="AU499" s="303">
        <v>3</v>
      </c>
      <c r="AV499" s="305">
        <v>3.5653718924078939E-2</v>
      </c>
      <c r="AW499" s="305">
        <v>0.35150741724514734</v>
      </c>
      <c r="AX499" s="305">
        <v>0.14470415712155332</v>
      </c>
      <c r="AY499" s="306">
        <v>14.558624999999999</v>
      </c>
      <c r="AZ499" s="306">
        <v>1.5570916583468115</v>
      </c>
      <c r="BA499" s="306">
        <v>14.206997950404931</v>
      </c>
      <c r="BB499" s="306">
        <v>2.5546478181765027</v>
      </c>
    </row>
    <row r="500" spans="45:54" ht="16.5">
      <c r="AS500" s="303" t="s">
        <v>159</v>
      </c>
      <c r="AT500" s="304" t="s">
        <v>209</v>
      </c>
      <c r="AU500" s="303">
        <v>3</v>
      </c>
      <c r="AV500" s="305">
        <v>2.6173105619381826E-2</v>
      </c>
      <c r="AW500" s="305">
        <v>0.35201063128919741</v>
      </c>
      <c r="AX500" s="305">
        <v>0.25151848263694015</v>
      </c>
      <c r="AY500" s="306">
        <v>16.211600000000001</v>
      </c>
      <c r="AZ500" s="306">
        <v>0.16892495975901956</v>
      </c>
      <c r="BA500" s="306">
        <v>10.843544757297064</v>
      </c>
      <c r="BB500" s="306">
        <v>1.8970174633574948</v>
      </c>
    </row>
    <row r="501" spans="45:54" ht="16.5">
      <c r="AS501" s="303" t="s">
        <v>159</v>
      </c>
      <c r="AT501" s="304" t="s">
        <v>99</v>
      </c>
      <c r="AU501" s="303">
        <v>3</v>
      </c>
      <c r="AV501" s="305">
        <v>2.3600334120041238E-2</v>
      </c>
      <c r="AW501" s="305">
        <v>0.44528354001320719</v>
      </c>
      <c r="AX501" s="305">
        <v>0.20265275705134209</v>
      </c>
      <c r="AY501" s="306">
        <v>35.716000000000001</v>
      </c>
      <c r="AZ501" s="306">
        <v>6.8169234065325597</v>
      </c>
      <c r="BA501" s="306">
        <v>31.070331172631395</v>
      </c>
      <c r="BB501" s="306">
        <v>2.0562856755978438</v>
      </c>
    </row>
    <row r="502" spans="45:54" ht="16.5">
      <c r="AS502" s="303" t="s">
        <v>159</v>
      </c>
      <c r="AT502" s="308" t="s">
        <v>100</v>
      </c>
      <c r="AU502" s="303">
        <v>3</v>
      </c>
      <c r="AV502" s="305">
        <v>3.0346516907948304E-2</v>
      </c>
      <c r="AW502" s="305">
        <v>0.35204197422088868</v>
      </c>
      <c r="AX502" s="305">
        <v>0.20290695347006985</v>
      </c>
      <c r="AY502" s="306">
        <v>16.039350000000002</v>
      </c>
      <c r="AZ502" s="306">
        <v>1.3218229641362644</v>
      </c>
      <c r="BA502" s="306">
        <v>13.160183486543101</v>
      </c>
      <c r="BB502" s="306">
        <v>2.0634581276796693</v>
      </c>
    </row>
    <row r="503" spans="45:54" ht="16.5">
      <c r="AS503" s="303" t="s">
        <v>148</v>
      </c>
      <c r="AT503" s="304" t="s">
        <v>210</v>
      </c>
      <c r="AU503" s="303">
        <v>3</v>
      </c>
      <c r="AV503" s="305">
        <v>1.5816805763139093E-2</v>
      </c>
      <c r="AW503" s="305">
        <v>0.44852081533071975</v>
      </c>
      <c r="AX503" s="305">
        <v>0.20659356385823571</v>
      </c>
      <c r="AY503" s="306">
        <v>9.8179090909090903</v>
      </c>
      <c r="AZ503" s="306">
        <v>0.76876290636412759</v>
      </c>
      <c r="BA503" s="306">
        <v>13.035943794074287</v>
      </c>
      <c r="BB503" s="306">
        <v>2.1372903414843565</v>
      </c>
    </row>
    <row r="504" spans="45:54" ht="16.5">
      <c r="AS504" s="303" t="s">
        <v>148</v>
      </c>
      <c r="AT504" s="304" t="s">
        <v>211</v>
      </c>
      <c r="AU504" s="303">
        <v>3</v>
      </c>
      <c r="AV504" s="305">
        <v>2.1650130549162767E-2</v>
      </c>
      <c r="AW504" s="305">
        <v>0.37167437555883959</v>
      </c>
      <c r="AX504" s="305">
        <v>0.14902439060659237</v>
      </c>
      <c r="AY504" s="306">
        <v>4.5081428571428566</v>
      </c>
      <c r="AZ504" s="306">
        <v>2.4113979062555396E-2</v>
      </c>
      <c r="BA504" s="306">
        <v>4.2601363010514532</v>
      </c>
      <c r="BB504" s="306">
        <v>2.2479900582555152</v>
      </c>
    </row>
    <row r="505" spans="45:54" ht="16.5">
      <c r="AS505" s="303" t="s">
        <v>148</v>
      </c>
      <c r="AT505" s="304" t="s">
        <v>212</v>
      </c>
      <c r="AU505" s="303">
        <v>3</v>
      </c>
      <c r="AV505" s="305">
        <v>3.6882841295487738E-2</v>
      </c>
      <c r="AW505" s="305">
        <v>0.37680046272117834</v>
      </c>
      <c r="AX505" s="305">
        <v>0.19267103653698059</v>
      </c>
      <c r="AY505" s="306">
        <v>8.1554285714285726</v>
      </c>
      <c r="AZ505" s="306">
        <v>1.6765666249302175E-2</v>
      </c>
      <c r="BA505" s="306">
        <v>5.4454883977733459</v>
      </c>
      <c r="BB505" s="306">
        <v>2.5366203779151757</v>
      </c>
    </row>
    <row r="506" spans="45:54" ht="16.5">
      <c r="AS506" s="303" t="s">
        <v>148</v>
      </c>
      <c r="AT506" s="304" t="s">
        <v>213</v>
      </c>
      <c r="AU506" s="303">
        <v>3</v>
      </c>
      <c r="AV506" s="305">
        <v>1.55149833525964E-2</v>
      </c>
      <c r="AW506" s="305">
        <v>0.35668774942892306</v>
      </c>
      <c r="AX506" s="305">
        <v>0.20818330534617113</v>
      </c>
      <c r="AY506" s="306">
        <v>6.4298571428571432</v>
      </c>
      <c r="AZ506" s="306">
        <v>8.6697888743850551E-2</v>
      </c>
      <c r="BA506" s="306">
        <v>3.5193924211956831</v>
      </c>
      <c r="BB506" s="306">
        <v>2.6648267628464763</v>
      </c>
    </row>
    <row r="507" spans="45:54" ht="16.5">
      <c r="AS507" s="303" t="s">
        <v>148</v>
      </c>
      <c r="AT507" s="304" t="s">
        <v>214</v>
      </c>
      <c r="AU507" s="303">
        <v>3</v>
      </c>
      <c r="AV507" s="305">
        <v>2.4368046740578367E-2</v>
      </c>
      <c r="AW507" s="305">
        <v>0.40660113399547737</v>
      </c>
      <c r="AX507" s="305">
        <v>0.23612031186950774</v>
      </c>
      <c r="AY507" s="306">
        <v>10.392666666666667</v>
      </c>
      <c r="AZ507" s="306">
        <v>0.97758522949603366</v>
      </c>
      <c r="BA507" s="306">
        <v>16.402005329955369</v>
      </c>
      <c r="BB507" s="306">
        <v>2.7525994837009571</v>
      </c>
    </row>
    <row r="508" spans="45:54" ht="16.5">
      <c r="AS508" s="303" t="s">
        <v>148</v>
      </c>
      <c r="AT508" s="304" t="s">
        <v>215</v>
      </c>
      <c r="AU508" s="303">
        <v>3</v>
      </c>
      <c r="AV508" s="305">
        <v>3.545114743311184E-2</v>
      </c>
      <c r="AW508" s="305">
        <v>0.40745007407736072</v>
      </c>
      <c r="AX508" s="305">
        <v>0.2631745600618407</v>
      </c>
      <c r="AY508" s="306">
        <v>9.9153333333333329</v>
      </c>
      <c r="AZ508" s="306">
        <v>6.5348084891201988E-2</v>
      </c>
      <c r="BA508" s="306">
        <v>10.728967392137344</v>
      </c>
      <c r="BB508" s="306">
        <v>2.5070042395688525</v>
      </c>
    </row>
    <row r="509" spans="45:54" ht="16.5">
      <c r="AS509" s="303" t="s">
        <v>148</v>
      </c>
      <c r="AT509" s="304" t="s">
        <v>216</v>
      </c>
      <c r="AU509" s="303">
        <v>3</v>
      </c>
      <c r="AV509" s="305">
        <v>2.9571814599808326E-2</v>
      </c>
      <c r="AW509" s="305">
        <v>0.39538395013752087</v>
      </c>
      <c r="AX509" s="305">
        <v>0.17741182359659066</v>
      </c>
      <c r="AY509" s="306">
        <v>9.921400000000002</v>
      </c>
      <c r="AZ509" s="306">
        <v>7.5752273098458863E-3</v>
      </c>
      <c r="BA509" s="306">
        <v>10.396999482763478</v>
      </c>
      <c r="BB509" s="306">
        <v>2.2459571135584473</v>
      </c>
    </row>
    <row r="510" spans="45:54" ht="16.5">
      <c r="AS510" s="303" t="s">
        <v>148</v>
      </c>
      <c r="AT510" s="304" t="s">
        <v>99</v>
      </c>
      <c r="AU510" s="303">
        <v>3</v>
      </c>
      <c r="AV510" s="305">
        <v>2.4751121551404565E-2</v>
      </c>
      <c r="AW510" s="305">
        <v>0.4293559891510067</v>
      </c>
      <c r="AX510" s="305">
        <v>0.18312916109472926</v>
      </c>
      <c r="AY510" s="306">
        <v>10.712666666666669</v>
      </c>
      <c r="AZ510" s="306">
        <v>0.19481825648375453</v>
      </c>
      <c r="BA510" s="306">
        <v>13.036588329704573</v>
      </c>
      <c r="BB510" s="306">
        <v>2.3188640568912713</v>
      </c>
    </row>
    <row r="511" spans="45:54" ht="16.5">
      <c r="AS511" s="303" t="s">
        <v>148</v>
      </c>
      <c r="AT511" s="308" t="s">
        <v>100</v>
      </c>
      <c r="AU511" s="303">
        <v>3</v>
      </c>
      <c r="AV511" s="305">
        <v>2.4213055554378932E-2</v>
      </c>
      <c r="AW511" s="305">
        <v>0.40048486189167315</v>
      </c>
      <c r="AX511" s="305">
        <v>0.20563502123435151</v>
      </c>
      <c r="AY511" s="306">
        <v>8.5518518518518505</v>
      </c>
      <c r="AZ511" s="306">
        <v>0.38303423595274955</v>
      </c>
      <c r="BA511" s="306">
        <v>9.6065650358290338</v>
      </c>
      <c r="BB511" s="306">
        <v>2.403426285356205</v>
      </c>
    </row>
    <row r="512" spans="45:54" ht="16.5">
      <c r="AS512" s="303" t="s">
        <v>151</v>
      </c>
      <c r="AT512" s="304" t="s">
        <v>217</v>
      </c>
      <c r="AU512" s="303">
        <v>3</v>
      </c>
      <c r="AV512" s="305">
        <v>2.3240097295776849E-2</v>
      </c>
      <c r="AW512" s="305">
        <v>0.28383638372502473</v>
      </c>
      <c r="AX512" s="305">
        <v>0.15561544607811548</v>
      </c>
      <c r="AY512" s="306">
        <v>18.412105263157894</v>
      </c>
      <c r="AZ512" s="306">
        <v>9.5776325487421071E-2</v>
      </c>
      <c r="BA512" s="306">
        <v>17.101194217533862</v>
      </c>
      <c r="BB512" s="306">
        <v>2.8141572290468129</v>
      </c>
    </row>
    <row r="513" spans="45:54" ht="16.5">
      <c r="AS513" s="303" t="s">
        <v>151</v>
      </c>
      <c r="AT513" s="304" t="s">
        <v>218</v>
      </c>
      <c r="AU513" s="303">
        <v>3</v>
      </c>
      <c r="AV513" s="305">
        <v>1.8223090520600227E-2</v>
      </c>
      <c r="AW513" s="305">
        <v>0.40420463937492723</v>
      </c>
      <c r="AX513" s="305">
        <v>0.20148848027055283</v>
      </c>
      <c r="AY513" s="306">
        <v>15.316812500000001</v>
      </c>
      <c r="AZ513" s="306">
        <v>1.0397880817363232</v>
      </c>
      <c r="BA513" s="306">
        <v>32.336818553316846</v>
      </c>
      <c r="BB513" s="306">
        <v>1.8807308055460501</v>
      </c>
    </row>
    <row r="514" spans="45:54" ht="16.5">
      <c r="AS514" s="303" t="s">
        <v>151</v>
      </c>
      <c r="AT514" s="304" t="s">
        <v>219</v>
      </c>
      <c r="AU514" s="303">
        <v>3</v>
      </c>
      <c r="AV514" s="305">
        <v>2.2139110450778678E-2</v>
      </c>
      <c r="AW514" s="305">
        <v>0.23966387915087353</v>
      </c>
      <c r="AX514" s="305">
        <v>0.1319389126893907</v>
      </c>
      <c r="AY514" s="306">
        <v>20.457500000000003</v>
      </c>
      <c r="AZ514" s="306">
        <v>2.0298294259906261E-2</v>
      </c>
      <c r="BA514" s="306">
        <v>3.4710083184439711</v>
      </c>
      <c r="BB514" s="306">
        <v>2.6782850500018571</v>
      </c>
    </row>
    <row r="515" spans="45:54" ht="16.5">
      <c r="AS515" s="303" t="s">
        <v>151</v>
      </c>
      <c r="AT515" s="304" t="s">
        <v>98</v>
      </c>
      <c r="AU515" s="303">
        <v>3</v>
      </c>
      <c r="AV515" s="305">
        <v>2.007905144262739E-2</v>
      </c>
      <c r="AW515" s="305">
        <v>0.30552004284860484</v>
      </c>
      <c r="AX515" s="305">
        <v>0.18564005661883809</v>
      </c>
      <c r="AY515" s="306">
        <v>19.2988</v>
      </c>
      <c r="AZ515" s="306">
        <v>0.22297035032227955</v>
      </c>
      <c r="BA515" s="306">
        <v>13.118472054528343</v>
      </c>
      <c r="BB515" s="306">
        <v>2.7494844662351614</v>
      </c>
    </row>
    <row r="516" spans="45:54" ht="16.5">
      <c r="AS516" s="303" t="s">
        <v>151</v>
      </c>
      <c r="AT516" s="304" t="s">
        <v>99</v>
      </c>
      <c r="AU516" s="303">
        <v>3</v>
      </c>
      <c r="AV516" s="305">
        <v>2.1547498943406306E-2</v>
      </c>
      <c r="AW516" s="305">
        <v>0.27976707049872013</v>
      </c>
      <c r="AX516" s="305">
        <v>0.1693309080575443</v>
      </c>
      <c r="AY516" s="306">
        <v>17.793500000000002</v>
      </c>
      <c r="AZ516" s="306">
        <v>0.11742781418692393</v>
      </c>
      <c r="BA516" s="306">
        <v>18.036912259111517</v>
      </c>
      <c r="BB516" s="306">
        <v>2.5383848638891062</v>
      </c>
    </row>
    <row r="517" spans="45:54" ht="16.5">
      <c r="AS517" s="303" t="s">
        <v>151</v>
      </c>
      <c r="AT517" s="308" t="s">
        <v>100</v>
      </c>
      <c r="AU517" s="303">
        <v>3</v>
      </c>
      <c r="AV517" s="305">
        <v>2.0932967149748651E-2</v>
      </c>
      <c r="AW517" s="305">
        <v>0.32956523788222192</v>
      </c>
      <c r="AX517" s="305">
        <v>0.16952399472858454</v>
      </c>
      <c r="AY517" s="306">
        <v>17.452159090909092</v>
      </c>
      <c r="AZ517" s="306">
        <v>0.32674118809563313</v>
      </c>
      <c r="BA517" s="306">
        <v>19.331736905592045</v>
      </c>
      <c r="BB517" s="306">
        <v>2.5104627079038875</v>
      </c>
    </row>
    <row r="518" spans="45:54" ht="16.5">
      <c r="AS518" s="303" t="s">
        <v>146</v>
      </c>
      <c r="AT518" s="304" t="s">
        <v>220</v>
      </c>
      <c r="AU518" s="303">
        <v>3</v>
      </c>
      <c r="AV518" s="305">
        <v>1.3475209519816869E-2</v>
      </c>
      <c r="AW518" s="305">
        <v>0.34791849891676979</v>
      </c>
      <c r="AX518" s="305">
        <v>0.169513017630533</v>
      </c>
      <c r="AY518" s="306">
        <v>9.0419583333333353</v>
      </c>
      <c r="AZ518" s="306">
        <v>0.11216504390211719</v>
      </c>
      <c r="BA518" s="306">
        <v>14.826876658035422</v>
      </c>
      <c r="BB518" s="306">
        <v>2.0312025147438093</v>
      </c>
    </row>
    <row r="519" spans="45:54" ht="16.5">
      <c r="AS519" s="303" t="s">
        <v>146</v>
      </c>
      <c r="AT519" s="304" t="s">
        <v>221</v>
      </c>
      <c r="AU519" s="303">
        <v>3</v>
      </c>
      <c r="AV519" s="305">
        <v>2.8131364673520474E-2</v>
      </c>
      <c r="AW519" s="305">
        <v>0.34719848901572714</v>
      </c>
      <c r="AX519" s="305">
        <v>0.22111716323730662</v>
      </c>
      <c r="AY519" s="306">
        <v>7.2587499999999991</v>
      </c>
      <c r="AZ519" s="306">
        <v>2.051602545500783E-2</v>
      </c>
      <c r="BA519" s="306">
        <v>4.0530548065559913</v>
      </c>
      <c r="BB519" s="306">
        <v>2.6188463539037774</v>
      </c>
    </row>
    <row r="520" spans="45:54" ht="16.5">
      <c r="AS520" s="303" t="s">
        <v>146</v>
      </c>
      <c r="AT520" s="304" t="s">
        <v>222</v>
      </c>
      <c r="AU520" s="303">
        <v>3</v>
      </c>
      <c r="AV520" s="305">
        <v>2.8280199700603425E-2</v>
      </c>
      <c r="AW520" s="305">
        <v>0.30069180337281132</v>
      </c>
      <c r="AX520" s="305">
        <v>0.29571110413830803</v>
      </c>
      <c r="AY520" s="306">
        <v>7.5928749999999994</v>
      </c>
      <c r="AZ520" s="306">
        <v>0.62907154689453026</v>
      </c>
      <c r="BA520" s="306">
        <v>8.954180659947804</v>
      </c>
      <c r="BB520" s="306">
        <v>2.8037618416973369</v>
      </c>
    </row>
    <row r="521" spans="45:54" ht="16.5">
      <c r="AS521" s="303" t="s">
        <v>146</v>
      </c>
      <c r="AT521" s="304" t="s">
        <v>223</v>
      </c>
      <c r="AU521" s="303">
        <v>3</v>
      </c>
      <c r="AV521" s="305">
        <v>2.5842157988857809E-2</v>
      </c>
      <c r="AW521" s="305">
        <v>0.35155298937478563</v>
      </c>
      <c r="AX521" s="305">
        <v>0.22052442197639996</v>
      </c>
      <c r="AY521" s="306">
        <v>7.9032499999999999</v>
      </c>
      <c r="AZ521" s="306">
        <v>0.1803298479686507</v>
      </c>
      <c r="BA521" s="306">
        <v>10.691661775615001</v>
      </c>
      <c r="BB521" s="306">
        <v>2.180947975907054</v>
      </c>
    </row>
    <row r="522" spans="45:54" ht="16.5">
      <c r="AS522" s="303" t="s">
        <v>146</v>
      </c>
      <c r="AT522" s="308" t="s">
        <v>100</v>
      </c>
      <c r="AU522" s="303">
        <v>3</v>
      </c>
      <c r="AV522" s="305">
        <v>2.0683391615866589E-2</v>
      </c>
      <c r="AW522" s="305">
        <v>0.33884182262781243</v>
      </c>
      <c r="AX522" s="305">
        <v>0.21045830154984518</v>
      </c>
      <c r="AY522" s="306">
        <v>8.3507500000000014</v>
      </c>
      <c r="AZ522" s="306">
        <v>0.20295511254076243</v>
      </c>
      <c r="BA522" s="306">
        <v>11.008304227764572</v>
      </c>
      <c r="BB522" s="306">
        <v>2.2779688016344211</v>
      </c>
    </row>
    <row r="523" spans="45:54" ht="16.5">
      <c r="AS523" s="303" t="s">
        <v>138</v>
      </c>
      <c r="AT523" s="304" t="s">
        <v>224</v>
      </c>
      <c r="AU523" s="303">
        <v>3</v>
      </c>
      <c r="AV523" s="305">
        <v>2.950448619361732E-2</v>
      </c>
      <c r="AW523" s="305">
        <v>0.33716335472980441</v>
      </c>
      <c r="AX523" s="305">
        <v>0.19246873215823829</v>
      </c>
      <c r="AY523" s="306">
        <v>12.890950000000004</v>
      </c>
      <c r="AZ523" s="306">
        <v>0.11065314884141354</v>
      </c>
      <c r="BA523" s="306">
        <v>7.0129255862655047</v>
      </c>
      <c r="BB523" s="306">
        <v>1.9453887966648755</v>
      </c>
    </row>
    <row r="524" spans="45:54" ht="16.5">
      <c r="AS524" s="303" t="s">
        <v>138</v>
      </c>
      <c r="AT524" s="304" t="s">
        <v>225</v>
      </c>
      <c r="AU524" s="303">
        <v>3</v>
      </c>
      <c r="AV524" s="305">
        <v>2.8815760630233365E-2</v>
      </c>
      <c r="AW524" s="305">
        <v>0.35130899507703667</v>
      </c>
      <c r="AX524" s="305">
        <v>0.19217599738172161</v>
      </c>
      <c r="AY524" s="306">
        <v>12.964781249999998</v>
      </c>
      <c r="AZ524" s="306">
        <v>0.31381885226386125</v>
      </c>
      <c r="BA524" s="306">
        <v>11.298203436354118</v>
      </c>
      <c r="BB524" s="306">
        <v>1.9397065207775244</v>
      </c>
    </row>
    <row r="525" spans="45:54" ht="16.5">
      <c r="AS525" s="303" t="s">
        <v>138</v>
      </c>
      <c r="AT525" s="304" t="s">
        <v>226</v>
      </c>
      <c r="AU525" s="303">
        <v>3</v>
      </c>
      <c r="AV525" s="305">
        <v>2.0774294443751139E-2</v>
      </c>
      <c r="AW525" s="305">
        <v>0.25534275114744853</v>
      </c>
      <c r="AX525" s="305">
        <v>0.26139257157071683</v>
      </c>
      <c r="AY525" s="306">
        <v>8.211333333333334</v>
      </c>
      <c r="AZ525" s="306">
        <v>0.22793497365244691</v>
      </c>
      <c r="BA525" s="306">
        <v>8.8792883039788038</v>
      </c>
      <c r="BB525" s="306">
        <v>2.3673438523946073</v>
      </c>
    </row>
    <row r="526" spans="45:54" ht="16.5">
      <c r="AS526" s="303" t="s">
        <v>138</v>
      </c>
      <c r="AT526" s="304" t="s">
        <v>99</v>
      </c>
      <c r="AU526" s="303">
        <v>3</v>
      </c>
      <c r="AV526" s="305">
        <v>2.8917945679405418E-2</v>
      </c>
      <c r="AW526" s="305">
        <v>0.39702294648959685</v>
      </c>
      <c r="AX526" s="305">
        <v>0.17882124427213203</v>
      </c>
      <c r="AY526" s="306">
        <v>13.052499999999998</v>
      </c>
      <c r="AZ526" s="306">
        <v>1.387406205559645</v>
      </c>
      <c r="BA526" s="306">
        <v>16.571796344184648</v>
      </c>
      <c r="BB526" s="306">
        <v>1.8667705532030003</v>
      </c>
    </row>
    <row r="527" spans="45:54" ht="16.5">
      <c r="AS527" s="303" t="s">
        <v>138</v>
      </c>
      <c r="AT527" s="308" t="s">
        <v>100</v>
      </c>
      <c r="AU527" s="303">
        <v>3</v>
      </c>
      <c r="AV527" s="305">
        <v>2.8179957254506109E-2</v>
      </c>
      <c r="AW527" s="305">
        <v>0.33679386380346771</v>
      </c>
      <c r="AX527" s="305">
        <v>0.20436668759745222</v>
      </c>
      <c r="AY527" s="306">
        <v>12.467750000000001</v>
      </c>
      <c r="AZ527" s="306">
        <v>0.24400383484907695</v>
      </c>
      <c r="BA527" s="306">
        <v>9.5563976143468388</v>
      </c>
      <c r="BB527" s="306">
        <v>2.0047862620259456</v>
      </c>
    </row>
    <row r="528" spans="45:54" ht="16.5">
      <c r="AS528" s="303" t="s">
        <v>156</v>
      </c>
      <c r="AT528" s="304" t="s">
        <v>227</v>
      </c>
      <c r="AU528" s="303">
        <v>3</v>
      </c>
      <c r="AV528" s="305">
        <v>1.8171459899563994E-2</v>
      </c>
      <c r="AW528" s="305">
        <v>0.33879331925965267</v>
      </c>
      <c r="AX528" s="305">
        <v>0.17502394088291706</v>
      </c>
      <c r="AY528" s="306">
        <v>9.4512105263157906</v>
      </c>
      <c r="AZ528" s="306">
        <v>0.40987440431676697</v>
      </c>
      <c r="BA528" s="306">
        <v>10.389613198604698</v>
      </c>
      <c r="BB528" s="306">
        <v>1.9396316146569197</v>
      </c>
    </row>
    <row r="529" spans="45:54" ht="16.5">
      <c r="AS529" s="303" t="s">
        <v>156</v>
      </c>
      <c r="AT529" s="304" t="s">
        <v>228</v>
      </c>
      <c r="AU529" s="303">
        <v>3</v>
      </c>
      <c r="AV529" s="305">
        <v>1.9613432342939306E-2</v>
      </c>
      <c r="AW529" s="305">
        <v>0.35998183904233988</v>
      </c>
      <c r="AX529" s="305">
        <v>0.19188024024582184</v>
      </c>
      <c r="AY529" s="306">
        <v>10.669047619047623</v>
      </c>
      <c r="AZ529" s="306">
        <v>9.4742229860309321E-2</v>
      </c>
      <c r="BA529" s="306">
        <v>10.807148150962179</v>
      </c>
      <c r="BB529" s="306">
        <v>1.8482670735849653</v>
      </c>
    </row>
    <row r="530" spans="45:54" ht="16.5">
      <c r="AS530" s="303" t="s">
        <v>156</v>
      </c>
      <c r="AT530" s="304" t="s">
        <v>229</v>
      </c>
      <c r="AU530" s="303">
        <v>3</v>
      </c>
      <c r="AV530" s="305">
        <v>1.9546317251482693E-2</v>
      </c>
      <c r="AW530" s="305">
        <v>0.3180511276500001</v>
      </c>
      <c r="AX530" s="305">
        <v>0.22501396807282198</v>
      </c>
      <c r="AY530" s="306">
        <v>8.5552173913043479</v>
      </c>
      <c r="AZ530" s="306">
        <v>0.20347591574631382</v>
      </c>
      <c r="BA530" s="306">
        <v>11.01471699927971</v>
      </c>
      <c r="BB530" s="306">
        <v>2.6879983180483973</v>
      </c>
    </row>
    <row r="531" spans="45:54" ht="16.5">
      <c r="AS531" s="303" t="s">
        <v>156</v>
      </c>
      <c r="AT531" s="304" t="s">
        <v>230</v>
      </c>
      <c r="AU531" s="303">
        <v>3</v>
      </c>
      <c r="AV531" s="305">
        <v>1.7594599233343527E-2</v>
      </c>
      <c r="AW531" s="305">
        <v>0.36775452378644607</v>
      </c>
      <c r="AX531" s="305">
        <v>0.23381727713639519</v>
      </c>
      <c r="AY531" s="306">
        <v>9.969833333333332</v>
      </c>
      <c r="AZ531" s="306">
        <v>6.1011168929362203E-2</v>
      </c>
      <c r="BA531" s="306">
        <v>10.853565841118117</v>
      </c>
      <c r="BB531" s="306">
        <v>2.5769163059314106</v>
      </c>
    </row>
    <row r="532" spans="45:54" ht="16.5">
      <c r="AS532" s="303" t="s">
        <v>156</v>
      </c>
      <c r="AT532" s="304" t="s">
        <v>231</v>
      </c>
      <c r="AU532" s="303">
        <v>3</v>
      </c>
      <c r="AV532" s="305">
        <v>1.1695267511817618E-2</v>
      </c>
      <c r="AW532" s="305">
        <v>0.35690029976668081</v>
      </c>
      <c r="AX532" s="305">
        <v>0.18751922665327322</v>
      </c>
      <c r="AY532" s="306">
        <v>9.2384285714285728</v>
      </c>
      <c r="AZ532" s="306">
        <v>6.6200031134383872E-2</v>
      </c>
      <c r="BA532" s="306">
        <v>5.9488366439374802</v>
      </c>
      <c r="BB532" s="306">
        <v>2.1506435825222345</v>
      </c>
    </row>
    <row r="533" spans="45:54" ht="16.5">
      <c r="AS533" s="303" t="s">
        <v>156</v>
      </c>
      <c r="AT533" s="304" t="s">
        <v>232</v>
      </c>
      <c r="AU533" s="303">
        <v>3</v>
      </c>
      <c r="AV533" s="305">
        <v>1.6576580658815773E-2</v>
      </c>
      <c r="AW533" s="305">
        <v>0.34678619350159828</v>
      </c>
      <c r="AX533" s="305">
        <v>0.21749189265295518</v>
      </c>
      <c r="AY533" s="306">
        <v>10.145733333333332</v>
      </c>
      <c r="AZ533" s="306">
        <v>0.17757301221060959</v>
      </c>
      <c r="BA533" s="306">
        <v>17.975762755820064</v>
      </c>
      <c r="BB533" s="306">
        <v>2.1667962082771908</v>
      </c>
    </row>
    <row r="534" spans="45:54" ht="16.5">
      <c r="AS534" s="303" t="s">
        <v>156</v>
      </c>
      <c r="AT534" s="304" t="s">
        <v>233</v>
      </c>
      <c r="AU534" s="303">
        <v>3</v>
      </c>
      <c r="AV534" s="305">
        <v>1.4690844002102379E-2</v>
      </c>
      <c r="AW534" s="305">
        <v>0.32912606888395979</v>
      </c>
      <c r="AX534" s="305">
        <v>0.20879738153394295</v>
      </c>
      <c r="AY534" s="306">
        <v>9.8278888888888893</v>
      </c>
      <c r="AZ534" s="306">
        <v>0.2207007498452698</v>
      </c>
      <c r="BA534" s="306">
        <v>6.7241367801218672</v>
      </c>
      <c r="BB534" s="306">
        <v>2.8546529858492464</v>
      </c>
    </row>
    <row r="535" spans="45:54" ht="16.5">
      <c r="AS535" s="303" t="s">
        <v>156</v>
      </c>
      <c r="AT535" s="304" t="s">
        <v>99</v>
      </c>
      <c r="AU535" s="303">
        <v>3</v>
      </c>
      <c r="AV535" s="305">
        <v>1.8885473906374125E-2</v>
      </c>
      <c r="AW535" s="305">
        <v>0.3473955264308547</v>
      </c>
      <c r="AX535" s="305">
        <v>0.24559444922964391</v>
      </c>
      <c r="AY535" s="306">
        <v>9.1343333333333323</v>
      </c>
      <c r="AZ535" s="306">
        <v>0.22895691351427336</v>
      </c>
      <c r="BA535" s="306">
        <v>25.185260486570069</v>
      </c>
      <c r="BB535" s="306">
        <v>2.4856428061130997</v>
      </c>
    </row>
    <row r="536" spans="45:54" ht="16.5">
      <c r="AS536" s="303" t="s">
        <v>156</v>
      </c>
      <c r="AT536" s="308" t="s">
        <v>100</v>
      </c>
      <c r="AU536" s="303">
        <v>3</v>
      </c>
      <c r="AV536" s="305">
        <v>1.69760854252205E-2</v>
      </c>
      <c r="AW536" s="305">
        <v>0.34481430973945637</v>
      </c>
      <c r="AX536" s="305">
        <v>0.20502870238888696</v>
      </c>
      <c r="AY536" s="306">
        <v>9.6103902439024385</v>
      </c>
      <c r="AZ536" s="306">
        <v>0.1799761529140935</v>
      </c>
      <c r="BA536" s="306">
        <v>10.797259066362159</v>
      </c>
      <c r="BB536" s="306">
        <v>2.2388260304531258</v>
      </c>
    </row>
    <row r="537" spans="45:54" ht="16.5">
      <c r="AS537" s="303" t="s">
        <v>142</v>
      </c>
      <c r="AT537" s="304" t="s">
        <v>234</v>
      </c>
      <c r="AU537" s="303">
        <v>3</v>
      </c>
      <c r="AV537" s="305">
        <v>1.5009933425368167E-2</v>
      </c>
      <c r="AW537" s="305">
        <v>0.35129840737772927</v>
      </c>
      <c r="AX537" s="305">
        <v>0.23785137257836794</v>
      </c>
      <c r="AY537" s="306">
        <v>10.634285714285715</v>
      </c>
      <c r="AZ537" s="306">
        <v>7.2307459996801604E-2</v>
      </c>
      <c r="BA537" s="306">
        <v>6.885277024139886</v>
      </c>
      <c r="BB537" s="306">
        <v>3.1283659813014584</v>
      </c>
    </row>
    <row r="538" spans="45:54" ht="16.5">
      <c r="AS538" s="303" t="s">
        <v>142</v>
      </c>
      <c r="AT538" s="304" t="s">
        <v>235</v>
      </c>
      <c r="AU538" s="303">
        <v>3</v>
      </c>
      <c r="AV538" s="305">
        <v>2.1359798632652957E-2</v>
      </c>
      <c r="AW538" s="305">
        <v>0.3363945208602494</v>
      </c>
      <c r="AX538" s="305">
        <v>0.20185512421365362</v>
      </c>
      <c r="AY538" s="306">
        <v>8.3161249999999995</v>
      </c>
      <c r="AZ538" s="306">
        <v>5.5963246209799464E-2</v>
      </c>
      <c r="BA538" s="306">
        <v>2.1065139855380925</v>
      </c>
      <c r="BB538" s="306">
        <v>2.7666251260916113</v>
      </c>
    </row>
    <row r="539" spans="45:54" ht="16.5">
      <c r="AS539" s="303" t="s">
        <v>142</v>
      </c>
      <c r="AT539" s="304" t="s">
        <v>236</v>
      </c>
      <c r="AU539" s="303">
        <v>3</v>
      </c>
      <c r="AV539" s="305">
        <v>1.2583875030663546E-2</v>
      </c>
      <c r="AW539" s="305">
        <v>0.36212470969011035</v>
      </c>
      <c r="AX539" s="305">
        <v>0.19460093749386304</v>
      </c>
      <c r="AY539" s="306">
        <v>6.211875</v>
      </c>
      <c r="AZ539" s="306">
        <v>8.09824958359813E-3</v>
      </c>
      <c r="BA539" s="306">
        <v>1.7613692844325932</v>
      </c>
      <c r="BB539" s="306">
        <v>1.8045681265944615</v>
      </c>
    </row>
    <row r="540" spans="45:54" ht="16.5">
      <c r="AS540" s="303" t="s">
        <v>142</v>
      </c>
      <c r="AT540" s="304" t="s">
        <v>237</v>
      </c>
      <c r="AU540" s="303">
        <v>3</v>
      </c>
      <c r="AV540" s="305">
        <v>1.3520985893104834E-2</v>
      </c>
      <c r="AW540" s="305">
        <v>0.36287322035052322</v>
      </c>
      <c r="AX540" s="305">
        <v>0.21301400613340268</v>
      </c>
      <c r="AY540" s="306">
        <v>7.3657500000000002</v>
      </c>
      <c r="AZ540" s="306">
        <v>3.9642805111675436E-2</v>
      </c>
      <c r="BA540" s="306">
        <v>1.8433904376929078</v>
      </c>
      <c r="BB540" s="306">
        <v>2.6759467821782175</v>
      </c>
    </row>
    <row r="541" spans="45:54" ht="16.5">
      <c r="AS541" s="303" t="s">
        <v>142</v>
      </c>
      <c r="AT541" s="304" t="s">
        <v>238</v>
      </c>
      <c r="AU541" s="303">
        <v>3</v>
      </c>
      <c r="AV541" s="305">
        <v>3.1497463437299318E-2</v>
      </c>
      <c r="AW541" s="305">
        <v>0.3492007438736105</v>
      </c>
      <c r="AX541" s="305">
        <v>0.13994264252062377</v>
      </c>
      <c r="AY541" s="306">
        <v>5.0154285714285711</v>
      </c>
      <c r="AZ541" s="306">
        <v>9.7041994235624679E-2</v>
      </c>
      <c r="BA541" s="306">
        <v>2.1470541224631963</v>
      </c>
      <c r="BB541" s="306">
        <v>2.5823351649040092</v>
      </c>
    </row>
    <row r="542" spans="45:54" ht="16.5">
      <c r="AS542" s="303" t="s">
        <v>142</v>
      </c>
      <c r="AT542" s="304" t="s">
        <v>239</v>
      </c>
      <c r="AU542" s="303">
        <v>3</v>
      </c>
      <c r="AV542" s="305">
        <v>1.608969405727298E-2</v>
      </c>
      <c r="AW542" s="305">
        <v>0.35099083082633092</v>
      </c>
      <c r="AX542" s="305">
        <v>0.13553928456644071</v>
      </c>
      <c r="AY542" s="306">
        <v>9.6138000000000012</v>
      </c>
      <c r="AZ542" s="306">
        <v>4.1661665338045294E-2</v>
      </c>
      <c r="BA542" s="306">
        <v>3.9486000592614041</v>
      </c>
      <c r="BB542" s="306">
        <v>3.1115801127063407</v>
      </c>
    </row>
    <row r="543" spans="45:54" ht="16.5">
      <c r="AS543" s="303" t="s">
        <v>142</v>
      </c>
      <c r="AT543" s="308" t="s">
        <v>100</v>
      </c>
      <c r="AU543" s="303">
        <v>3</v>
      </c>
      <c r="AV543" s="305">
        <v>1.9301602898779045E-2</v>
      </c>
      <c r="AW543" s="305">
        <v>0.34799084679765285</v>
      </c>
      <c r="AX543" s="305">
        <v>0.19035864105739617</v>
      </c>
      <c r="AY543" s="306">
        <v>7.8687872340425535</v>
      </c>
      <c r="AZ543" s="306">
        <v>5.4219045030443877E-2</v>
      </c>
      <c r="BA543" s="306">
        <v>2.9211893649055476</v>
      </c>
      <c r="BB543" s="306">
        <v>2.6192389296623744</v>
      </c>
    </row>
    <row r="544" spans="45:54" ht="16.5">
      <c r="AS544" s="303" t="s">
        <v>161</v>
      </c>
      <c r="AT544" s="304" t="s">
        <v>240</v>
      </c>
      <c r="AU544" s="303">
        <v>3</v>
      </c>
      <c r="AV544" s="305">
        <v>1.3610397791399862E-2</v>
      </c>
      <c r="AW544" s="305">
        <v>0.33765406905111323</v>
      </c>
      <c r="AX544" s="305">
        <v>0.19645526445970946</v>
      </c>
      <c r="AY544" s="306">
        <v>11.033249999999999</v>
      </c>
      <c r="AZ544" s="306">
        <v>0.12559970611401178</v>
      </c>
      <c r="BA544" s="306">
        <v>16.492540720074373</v>
      </c>
      <c r="BB544" s="306">
        <v>2.6803698639710229</v>
      </c>
    </row>
    <row r="545" spans="45:54" ht="16.5">
      <c r="AS545" s="303" t="s">
        <v>161</v>
      </c>
      <c r="AT545" s="304" t="s">
        <v>241</v>
      </c>
      <c r="AU545" s="303">
        <v>3</v>
      </c>
      <c r="AV545" s="305">
        <v>1.2460260397456391E-2</v>
      </c>
      <c r="AW545" s="305">
        <v>0.28796672822032854</v>
      </c>
      <c r="AX545" s="305">
        <v>0.11998780541393175</v>
      </c>
      <c r="AY545" s="306">
        <v>5.984</v>
      </c>
      <c r="AZ545" s="306">
        <v>2.7321701422527156E-2</v>
      </c>
      <c r="BA545" s="306">
        <v>2.3177910040110534</v>
      </c>
      <c r="BB545" s="306">
        <v>2.7089842458608873</v>
      </c>
    </row>
    <row r="546" spans="45:54" ht="16.5">
      <c r="AS546" s="303" t="s">
        <v>161</v>
      </c>
      <c r="AT546" s="304" t="s">
        <v>242</v>
      </c>
      <c r="AU546" s="303">
        <v>3</v>
      </c>
      <c r="AV546" s="305">
        <v>1.1854506019218666E-2</v>
      </c>
      <c r="AW546" s="305">
        <v>0.32220014150302928</v>
      </c>
      <c r="AX546" s="305">
        <v>0.19250454100918848</v>
      </c>
      <c r="AY546" s="306">
        <v>10.32870588235294</v>
      </c>
      <c r="AZ546" s="306">
        <v>0.3246738569374929</v>
      </c>
      <c r="BA546" s="306">
        <v>18.038563836308416</v>
      </c>
      <c r="BB546" s="306">
        <v>1.9656842027726693</v>
      </c>
    </row>
    <row r="547" spans="45:54" ht="16.5">
      <c r="AS547" s="303" t="s">
        <v>161</v>
      </c>
      <c r="AT547" s="304" t="s">
        <v>243</v>
      </c>
      <c r="AU547" s="303">
        <v>3</v>
      </c>
      <c r="AV547" s="305">
        <v>1.0488704408164606E-2</v>
      </c>
      <c r="AW547" s="305">
        <v>0.35379563065060021</v>
      </c>
      <c r="AX547" s="305">
        <v>0.19879377442850538</v>
      </c>
      <c r="AY547" s="306">
        <v>9.5229523809523826</v>
      </c>
      <c r="AZ547" s="306">
        <v>0.42282584544074664</v>
      </c>
      <c r="BA547" s="306">
        <v>11.23629214547084</v>
      </c>
      <c r="BB547" s="306">
        <v>2.6208329774621237</v>
      </c>
    </row>
    <row r="548" spans="45:54" ht="16.5">
      <c r="AS548" s="303" t="s">
        <v>161</v>
      </c>
      <c r="AT548" s="304" t="s">
        <v>244</v>
      </c>
      <c r="AU548" s="303">
        <v>3</v>
      </c>
      <c r="AV548" s="305">
        <v>8.0235480701864367E-3</v>
      </c>
      <c r="AW548" s="305">
        <v>0.37598878803247099</v>
      </c>
      <c r="AX548" s="305">
        <v>0.21312733006248766</v>
      </c>
      <c r="AY548" s="306">
        <v>12.643678571428568</v>
      </c>
      <c r="AZ548" s="306">
        <v>0.14082558103179083</v>
      </c>
      <c r="BA548" s="306">
        <v>15.438004320610069</v>
      </c>
      <c r="BB548" s="306">
        <v>2.0357693959490413</v>
      </c>
    </row>
    <row r="549" spans="45:54" ht="16.5">
      <c r="AS549" s="303" t="s">
        <v>161</v>
      </c>
      <c r="AT549" s="304" t="s">
        <v>99</v>
      </c>
      <c r="AU549" s="303">
        <v>3</v>
      </c>
      <c r="AV549" s="305">
        <v>1.5075775048116979E-2</v>
      </c>
      <c r="AW549" s="305">
        <v>0.33820524710078176</v>
      </c>
      <c r="AX549" s="305">
        <v>0.22385353499608548</v>
      </c>
      <c r="AY549" s="306">
        <v>10.778</v>
      </c>
      <c r="AZ549" s="306">
        <v>6.809972816047799E-2</v>
      </c>
      <c r="BA549" s="306">
        <v>17.963735435474657</v>
      </c>
      <c r="BB549" s="306">
        <v>2.5965446320153966</v>
      </c>
    </row>
    <row r="550" spans="45:54" ht="16.5">
      <c r="AS550" s="303" t="s">
        <v>161</v>
      </c>
      <c r="AT550" s="308" t="s">
        <v>100</v>
      </c>
      <c r="AU550" s="303">
        <v>3</v>
      </c>
      <c r="AV550" s="305">
        <v>1.0317465126650233E-2</v>
      </c>
      <c r="AW550" s="305">
        <v>0.35087315394141144</v>
      </c>
      <c r="AX550" s="305">
        <v>0.19950277727945448</v>
      </c>
      <c r="AY550" s="306">
        <v>10.779153846153847</v>
      </c>
      <c r="AZ550" s="306">
        <v>0.24371383772057187</v>
      </c>
      <c r="BA550" s="306">
        <v>14.387435974190948</v>
      </c>
      <c r="BB550" s="306">
        <v>2.2330119492493314</v>
      </c>
    </row>
    <row r="551" spans="45:54" ht="16.5">
      <c r="AS551" s="303" t="s">
        <v>162</v>
      </c>
      <c r="AT551" s="304" t="s">
        <v>245</v>
      </c>
      <c r="AU551" s="303">
        <v>3</v>
      </c>
      <c r="AV551" s="305">
        <v>2.417403006619824E-2</v>
      </c>
      <c r="AW551" s="305">
        <v>0.39775557611649159</v>
      </c>
      <c r="AX551" s="305">
        <v>0.13237801338695604</v>
      </c>
      <c r="AY551" s="306">
        <v>6.6626666666666674</v>
      </c>
      <c r="AZ551" s="306">
        <v>0.1642247307889749</v>
      </c>
      <c r="BA551" s="306">
        <v>4.0154556724284642</v>
      </c>
      <c r="BB551" s="306">
        <v>2.5716780910541974</v>
      </c>
    </row>
    <row r="552" spans="45:54" ht="16.5">
      <c r="AS552" s="303" t="s">
        <v>162</v>
      </c>
      <c r="AT552" s="304" t="s">
        <v>246</v>
      </c>
      <c r="AU552" s="303">
        <v>3</v>
      </c>
      <c r="AV552" s="305">
        <v>3.7714785689000038E-2</v>
      </c>
      <c r="AW552" s="305">
        <v>0.38205444239375547</v>
      </c>
      <c r="AX552" s="305">
        <v>0.14984179708980014</v>
      </c>
      <c r="AY552" s="306">
        <v>7.81325</v>
      </c>
      <c r="AZ552" s="306">
        <v>0.45854844124223143</v>
      </c>
      <c r="BA552" s="306">
        <v>8.5275218185853685</v>
      </c>
      <c r="BB552" s="306">
        <v>2.3705062963133092</v>
      </c>
    </row>
    <row r="553" spans="45:54" ht="16.5">
      <c r="AS553" s="303" t="s">
        <v>162</v>
      </c>
      <c r="AT553" s="304" t="s">
        <v>247</v>
      </c>
      <c r="AU553" s="303">
        <v>3</v>
      </c>
      <c r="AV553" s="305">
        <v>2.7280217795687279E-2</v>
      </c>
      <c r="AW553" s="305">
        <v>0.43134861452586032</v>
      </c>
      <c r="AX553" s="305">
        <v>0.19205408106955429</v>
      </c>
      <c r="AY553" s="306">
        <v>8.6332500000000003</v>
      </c>
      <c r="AZ553" s="306">
        <v>13.519736265557258</v>
      </c>
      <c r="BA553" s="306">
        <v>36.921016165791116</v>
      </c>
      <c r="BB553" s="306">
        <v>2.0376697744291898</v>
      </c>
    </row>
    <row r="554" spans="45:54" ht="16.5">
      <c r="AS554" s="303" t="s">
        <v>162</v>
      </c>
      <c r="AT554" s="304" t="s">
        <v>248</v>
      </c>
      <c r="AU554" s="303">
        <v>3</v>
      </c>
      <c r="AV554" s="305">
        <v>2.5497620891850269E-2</v>
      </c>
      <c r="AW554" s="305">
        <v>0.40192088570831186</v>
      </c>
      <c r="AX554" s="305">
        <v>0.20632372195980228</v>
      </c>
      <c r="AY554" s="306">
        <v>9.0672499999999996</v>
      </c>
      <c r="AZ554" s="306">
        <v>0.43251090783498924</v>
      </c>
      <c r="BA554" s="306">
        <v>9.9877981864857706</v>
      </c>
      <c r="BB554" s="306">
        <v>2.3264609611895448</v>
      </c>
    </row>
    <row r="555" spans="45:54" ht="16.5">
      <c r="AS555" s="303" t="s">
        <v>162</v>
      </c>
      <c r="AT555" s="308" t="s">
        <v>100</v>
      </c>
      <c r="AU555" s="303">
        <v>3</v>
      </c>
      <c r="AV555" s="305">
        <v>2.7039975908910101E-2</v>
      </c>
      <c r="AW555" s="305">
        <v>0.4070851870035731</v>
      </c>
      <c r="AX555" s="305">
        <v>0.179106266313382</v>
      </c>
      <c r="AY555" s="306">
        <v>8.1542424242424261</v>
      </c>
      <c r="AZ555" s="306">
        <v>4.1006883936067693</v>
      </c>
      <c r="BA555" s="306">
        <v>16.108442174959727</v>
      </c>
      <c r="BB555" s="306">
        <v>2.2896589034739705</v>
      </c>
    </row>
    <row r="556" spans="45:54" ht="16.5">
      <c r="AS556" s="303" t="s">
        <v>160</v>
      </c>
      <c r="AT556" s="304" t="s">
        <v>249</v>
      </c>
      <c r="AU556" s="303">
        <v>3</v>
      </c>
      <c r="AV556" s="305">
        <v>8.6762890845877572E-3</v>
      </c>
      <c r="AW556" s="305">
        <v>0.33694194210164113</v>
      </c>
      <c r="AX556" s="305">
        <v>0.1867357647351113</v>
      </c>
      <c r="AY556" s="306">
        <v>7.5206153846153843</v>
      </c>
      <c r="AZ556" s="306">
        <v>4.0119011954809068E-2</v>
      </c>
      <c r="BA556" s="306">
        <v>2.0497167926002451</v>
      </c>
      <c r="BB556" s="306">
        <v>2.9471046496798543</v>
      </c>
    </row>
    <row r="557" spans="45:54" ht="16.5">
      <c r="AS557" s="303" t="s">
        <v>160</v>
      </c>
      <c r="AT557" s="304" t="s">
        <v>250</v>
      </c>
      <c r="AU557" s="303">
        <v>3</v>
      </c>
      <c r="AV557" s="305">
        <v>1.3823067178769468E-2</v>
      </c>
      <c r="AW557" s="305">
        <v>0.36134392344328314</v>
      </c>
      <c r="AX557" s="305">
        <v>0.11030003880882701</v>
      </c>
      <c r="AY557" s="306">
        <v>5.4204999999999997</v>
      </c>
      <c r="AZ557" s="306">
        <v>5.1598334075546705E-3</v>
      </c>
      <c r="BA557" s="306">
        <v>2.6452745936063611</v>
      </c>
      <c r="BB557" s="306">
        <v>2.7285048292752538</v>
      </c>
    </row>
    <row r="558" spans="45:54" ht="16.5">
      <c r="AS558" s="303" t="s">
        <v>160</v>
      </c>
      <c r="AT558" s="304" t="s">
        <v>251</v>
      </c>
      <c r="AU558" s="303">
        <v>3</v>
      </c>
      <c r="AV558" s="305">
        <v>1.9968380071134374E-2</v>
      </c>
      <c r="AW558" s="305">
        <v>0.29860419244652531</v>
      </c>
      <c r="AX558" s="305">
        <v>0.13031394957149253</v>
      </c>
      <c r="AY558" s="306">
        <v>8.3657142857142848</v>
      </c>
      <c r="AZ558" s="306">
        <v>4.7226606512983521E-2</v>
      </c>
      <c r="BA558" s="306">
        <v>2.8210026290422157</v>
      </c>
      <c r="BB558" s="306">
        <v>2.2299344557698784</v>
      </c>
    </row>
    <row r="559" spans="45:54" ht="16.5">
      <c r="AS559" s="303" t="s">
        <v>160</v>
      </c>
      <c r="AT559" s="304" t="s">
        <v>252</v>
      </c>
      <c r="AU559" s="303">
        <v>3</v>
      </c>
      <c r="AV559" s="305">
        <v>2.763916985519688E-2</v>
      </c>
      <c r="AW559" s="305">
        <v>0.4391950229613385</v>
      </c>
      <c r="AX559" s="305">
        <v>0.19391484077497617</v>
      </c>
      <c r="AY559" s="306">
        <v>11.044222222222222</v>
      </c>
      <c r="AZ559" s="306">
        <v>0.23786055273021409</v>
      </c>
      <c r="BA559" s="306">
        <v>6.0478970046649518</v>
      </c>
      <c r="BB559" s="306">
        <v>2.4586424299272931</v>
      </c>
    </row>
    <row r="560" spans="45:54" ht="16.5">
      <c r="AS560" s="303" t="s">
        <v>160</v>
      </c>
      <c r="AT560" s="304" t="s">
        <v>253</v>
      </c>
      <c r="AU560" s="303">
        <v>3</v>
      </c>
      <c r="AV560" s="305">
        <v>3.7762643777480349E-2</v>
      </c>
      <c r="AW560" s="305">
        <v>0.370958857493351</v>
      </c>
      <c r="AX560" s="305">
        <v>0.42290818852379897</v>
      </c>
      <c r="AY560" s="306">
        <v>7.9747499999999993</v>
      </c>
      <c r="AZ560" s="306">
        <v>0.38141912824712221</v>
      </c>
      <c r="BA560" s="306">
        <v>0.27244223446223015</v>
      </c>
      <c r="BB560" s="306">
        <v>3.763173697423114</v>
      </c>
    </row>
    <row r="561" spans="45:54" ht="16.5">
      <c r="AS561" s="303" t="s">
        <v>160</v>
      </c>
      <c r="AT561" s="304" t="s">
        <v>254</v>
      </c>
      <c r="AU561" s="303">
        <v>3</v>
      </c>
      <c r="AV561" s="305">
        <v>4.2861970573512036E-2</v>
      </c>
      <c r="AW561" s="305">
        <v>0.32146332686093898</v>
      </c>
      <c r="AX561" s="305">
        <v>0.19709161332339306</v>
      </c>
      <c r="AY561" s="306">
        <v>6.5350000000000001</v>
      </c>
      <c r="AZ561" s="306">
        <v>0</v>
      </c>
      <c r="BA561" s="306">
        <v>8.5019911629698974</v>
      </c>
      <c r="BB561" s="306">
        <v>2.8608819128220238</v>
      </c>
    </row>
    <row r="562" spans="45:54" ht="16.5">
      <c r="AS562" s="303" t="s">
        <v>160</v>
      </c>
      <c r="AT562" s="308" t="s">
        <v>100</v>
      </c>
      <c r="AU562" s="303">
        <v>3</v>
      </c>
      <c r="AV562" s="305">
        <v>1.8006004857392136E-2</v>
      </c>
      <c r="AW562" s="305">
        <v>0.35732962954076031</v>
      </c>
      <c r="AX562" s="305">
        <v>0.17110891399792491</v>
      </c>
      <c r="AY562" s="306">
        <v>7.6853469387755124</v>
      </c>
      <c r="AZ562" s="306">
        <v>7.9288057519658756E-2</v>
      </c>
      <c r="BA562" s="306">
        <v>2.9865168332404801</v>
      </c>
      <c r="BB562" s="306">
        <v>2.6993809491766374</v>
      </c>
    </row>
    <row r="563" spans="45:54" ht="16.5">
      <c r="AS563" s="303" t="s">
        <v>144</v>
      </c>
      <c r="AT563" s="304" t="s">
        <v>255</v>
      </c>
      <c r="AU563" s="303">
        <v>3</v>
      </c>
      <c r="AV563" s="305">
        <v>2.4043900594401327E-2</v>
      </c>
      <c r="AW563" s="305">
        <v>0.35881310897557833</v>
      </c>
      <c r="AX563" s="305">
        <v>0.15924648835393607</v>
      </c>
      <c r="AY563" s="306">
        <v>15.706095238095237</v>
      </c>
      <c r="AZ563" s="306">
        <v>0.47409334510870416</v>
      </c>
      <c r="BA563" s="306">
        <v>14.391909938217424</v>
      </c>
      <c r="BB563" s="306">
        <v>1.8942699703675119</v>
      </c>
    </row>
    <row r="564" spans="45:54" ht="16.5">
      <c r="AS564" s="303" t="s">
        <v>144</v>
      </c>
      <c r="AT564" s="304" t="s">
        <v>256</v>
      </c>
      <c r="AU564" s="303">
        <v>3</v>
      </c>
      <c r="AV564" s="305">
        <v>2.8630974195199499E-2</v>
      </c>
      <c r="AW564" s="305">
        <v>0.34307467104544309</v>
      </c>
      <c r="AX564" s="305">
        <v>0.15324856919255514</v>
      </c>
      <c r="AY564" s="306">
        <v>12.110857142857144</v>
      </c>
      <c r="AZ564" s="306">
        <v>0.22518918523208259</v>
      </c>
      <c r="BA564" s="306">
        <v>17.187664498867655</v>
      </c>
      <c r="BB564" s="306">
        <v>2.1496855904742884</v>
      </c>
    </row>
    <row r="565" spans="45:54" ht="16.5">
      <c r="AS565" s="303" t="s">
        <v>144</v>
      </c>
      <c r="AT565" s="304" t="s">
        <v>257</v>
      </c>
      <c r="AU565" s="303">
        <v>3</v>
      </c>
      <c r="AV565" s="305">
        <v>2.9012223514217644E-2</v>
      </c>
      <c r="AW565" s="305">
        <v>0.34726458392374698</v>
      </c>
      <c r="AX565" s="305">
        <v>0.16070596992422487</v>
      </c>
      <c r="AY565" s="306">
        <v>14.737499999999999</v>
      </c>
      <c r="AZ565" s="306">
        <v>0.20382842003865223</v>
      </c>
      <c r="BA565" s="306">
        <v>8.8760907288706843</v>
      </c>
      <c r="BB565" s="306">
        <v>1.8874796375365797</v>
      </c>
    </row>
    <row r="566" spans="45:54" ht="16.5">
      <c r="AS566" s="303" t="s">
        <v>144</v>
      </c>
      <c r="AT566" s="304" t="s">
        <v>258</v>
      </c>
      <c r="AU566" s="303">
        <v>3</v>
      </c>
      <c r="AV566" s="305">
        <v>3.1061878158778693E-2</v>
      </c>
      <c r="AW566" s="305">
        <v>0.38149200505687969</v>
      </c>
      <c r="AX566" s="305">
        <v>0.13951673924154118</v>
      </c>
      <c r="AY566" s="306">
        <v>13.857999999999999</v>
      </c>
      <c r="AZ566" s="306">
        <v>0.26384623196047913</v>
      </c>
      <c r="BA566" s="306">
        <v>5.6158490672563772</v>
      </c>
      <c r="BB566" s="306">
        <v>2.0637635598931121</v>
      </c>
    </row>
    <row r="567" spans="45:54" ht="16.5">
      <c r="AS567" s="303" t="s">
        <v>144</v>
      </c>
      <c r="AT567" s="304" t="s">
        <v>259</v>
      </c>
      <c r="AU567" s="303">
        <v>3</v>
      </c>
      <c r="AV567" s="305">
        <v>3.499310752530764E-2</v>
      </c>
      <c r="AW567" s="305">
        <v>0.37153732759824232</v>
      </c>
      <c r="AX567" s="305">
        <v>0.16898829663892681</v>
      </c>
      <c r="AY567" s="306">
        <v>13.753500000000001</v>
      </c>
      <c r="AZ567" s="306">
        <v>0.19249757494012507</v>
      </c>
      <c r="BA567" s="306">
        <v>7.8186780970361438</v>
      </c>
      <c r="BB567" s="306">
        <v>1.8275226001234721</v>
      </c>
    </row>
    <row r="568" spans="45:54" ht="16.5">
      <c r="AS568" s="303" t="s">
        <v>144</v>
      </c>
      <c r="AT568" s="304" t="s">
        <v>99</v>
      </c>
      <c r="AU568" s="303">
        <v>3</v>
      </c>
      <c r="AV568" s="305">
        <v>2.9289089367303955E-2</v>
      </c>
      <c r="AW568" s="305">
        <v>0.39307790148386729</v>
      </c>
      <c r="AX568" s="305">
        <v>0.13270818097522857</v>
      </c>
      <c r="AY568" s="306">
        <v>11.722</v>
      </c>
      <c r="AZ568" s="306">
        <v>0.83535907910015117</v>
      </c>
      <c r="BA568" s="306">
        <v>6.436061995794347</v>
      </c>
      <c r="BB568" s="306">
        <v>1.7747185304111823</v>
      </c>
    </row>
    <row r="569" spans="45:54" ht="16.5">
      <c r="AS569" s="303" t="s">
        <v>144</v>
      </c>
      <c r="AT569" s="308" t="s">
        <v>100</v>
      </c>
      <c r="AU569" s="303">
        <v>3</v>
      </c>
      <c r="AV569" s="305">
        <v>2.8161873630433633E-2</v>
      </c>
      <c r="AW569" s="305">
        <v>0.36009125595873531</v>
      </c>
      <c r="AX569" s="305">
        <v>0.15494548253353216</v>
      </c>
      <c r="AY569" s="306">
        <v>14.119698412698414</v>
      </c>
      <c r="AZ569" s="306">
        <v>0.32696173550671759</v>
      </c>
      <c r="BA569" s="306">
        <v>12.375080708153931</v>
      </c>
      <c r="BB569" s="306">
        <v>1.9730828550260366</v>
      </c>
    </row>
    <row r="570" spans="45:54" ht="16.5">
      <c r="AS570" s="303" t="s">
        <v>141</v>
      </c>
      <c r="AT570" s="304" t="s">
        <v>260</v>
      </c>
      <c r="AU570" s="303">
        <v>3</v>
      </c>
      <c r="AV570" s="305">
        <v>1.8479382350104656E-2</v>
      </c>
      <c r="AW570" s="305">
        <v>0.31904245350932919</v>
      </c>
      <c r="AX570" s="305">
        <v>0.17002203273939456</v>
      </c>
      <c r="AY570" s="306">
        <v>10.214761904761904</v>
      </c>
      <c r="AZ570" s="306">
        <v>4.7763063594109305E-2</v>
      </c>
      <c r="BA570" s="306">
        <v>16.536875245287753</v>
      </c>
      <c r="BB570" s="306">
        <v>2.3913078262281693</v>
      </c>
    </row>
    <row r="571" spans="45:54" ht="16.5">
      <c r="AS571" s="303" t="s">
        <v>141</v>
      </c>
      <c r="AT571" s="304" t="s">
        <v>261</v>
      </c>
      <c r="AU571" s="303">
        <v>3</v>
      </c>
      <c r="AV571" s="305">
        <v>1.7806945301097034E-2</v>
      </c>
      <c r="AW571" s="305">
        <v>0.36602257293812879</v>
      </c>
      <c r="AX571" s="305">
        <v>0.20551103033628451</v>
      </c>
      <c r="AY571" s="306">
        <v>12.431846153846154</v>
      </c>
      <c r="AZ571" s="306">
        <v>0.27208781073910815</v>
      </c>
      <c r="BA571" s="306">
        <v>22.164800291783578</v>
      </c>
      <c r="BB571" s="306">
        <v>1.9719972689835219</v>
      </c>
    </row>
    <row r="572" spans="45:54" ht="16.5">
      <c r="AS572" s="303" t="s">
        <v>141</v>
      </c>
      <c r="AT572" s="308" t="s">
        <v>100</v>
      </c>
      <c r="AU572" s="303">
        <v>3</v>
      </c>
      <c r="AV572" s="305">
        <v>1.8046869779991072E-2</v>
      </c>
      <c r="AW572" s="305">
        <v>0.34926014039671865</v>
      </c>
      <c r="AX572" s="305">
        <v>0.19152427927969953</v>
      </c>
      <c r="AY572" s="306">
        <v>11.655866666666668</v>
      </c>
      <c r="AZ572" s="306">
        <v>0.18367803287535031</v>
      </c>
      <c r="BA572" s="306">
        <v>19.946749855854815</v>
      </c>
      <c r="BB572" s="306">
        <v>2.1183935592393568</v>
      </c>
    </row>
    <row r="573" spans="45:54" ht="16.5">
      <c r="AS573" s="303" t="s">
        <v>154</v>
      </c>
      <c r="AT573" s="304" t="s">
        <v>262</v>
      </c>
      <c r="AU573" s="303">
        <v>3</v>
      </c>
      <c r="AV573" s="305">
        <v>2.4782740004683806E-2</v>
      </c>
      <c r="AW573" s="305">
        <v>0.34942966229297567</v>
      </c>
      <c r="AX573" s="305">
        <v>0.16249000944989953</v>
      </c>
      <c r="AY573" s="306">
        <v>12.287941176470584</v>
      </c>
      <c r="AZ573" s="306">
        <v>1.2169254974753203</v>
      </c>
      <c r="BA573" s="306">
        <v>7.2276821080083717</v>
      </c>
      <c r="BB573" s="306">
        <v>2.0350839468497992</v>
      </c>
    </row>
    <row r="574" spans="45:54" ht="16.5">
      <c r="AS574" s="303" t="s">
        <v>154</v>
      </c>
      <c r="AT574" s="304" t="s">
        <v>263</v>
      </c>
      <c r="AU574" s="303">
        <v>3</v>
      </c>
      <c r="AV574" s="305">
        <v>2.7786285327101024E-2</v>
      </c>
      <c r="AW574" s="305">
        <v>0.36633838096459853</v>
      </c>
      <c r="AX574" s="305">
        <v>0.14311498482981161</v>
      </c>
      <c r="AY574" s="306">
        <v>12.251999999999999</v>
      </c>
      <c r="AZ574" s="306">
        <v>1.4073887397056826</v>
      </c>
      <c r="BA574" s="306">
        <v>6.3972215441167384</v>
      </c>
      <c r="BB574" s="306">
        <v>1.867599222856188</v>
      </c>
    </row>
    <row r="575" spans="45:54" ht="16.5">
      <c r="AS575" s="303" t="s">
        <v>154</v>
      </c>
      <c r="AT575" s="304" t="s">
        <v>264</v>
      </c>
      <c r="AU575" s="303">
        <v>3</v>
      </c>
      <c r="AV575" s="305">
        <v>4.2735718377887505E-2</v>
      </c>
      <c r="AW575" s="305">
        <v>0.28173001200072562</v>
      </c>
      <c r="AX575" s="305">
        <v>0.13912753840292721</v>
      </c>
      <c r="AY575" s="306">
        <v>11.198499999999999</v>
      </c>
      <c r="AZ575" s="306">
        <v>6.8535733203412427E-2</v>
      </c>
      <c r="BA575" s="306">
        <v>7.7531048186360305</v>
      </c>
      <c r="BB575" s="306">
        <v>2.8706089941826649</v>
      </c>
    </row>
    <row r="576" spans="45:54" ht="16.5">
      <c r="AS576" s="303" t="s">
        <v>154</v>
      </c>
      <c r="AT576" s="304" t="s">
        <v>99</v>
      </c>
      <c r="AU576" s="303">
        <v>3</v>
      </c>
      <c r="AV576" s="305">
        <v>3.684957337634908E-2</v>
      </c>
      <c r="AW576" s="305">
        <v>0.37582632373130725</v>
      </c>
      <c r="AX576" s="305">
        <v>0.18021603758901783</v>
      </c>
      <c r="AY576" s="306">
        <v>12.0685</v>
      </c>
      <c r="AZ576" s="306">
        <v>0.28911663784334413</v>
      </c>
      <c r="BA576" s="306">
        <v>14.50401799847443</v>
      </c>
      <c r="BB576" s="306">
        <v>2.1233185898203257</v>
      </c>
    </row>
    <row r="577" spans="45:54" ht="16.5">
      <c r="AS577" s="303" t="s">
        <v>154</v>
      </c>
      <c r="AT577" s="308" t="s">
        <v>100</v>
      </c>
      <c r="AU577" s="303">
        <v>3</v>
      </c>
      <c r="AV577" s="305">
        <v>2.7206933605183638E-2</v>
      </c>
      <c r="AW577" s="305">
        <v>0.34895098062010488</v>
      </c>
      <c r="AX577" s="305">
        <v>0.1560136101771776</v>
      </c>
      <c r="AY577" s="306">
        <v>12.119666666666662</v>
      </c>
      <c r="AZ577" s="306">
        <v>1.1313544545935919</v>
      </c>
      <c r="BA577" s="306">
        <v>7.2151327063132431</v>
      </c>
      <c r="BB577" s="306">
        <v>2.0529724465342887</v>
      </c>
    </row>
    <row r="578" spans="45:54" ht="16.5">
      <c r="AS578" s="303" t="s">
        <v>147</v>
      </c>
      <c r="AT578" s="304" t="s">
        <v>265</v>
      </c>
      <c r="AU578" s="303">
        <v>3</v>
      </c>
      <c r="AV578" s="305">
        <v>1.43209949250505E-2</v>
      </c>
      <c r="AW578" s="305">
        <v>0.34143776738000381</v>
      </c>
      <c r="AX578" s="305">
        <v>0.18276133024794197</v>
      </c>
      <c r="AY578" s="306">
        <v>10.215666666666666</v>
      </c>
      <c r="AZ578" s="306">
        <v>0.14115524367085919</v>
      </c>
      <c r="BA578" s="306">
        <v>21.560499295562057</v>
      </c>
      <c r="BB578" s="306">
        <v>2.045931899151741</v>
      </c>
    </row>
    <row r="579" spans="45:54" ht="16.5">
      <c r="AS579" s="303" t="s">
        <v>147</v>
      </c>
      <c r="AT579" s="304" t="s">
        <v>266</v>
      </c>
      <c r="AU579" s="303">
        <v>3</v>
      </c>
      <c r="AV579" s="305">
        <v>1.7346169240390837E-2</v>
      </c>
      <c r="AW579" s="305">
        <v>0.3564244972475904</v>
      </c>
      <c r="AX579" s="305">
        <v>0.18991323675094257</v>
      </c>
      <c r="AY579" s="306">
        <v>7.2449999999999992</v>
      </c>
      <c r="AZ579" s="306">
        <v>0.53421942528674238</v>
      </c>
      <c r="BA579" s="306">
        <v>4.5037174065564436</v>
      </c>
      <c r="BB579" s="306">
        <v>2.1911256954259253</v>
      </c>
    </row>
    <row r="580" spans="45:54" ht="16.5">
      <c r="AS580" s="303" t="s">
        <v>147</v>
      </c>
      <c r="AT580" s="304" t="s">
        <v>267</v>
      </c>
      <c r="AU580" s="303">
        <v>3</v>
      </c>
      <c r="AV580" s="305">
        <v>1.3075620239852634E-2</v>
      </c>
      <c r="AW580" s="305">
        <v>0.36971214984094403</v>
      </c>
      <c r="AX580" s="305">
        <v>0.15141331635519639</v>
      </c>
      <c r="AY580" s="306">
        <v>7.99488888888889</v>
      </c>
      <c r="AZ580" s="306">
        <v>0.10123405683307313</v>
      </c>
      <c r="BA580" s="306">
        <v>7.0590234224142883</v>
      </c>
      <c r="BB580" s="306">
        <v>2.1769028769464693</v>
      </c>
    </row>
    <row r="581" spans="45:54" ht="16.5">
      <c r="AS581" s="303" t="s">
        <v>147</v>
      </c>
      <c r="AT581" s="304" t="s">
        <v>268</v>
      </c>
      <c r="AU581" s="303">
        <v>3</v>
      </c>
      <c r="AV581" s="305">
        <v>1.532846934611091E-2</v>
      </c>
      <c r="AW581" s="305">
        <v>0.31315649587722783</v>
      </c>
      <c r="AX581" s="305">
        <v>0.24803927613580271</v>
      </c>
      <c r="AY581" s="306">
        <v>4.5956666666666655</v>
      </c>
      <c r="AZ581" s="306">
        <v>6.3872774970592974E-2</v>
      </c>
      <c r="BA581" s="306">
        <v>1.9332159891099472</v>
      </c>
      <c r="BB581" s="306">
        <v>2.6967286861175483</v>
      </c>
    </row>
    <row r="582" spans="45:54" ht="16.5">
      <c r="AS582" s="303" t="s">
        <v>147</v>
      </c>
      <c r="AT582" s="304" t="s">
        <v>99</v>
      </c>
      <c r="AU582" s="303">
        <v>3</v>
      </c>
      <c r="AV582" s="305">
        <v>2.2718758165614913E-2</v>
      </c>
      <c r="AW582" s="305">
        <v>0.37405327111221914</v>
      </c>
      <c r="AX582" s="305">
        <v>0.17026262441262804</v>
      </c>
      <c r="AY582" s="306">
        <v>10.651</v>
      </c>
      <c r="AZ582" s="306">
        <v>0.57613354654317595</v>
      </c>
      <c r="BA582" s="306">
        <v>22.772436497575008</v>
      </c>
      <c r="BB582" s="306">
        <v>2.4216366193759775</v>
      </c>
    </row>
    <row r="583" spans="45:54" ht="16.5">
      <c r="AS583" s="303" t="s">
        <v>147</v>
      </c>
      <c r="AT583" s="308" t="s">
        <v>100</v>
      </c>
      <c r="AU583" s="303">
        <v>3</v>
      </c>
      <c r="AV583" s="305">
        <v>1.4887803651227358E-2</v>
      </c>
      <c r="AW583" s="305">
        <v>0.34639085596130081</v>
      </c>
      <c r="AX583" s="305">
        <v>0.18501918736797449</v>
      </c>
      <c r="AY583" s="306">
        <v>8.6675744680851103</v>
      </c>
      <c r="AZ583" s="306">
        <v>0.1888314448392576</v>
      </c>
      <c r="BA583" s="306">
        <v>15.035703795325887</v>
      </c>
      <c r="BB583" s="306">
        <v>2.148934811007297</v>
      </c>
    </row>
    <row r="584" spans="45:54" ht="16.5">
      <c r="AS584" s="303" t="s">
        <v>140</v>
      </c>
      <c r="AT584" s="304" t="s">
        <v>269</v>
      </c>
      <c r="AU584" s="303">
        <v>3</v>
      </c>
      <c r="AV584" s="305">
        <v>1.313965513495702E-2</v>
      </c>
      <c r="AW584" s="305">
        <v>0.34325984401318044</v>
      </c>
      <c r="AX584" s="305">
        <v>0.16006381455569807</v>
      </c>
      <c r="AY584" s="306">
        <v>9.974045454545454</v>
      </c>
      <c r="AZ584" s="306">
        <v>0.18459885862232692</v>
      </c>
      <c r="BA584" s="306">
        <v>12.628906042257604</v>
      </c>
      <c r="BB584" s="306">
        <v>2.4321949312344953</v>
      </c>
    </row>
    <row r="585" spans="45:54" ht="16.5">
      <c r="AS585" s="303" t="s">
        <v>140</v>
      </c>
      <c r="AT585" s="304" t="s">
        <v>270</v>
      </c>
      <c r="AU585" s="303">
        <v>3</v>
      </c>
      <c r="AV585" s="305">
        <v>1.6056708841223215E-2</v>
      </c>
      <c r="AW585" s="305">
        <v>0.31704063963860846</v>
      </c>
      <c r="AX585" s="305">
        <v>0.15925147987381039</v>
      </c>
      <c r="AY585" s="306">
        <v>8.0173999999999985</v>
      </c>
      <c r="AZ585" s="306">
        <v>0.68409974233730231</v>
      </c>
      <c r="BA585" s="306">
        <v>5.0613466443940984</v>
      </c>
      <c r="BB585" s="306">
        <v>2.5239715713613107</v>
      </c>
    </row>
    <row r="586" spans="45:54" ht="16.5">
      <c r="AS586" s="303" t="s">
        <v>140</v>
      </c>
      <c r="AT586" s="304" t="s">
        <v>271</v>
      </c>
      <c r="AU586" s="303">
        <v>3</v>
      </c>
      <c r="AV586" s="305">
        <v>2.5396568123423415E-2</v>
      </c>
      <c r="AW586" s="305">
        <v>0.32727467689262485</v>
      </c>
      <c r="AX586" s="305">
        <v>0.18686273504069811</v>
      </c>
      <c r="AY586" s="306">
        <v>8.0030909090909095</v>
      </c>
      <c r="AZ586" s="306">
        <v>7.9595752836178105E-2</v>
      </c>
      <c r="BA586" s="306">
        <v>9.5257387732473138</v>
      </c>
      <c r="BB586" s="306">
        <v>3.0058031291820231</v>
      </c>
    </row>
    <row r="587" spans="45:54" ht="16.5">
      <c r="AS587" s="303" t="s">
        <v>140</v>
      </c>
      <c r="AT587" s="304" t="s">
        <v>272</v>
      </c>
      <c r="AU587" s="303">
        <v>3</v>
      </c>
      <c r="AV587" s="305">
        <v>2.1412612626079738E-2</v>
      </c>
      <c r="AW587" s="305">
        <v>0.36013476773000186</v>
      </c>
      <c r="AX587" s="305">
        <v>0.15997350338308211</v>
      </c>
      <c r="AY587" s="306">
        <v>8.5551250000000003</v>
      </c>
      <c r="AZ587" s="306">
        <v>0.14001405324031396</v>
      </c>
      <c r="BA587" s="306">
        <v>10.644047068673229</v>
      </c>
      <c r="BB587" s="306">
        <v>2.7968513647915798</v>
      </c>
    </row>
    <row r="588" spans="45:54" ht="16.5">
      <c r="AS588" s="303" t="s">
        <v>140</v>
      </c>
      <c r="AT588" s="308" t="s">
        <v>100</v>
      </c>
      <c r="AU588" s="303">
        <v>3</v>
      </c>
      <c r="AV588" s="305">
        <v>1.7532945367687985E-2</v>
      </c>
      <c r="AW588" s="305">
        <v>0.33814010071941741</v>
      </c>
      <c r="AX588" s="305">
        <v>0.16512713522364519</v>
      </c>
      <c r="AY588" s="306">
        <v>8.9427058823529428</v>
      </c>
      <c r="AZ588" s="306">
        <v>0.24930019585817856</v>
      </c>
      <c r="BA588" s="306">
        <v>10.325411408675549</v>
      </c>
      <c r="BB588" s="306">
        <v>2.5982256672085726</v>
      </c>
    </row>
    <row r="589" spans="45:54" ht="16.5">
      <c r="AS589" s="303" t="s">
        <v>149</v>
      </c>
      <c r="AT589" s="304" t="s">
        <v>273</v>
      </c>
      <c r="AU589" s="303">
        <v>3</v>
      </c>
      <c r="AV589" s="305">
        <v>3.0981798008833245E-2</v>
      </c>
      <c r="AW589" s="305">
        <v>0.38315120760474036</v>
      </c>
      <c r="AX589" s="305">
        <v>0.1849689764841648</v>
      </c>
      <c r="AY589" s="306">
        <v>13.647428571428572</v>
      </c>
      <c r="AZ589" s="306">
        <v>9.4062830654764035E-2</v>
      </c>
      <c r="BA589" s="306">
        <v>19.126640328223797</v>
      </c>
      <c r="BB589" s="306">
        <v>2.2131142867385116</v>
      </c>
    </row>
    <row r="590" spans="45:54" ht="16.5">
      <c r="AS590" s="303" t="s">
        <v>149</v>
      </c>
      <c r="AT590" s="304" t="s">
        <v>274</v>
      </c>
      <c r="AU590" s="303">
        <v>3</v>
      </c>
      <c r="AV590" s="305">
        <v>1.462936042192174E-2</v>
      </c>
      <c r="AW590" s="305">
        <v>0.25694327534746308</v>
      </c>
      <c r="AX590" s="305">
        <v>0.11308804705038453</v>
      </c>
      <c r="AY590" s="306">
        <v>17.417199999999998</v>
      </c>
      <c r="AZ590" s="306">
        <v>2.3387601203547548E-2</v>
      </c>
      <c r="BA590" s="306">
        <v>3.0646752807879425</v>
      </c>
      <c r="BB590" s="306">
        <v>3.1272671523208428</v>
      </c>
    </row>
    <row r="591" spans="45:54" ht="16.5">
      <c r="AS591" s="303" t="s">
        <v>149</v>
      </c>
      <c r="AT591" s="304" t="s">
        <v>275</v>
      </c>
      <c r="AU591" s="303">
        <v>3</v>
      </c>
      <c r="AV591" s="305">
        <v>2.1721427313694912E-2</v>
      </c>
      <c r="AW591" s="305">
        <v>0.42195311639235394</v>
      </c>
      <c r="AX591" s="305">
        <v>0.18182254748162976</v>
      </c>
      <c r="AY591" s="306">
        <v>14.765733333333333</v>
      </c>
      <c r="AZ591" s="306">
        <v>9.7380094290084804E-2</v>
      </c>
      <c r="BA591" s="306">
        <v>21.013233203596155</v>
      </c>
      <c r="BB591" s="306">
        <v>2.0091114701148913</v>
      </c>
    </row>
    <row r="592" spans="45:54" ht="16.5">
      <c r="AS592" s="303" t="s">
        <v>149</v>
      </c>
      <c r="AT592" s="304" t="s">
        <v>276</v>
      </c>
      <c r="AU592" s="303">
        <v>3</v>
      </c>
      <c r="AV592" s="305">
        <v>3.2245728222235037E-2</v>
      </c>
      <c r="AW592" s="305">
        <v>0.41499186148165634</v>
      </c>
      <c r="AX592" s="305">
        <v>0.23621317605309031</v>
      </c>
      <c r="AY592" s="306">
        <v>10.176333333333332</v>
      </c>
      <c r="AZ592" s="306">
        <v>2.6781539235044251E-2</v>
      </c>
      <c r="BA592" s="306">
        <v>9.846679258751271</v>
      </c>
      <c r="BB592" s="306">
        <v>2.3817957109907524</v>
      </c>
    </row>
    <row r="593" spans="45:54" ht="16.5">
      <c r="AS593" s="303" t="s">
        <v>149</v>
      </c>
      <c r="AT593" s="304" t="s">
        <v>277</v>
      </c>
      <c r="AU593" s="303">
        <v>3</v>
      </c>
      <c r="AV593" s="305">
        <v>2.1201240633011424E-2</v>
      </c>
      <c r="AW593" s="305">
        <v>0.3906424586454918</v>
      </c>
      <c r="AX593" s="305">
        <v>0.18598888065892852</v>
      </c>
      <c r="AY593" s="306">
        <v>11.849636363636362</v>
      </c>
      <c r="AZ593" s="306">
        <v>0.25461652002226232</v>
      </c>
      <c r="BA593" s="306">
        <v>19.78370360572978</v>
      </c>
      <c r="BB593" s="306">
        <v>2.3241399049429092</v>
      </c>
    </row>
    <row r="594" spans="45:54" ht="16.5">
      <c r="AS594" s="303" t="s">
        <v>149</v>
      </c>
      <c r="AT594" s="304" t="s">
        <v>278</v>
      </c>
      <c r="AU594" s="303">
        <v>3</v>
      </c>
      <c r="AV594" s="305">
        <v>3.1887205703567255E-2</v>
      </c>
      <c r="AW594" s="305">
        <v>0.41512482428258735</v>
      </c>
      <c r="AX594" s="305">
        <v>0.15532322126056755</v>
      </c>
      <c r="AY594" s="306">
        <v>15.329500000000001</v>
      </c>
      <c r="AZ594" s="306">
        <v>9.8649235478289968E-3</v>
      </c>
      <c r="BA594" s="306">
        <v>8.2816033184024427</v>
      </c>
      <c r="BB594" s="306">
        <v>2.0134537110822794</v>
      </c>
    </row>
    <row r="595" spans="45:54" ht="16.5">
      <c r="AS595" s="303" t="s">
        <v>149</v>
      </c>
      <c r="AT595" s="308" t="s">
        <v>100</v>
      </c>
      <c r="AU595" s="303">
        <v>3</v>
      </c>
      <c r="AV595" s="305">
        <v>2.4012663436628515E-2</v>
      </c>
      <c r="AW595" s="305">
        <v>0.3778274226140701</v>
      </c>
      <c r="AX595" s="305">
        <v>0.16306106867613906</v>
      </c>
      <c r="AY595" s="306">
        <v>13.990733333333335</v>
      </c>
      <c r="AZ595" s="306">
        <v>9.0106483696959019E-2</v>
      </c>
      <c r="BA595" s="306">
        <v>13.256592548758038</v>
      </c>
      <c r="BB595" s="306">
        <v>2.4040474991633141</v>
      </c>
    </row>
    <row r="596" spans="45:54" ht="16.5">
      <c r="AS596" s="303" t="s">
        <v>152</v>
      </c>
      <c r="AT596" s="304" t="s">
        <v>279</v>
      </c>
      <c r="AU596" s="303">
        <v>3</v>
      </c>
      <c r="AV596" s="305">
        <v>1.4977833868689797E-2</v>
      </c>
      <c r="AW596" s="305">
        <v>0.28207173987557782</v>
      </c>
      <c r="AX596" s="305">
        <v>0.15525437042050513</v>
      </c>
      <c r="AY596" s="306">
        <v>13.446866666666665</v>
      </c>
      <c r="AZ596" s="306">
        <v>0.11603797084651674</v>
      </c>
      <c r="BA596" s="306">
        <v>5.9933242394548039</v>
      </c>
      <c r="BB596" s="306">
        <v>2.6974655866666222</v>
      </c>
    </row>
    <row r="597" spans="45:54" ht="16.5">
      <c r="AS597" s="303" t="s">
        <v>152</v>
      </c>
      <c r="AT597" s="304" t="s">
        <v>280</v>
      </c>
      <c r="AU597" s="303">
        <v>3</v>
      </c>
      <c r="AV597" s="305">
        <v>1.4864194510187393E-2</v>
      </c>
      <c r="AW597" s="305">
        <v>0.25623067936245825</v>
      </c>
      <c r="AX597" s="305">
        <v>0.14831248293184637</v>
      </c>
      <c r="AY597" s="306">
        <v>10.719500000000002</v>
      </c>
      <c r="AZ597" s="306">
        <v>0.18034105414864587</v>
      </c>
      <c r="BA597" s="306">
        <v>6.1532367675517978</v>
      </c>
      <c r="BB597" s="306">
        <v>2.6477613722015212</v>
      </c>
    </row>
    <row r="598" spans="45:54" ht="16.5">
      <c r="AS598" s="303" t="s">
        <v>152</v>
      </c>
      <c r="AT598" s="304" t="s">
        <v>281</v>
      </c>
      <c r="AU598" s="303">
        <v>3</v>
      </c>
      <c r="AV598" s="305">
        <v>1.8072100826195706E-2</v>
      </c>
      <c r="AW598" s="305">
        <v>0.2093570803335229</v>
      </c>
      <c r="AX598" s="305">
        <v>0.11912768412817884</v>
      </c>
      <c r="AY598" s="306">
        <v>17.383499999999998</v>
      </c>
      <c r="AZ598" s="306">
        <v>0.1121578734226297</v>
      </c>
      <c r="BA598" s="306">
        <v>8.9646185971373313</v>
      </c>
      <c r="BB598" s="306">
        <v>2.8514754341779889</v>
      </c>
    </row>
    <row r="599" spans="45:54" ht="16.5">
      <c r="AS599" s="303" t="s">
        <v>152</v>
      </c>
      <c r="AT599" s="304" t="s">
        <v>282</v>
      </c>
      <c r="AU599" s="303">
        <v>3</v>
      </c>
      <c r="AV599" s="305">
        <v>2.187277870268825E-2</v>
      </c>
      <c r="AW599" s="305">
        <v>9.0655324499257409E-2</v>
      </c>
      <c r="AX599" s="305">
        <v>0.15115391977324719</v>
      </c>
      <c r="AY599" s="306">
        <v>9.4849999999999994</v>
      </c>
      <c r="AZ599" s="306">
        <v>1.0969079809379331E-2</v>
      </c>
      <c r="BA599" s="306">
        <v>0.97624810303476051</v>
      </c>
      <c r="BB599" s="306">
        <v>2.3096886207640881</v>
      </c>
    </row>
    <row r="600" spans="45:54" ht="16.5">
      <c r="AS600" s="303" t="s">
        <v>152</v>
      </c>
      <c r="AT600" s="304" t="s">
        <v>283</v>
      </c>
      <c r="AU600" s="303">
        <v>3</v>
      </c>
      <c r="AV600" s="305">
        <v>1.3896524671149844E-2</v>
      </c>
      <c r="AW600" s="305">
        <v>0.30834730422057177</v>
      </c>
      <c r="AX600" s="305">
        <v>0.20760219465177207</v>
      </c>
      <c r="AY600" s="306">
        <v>6.5506666666666673</v>
      </c>
      <c r="AZ600" s="306">
        <v>1.395366767424761</v>
      </c>
      <c r="BA600" s="306">
        <v>6.0308224693782044</v>
      </c>
      <c r="BB600" s="306">
        <v>2.9482760904868588</v>
      </c>
    </row>
    <row r="601" spans="45:54" ht="16.5">
      <c r="AS601" s="303" t="s">
        <v>152</v>
      </c>
      <c r="AT601" s="304" t="s">
        <v>329</v>
      </c>
      <c r="AU601" s="303">
        <v>3</v>
      </c>
      <c r="AV601" s="305">
        <v>2.042271709132832E-2</v>
      </c>
      <c r="AW601" s="305">
        <v>0.23067448529904291</v>
      </c>
      <c r="AX601" s="305">
        <v>0.18257036211937525</v>
      </c>
      <c r="AY601" s="306">
        <v>6.8860000000000001</v>
      </c>
      <c r="AZ601" s="306">
        <v>8.7915102144161428E-2</v>
      </c>
      <c r="BA601" s="306">
        <v>1.5824718385949057</v>
      </c>
      <c r="BB601" s="306">
        <v>2.2497250791139241</v>
      </c>
    </row>
    <row r="602" spans="45:54" ht="16.5">
      <c r="AS602" s="303" t="s">
        <v>152</v>
      </c>
      <c r="AT602" s="304" t="s">
        <v>335</v>
      </c>
      <c r="AU602" s="303">
        <v>3</v>
      </c>
      <c r="AV602" s="305">
        <v>2.5840567649456716E-2</v>
      </c>
      <c r="AW602" s="305">
        <v>0.17326739564631791</v>
      </c>
      <c r="AX602" s="305">
        <v>0.12231555261687257</v>
      </c>
      <c r="AY602" s="306">
        <v>3.74</v>
      </c>
      <c r="AZ602" s="306">
        <v>1.295715599755006E-2</v>
      </c>
      <c r="BA602" s="306">
        <v>0.86812945183585399</v>
      </c>
      <c r="BB602" s="306">
        <v>3.5393853426594979</v>
      </c>
    </row>
    <row r="603" spans="45:54" ht="16.5">
      <c r="AS603" s="303" t="s">
        <v>152</v>
      </c>
      <c r="AT603" s="308" t="s">
        <v>100</v>
      </c>
      <c r="AU603" s="303">
        <v>3</v>
      </c>
      <c r="AV603" s="305">
        <v>1.5713877585146113E-2</v>
      </c>
      <c r="AW603" s="305">
        <v>0.26445181339808504</v>
      </c>
      <c r="AX603" s="305">
        <v>0.15592225116799974</v>
      </c>
      <c r="AY603" s="306">
        <v>11.677064516129034</v>
      </c>
      <c r="AZ603" s="306">
        <v>0.23142000354354827</v>
      </c>
      <c r="BA603" s="306">
        <v>5.7165578924110987</v>
      </c>
      <c r="BB603" s="306">
        <v>2.7015908149046099</v>
      </c>
    </row>
    <row r="604" spans="45:54" ht="16.5">
      <c r="AS604" s="303" t="s">
        <v>163</v>
      </c>
      <c r="AT604" s="304" t="s">
        <v>284</v>
      </c>
      <c r="AU604" s="303">
        <v>3</v>
      </c>
      <c r="AV604" s="305">
        <v>4.921948202410484E-3</v>
      </c>
      <c r="AW604" s="305">
        <v>0.35009029159437188</v>
      </c>
      <c r="AX604" s="305">
        <v>0.17727807339852228</v>
      </c>
      <c r="AY604" s="306">
        <v>8.1247000000000007</v>
      </c>
      <c r="AZ604" s="306">
        <v>0.31405687249341596</v>
      </c>
      <c r="BA604" s="306">
        <v>1.7005945274718108</v>
      </c>
      <c r="BB604" s="306">
        <v>2.3430908946212514</v>
      </c>
    </row>
    <row r="605" spans="45:54" ht="16.5">
      <c r="AS605" s="303" t="s">
        <v>163</v>
      </c>
      <c r="AT605" s="304" t="s">
        <v>189</v>
      </c>
      <c r="AU605" s="303">
        <v>3</v>
      </c>
      <c r="AV605" s="305">
        <v>5.1883291328868892E-3</v>
      </c>
      <c r="AW605" s="305">
        <v>0.23554181248881378</v>
      </c>
      <c r="AX605" s="305">
        <v>0.11193079689693021</v>
      </c>
      <c r="AY605" s="306">
        <v>14.1065</v>
      </c>
      <c r="AZ605" s="306">
        <v>4.3151731508775833E-2</v>
      </c>
      <c r="BA605" s="306">
        <v>1.6901094840937201</v>
      </c>
      <c r="BB605" s="306">
        <v>2.8510890086466456</v>
      </c>
    </row>
    <row r="606" spans="45:54" ht="16.5">
      <c r="AS606" s="303" t="s">
        <v>163</v>
      </c>
      <c r="AT606" s="304" t="s">
        <v>285</v>
      </c>
      <c r="AU606" s="303">
        <v>3</v>
      </c>
      <c r="AV606" s="305">
        <v>4.0161247506807583E-3</v>
      </c>
      <c r="AW606" s="305">
        <v>0.34065019169730165</v>
      </c>
      <c r="AX606" s="305">
        <v>0.14747729103854634</v>
      </c>
      <c r="AY606" s="306">
        <v>7.6067368421052626</v>
      </c>
      <c r="AZ606" s="306">
        <v>3.6096181573236852E-2</v>
      </c>
      <c r="BA606" s="306">
        <v>1.2438549055642427</v>
      </c>
      <c r="BB606" s="306">
        <v>2.6427503632482705</v>
      </c>
    </row>
    <row r="607" spans="45:54" ht="16.5">
      <c r="AS607" s="303" t="s">
        <v>163</v>
      </c>
      <c r="AT607" s="304" t="s">
        <v>99</v>
      </c>
      <c r="AU607" s="303">
        <v>3</v>
      </c>
      <c r="AV607" s="305">
        <v>4.2993085056728603E-3</v>
      </c>
      <c r="AW607" s="305">
        <v>0.33265592241795883</v>
      </c>
      <c r="AX607" s="305">
        <v>0.15208151021727817</v>
      </c>
      <c r="AY607" s="306">
        <v>8.1939999999999991</v>
      </c>
      <c r="AZ607" s="306">
        <v>4.5601652239063921E-2</v>
      </c>
      <c r="BA607" s="306">
        <v>1.4364520455305134</v>
      </c>
      <c r="BB607" s="306">
        <v>2.7454150292143611</v>
      </c>
    </row>
    <row r="608" spans="45:54" ht="16.5">
      <c r="AS608" s="303" t="s">
        <v>163</v>
      </c>
      <c r="AT608" s="308" t="s">
        <v>100</v>
      </c>
      <c r="AU608" s="303">
        <v>3</v>
      </c>
      <c r="AV608" s="305">
        <v>4.5505625827722091E-3</v>
      </c>
      <c r="AW608" s="305">
        <v>0.33564196792463108</v>
      </c>
      <c r="AX608" s="305">
        <v>0.15420048236863035</v>
      </c>
      <c r="AY608" s="306">
        <v>8.4407999999999976</v>
      </c>
      <c r="AZ608" s="306">
        <v>0.15356194672281864</v>
      </c>
      <c r="BA608" s="306">
        <v>1.5109398686477333</v>
      </c>
      <c r="BB608" s="306">
        <v>2.5390124459280816</v>
      </c>
    </row>
    <row r="609" spans="45:54" ht="16.5">
      <c r="AS609" s="303" t="s">
        <v>165</v>
      </c>
      <c r="AT609" s="304" t="s">
        <v>286</v>
      </c>
      <c r="AU609" s="303">
        <v>3</v>
      </c>
      <c r="AV609" s="305">
        <v>6.0220217274466904E-3</v>
      </c>
      <c r="AW609" s="305">
        <v>0.33347371410736931</v>
      </c>
      <c r="AX609" s="305">
        <v>0.16283006506580489</v>
      </c>
      <c r="AY609" s="306">
        <v>7.4829285714285723</v>
      </c>
      <c r="AZ609" s="306">
        <v>0.20523073489514101</v>
      </c>
      <c r="BA609" s="306">
        <v>5.6835231516961056</v>
      </c>
      <c r="BB609" s="306">
        <v>3.0678554250487569</v>
      </c>
    </row>
    <row r="610" spans="45:54" ht="16.5">
      <c r="AS610" s="303" t="s">
        <v>165</v>
      </c>
      <c r="AT610" s="304" t="s">
        <v>287</v>
      </c>
      <c r="AU610" s="303">
        <v>3</v>
      </c>
      <c r="AV610" s="305">
        <v>6.4348026158862932E-3</v>
      </c>
      <c r="AW610" s="305">
        <v>0.32569982488207722</v>
      </c>
      <c r="AX610" s="305">
        <v>0.14101903846370784</v>
      </c>
      <c r="AY610" s="306">
        <v>5.4951111111111111</v>
      </c>
      <c r="AZ610" s="306">
        <v>6.2546064897573569E-2</v>
      </c>
      <c r="BA610" s="306">
        <v>12.183079926834507</v>
      </c>
      <c r="BB610" s="306">
        <v>2.8146312143176675</v>
      </c>
    </row>
    <row r="611" spans="45:54" ht="16.5">
      <c r="AS611" s="303" t="s">
        <v>165</v>
      </c>
      <c r="AT611" s="304" t="s">
        <v>288</v>
      </c>
      <c r="AU611" s="303">
        <v>3</v>
      </c>
      <c r="AV611" s="305">
        <v>7.498011589701912E-3</v>
      </c>
      <c r="AW611" s="305">
        <v>0.33002376602283218</v>
      </c>
      <c r="AX611" s="305">
        <v>0.11045831931228127</v>
      </c>
      <c r="AY611" s="306">
        <v>3.9185555555555549</v>
      </c>
      <c r="AZ611" s="306">
        <v>9.9841756678854434</v>
      </c>
      <c r="BA611" s="306">
        <v>19.790361626926451</v>
      </c>
      <c r="BB611" s="306">
        <v>3.0114275232046785</v>
      </c>
    </row>
    <row r="612" spans="45:54" ht="16.5">
      <c r="AS612" s="303" t="s">
        <v>165</v>
      </c>
      <c r="AT612" s="304" t="s">
        <v>289</v>
      </c>
      <c r="AU612" s="303">
        <v>3</v>
      </c>
      <c r="AV612" s="305">
        <v>8.8936190426532856E-3</v>
      </c>
      <c r="AW612" s="305">
        <v>0.28799220607650056</v>
      </c>
      <c r="AX612" s="305">
        <v>9.7993928282254311E-2</v>
      </c>
      <c r="AY612" s="306">
        <v>4.0543999999999993</v>
      </c>
      <c r="AZ612" s="306">
        <v>3.1385955677590345E-2</v>
      </c>
      <c r="BA612" s="306">
        <v>7.609350587611349</v>
      </c>
      <c r="BB612" s="306">
        <v>3.3956022029601822</v>
      </c>
    </row>
    <row r="613" spans="45:54" ht="16.5">
      <c r="AS613" s="303" t="s">
        <v>165</v>
      </c>
      <c r="AT613" s="304" t="s">
        <v>290</v>
      </c>
      <c r="AU613" s="303">
        <v>3</v>
      </c>
      <c r="AV613" s="305">
        <v>6.4722710781220287E-3</v>
      </c>
      <c r="AW613" s="305">
        <v>0.28707976335413832</v>
      </c>
      <c r="AX613" s="305">
        <v>6.2474244241618078E-2</v>
      </c>
      <c r="AY613" s="306">
        <v>2.4193333333333333</v>
      </c>
      <c r="AZ613" s="306">
        <v>1.3771877488132243</v>
      </c>
      <c r="BA613" s="306">
        <v>1.4147474146899486</v>
      </c>
      <c r="BB613" s="306">
        <v>3.444351730209338</v>
      </c>
    </row>
    <row r="614" spans="45:54" ht="16.5">
      <c r="AS614" s="303" t="s">
        <v>165</v>
      </c>
      <c r="AT614" s="304" t="s">
        <v>99</v>
      </c>
      <c r="AU614" s="303">
        <v>3</v>
      </c>
      <c r="AV614" s="305">
        <v>6.8284858235655834E-3</v>
      </c>
      <c r="AW614" s="305">
        <v>0.32450929874698775</v>
      </c>
      <c r="AX614" s="305">
        <v>0.15426126340363297</v>
      </c>
      <c r="AY614" s="306">
        <v>5.6914999999999996</v>
      </c>
      <c r="AZ614" s="306">
        <v>0.16837921278314261</v>
      </c>
      <c r="BA614" s="306">
        <v>10.89283984235561</v>
      </c>
      <c r="BB614" s="306">
        <v>2.8736471392191354</v>
      </c>
    </row>
    <row r="615" spans="45:54" ht="16.5">
      <c r="AS615" s="303" t="s">
        <v>165</v>
      </c>
      <c r="AT615" s="308" t="s">
        <v>100</v>
      </c>
      <c r="AU615" s="303">
        <v>3</v>
      </c>
      <c r="AV615" s="305">
        <v>6.8591197918089356E-3</v>
      </c>
      <c r="AW615" s="305">
        <v>0.32172990227121223</v>
      </c>
      <c r="AX615" s="305">
        <v>0.13068996576499095</v>
      </c>
      <c r="AY615" s="306">
        <v>5.4380238095238083</v>
      </c>
      <c r="AZ615" s="306">
        <v>2.3800180510698294</v>
      </c>
      <c r="BA615" s="306">
        <v>10.233894117823006</v>
      </c>
      <c r="BB615" s="306">
        <v>3.0548186115814357</v>
      </c>
    </row>
    <row r="616" spans="45:54" ht="16.5">
      <c r="AS616" s="303" t="s">
        <v>137</v>
      </c>
      <c r="AT616" s="304" t="s">
        <v>291</v>
      </c>
      <c r="AU616" s="303">
        <v>3</v>
      </c>
      <c r="AV616" s="305">
        <v>2.7261770133812278E-2</v>
      </c>
      <c r="AW616" s="305">
        <v>0.37867270858158847</v>
      </c>
      <c r="AX616" s="305">
        <v>0.17285621944433327</v>
      </c>
      <c r="AY616" s="306">
        <v>11.834153846153848</v>
      </c>
      <c r="AZ616" s="306">
        <v>0.33346057289575509</v>
      </c>
      <c r="BA616" s="306">
        <v>22.789594771218319</v>
      </c>
      <c r="BB616" s="306">
        <v>1.9173654222154248</v>
      </c>
    </row>
    <row r="617" spans="45:54" ht="16.5">
      <c r="AS617" s="303" t="s">
        <v>137</v>
      </c>
      <c r="AT617" s="304" t="s">
        <v>292</v>
      </c>
      <c r="AU617" s="303">
        <v>3</v>
      </c>
      <c r="AV617" s="305">
        <v>2.9266352102063985E-2</v>
      </c>
      <c r="AW617" s="305">
        <v>0.37492899184063222</v>
      </c>
      <c r="AX617" s="305">
        <v>0.17202938261113729</v>
      </c>
      <c r="AY617" s="306">
        <v>10.982833333333332</v>
      </c>
      <c r="AZ617" s="306">
        <v>0.43364080072181543</v>
      </c>
      <c r="BA617" s="306">
        <v>8.7321173205179239</v>
      </c>
      <c r="BB617" s="306">
        <v>2.1183897325582484</v>
      </c>
    </row>
    <row r="618" spans="45:54" ht="16.5">
      <c r="AS618" s="303" t="s">
        <v>137</v>
      </c>
      <c r="AT618" s="304" t="s">
        <v>293</v>
      </c>
      <c r="AU618" s="303">
        <v>3</v>
      </c>
      <c r="AV618" s="305">
        <v>3.0735784473982133E-2</v>
      </c>
      <c r="AW618" s="305">
        <v>0.35907305196075284</v>
      </c>
      <c r="AX618" s="305">
        <v>0.15848457595694274</v>
      </c>
      <c r="AY618" s="306">
        <v>11.75230769230769</v>
      </c>
      <c r="AZ618" s="306">
        <v>0.33027738783549204</v>
      </c>
      <c r="BA618" s="306">
        <v>19.363321365257278</v>
      </c>
      <c r="BB618" s="306">
        <v>1.8399025582031354</v>
      </c>
    </row>
    <row r="619" spans="45:54" ht="16.5">
      <c r="AS619" s="303" t="s">
        <v>137</v>
      </c>
      <c r="AT619" s="304" t="s">
        <v>294</v>
      </c>
      <c r="AU619" s="303">
        <v>3</v>
      </c>
      <c r="AV619" s="305">
        <v>1.4275464262339636E-2</v>
      </c>
      <c r="AW619" s="305">
        <v>0.3663707096411804</v>
      </c>
      <c r="AX619" s="305">
        <v>0.16635691236155994</v>
      </c>
      <c r="AY619" s="306">
        <v>9.7927692307692311</v>
      </c>
      <c r="AZ619" s="306">
        <v>2.0160983146310936E-2</v>
      </c>
      <c r="BA619" s="306">
        <v>7.4307623596403163</v>
      </c>
      <c r="BB619" s="306">
        <v>2.1719517782756266</v>
      </c>
    </row>
    <row r="620" spans="45:54" ht="16.5">
      <c r="AS620" s="303" t="s">
        <v>137</v>
      </c>
      <c r="AT620" s="304" t="s">
        <v>295</v>
      </c>
      <c r="AU620" s="303">
        <v>3</v>
      </c>
      <c r="AV620" s="305">
        <v>3.3940647688104252E-2</v>
      </c>
      <c r="AW620" s="305">
        <v>0.35229076030519535</v>
      </c>
      <c r="AX620" s="305">
        <v>0.15748651102288397</v>
      </c>
      <c r="AY620" s="306">
        <v>9.9982500000000005</v>
      </c>
      <c r="AZ620" s="306">
        <v>0.10120328216803141</v>
      </c>
      <c r="BA620" s="306">
        <v>9.2769675320695466</v>
      </c>
      <c r="BB620" s="306">
        <v>1.9770186518107975</v>
      </c>
    </row>
    <row r="621" spans="45:54" ht="16.5">
      <c r="AS621" s="303" t="s">
        <v>137</v>
      </c>
      <c r="AT621" s="304" t="s">
        <v>330</v>
      </c>
      <c r="AU621" s="303">
        <v>3</v>
      </c>
      <c r="AV621" s="305">
        <v>3.921898216591118E-2</v>
      </c>
      <c r="AW621" s="305">
        <v>0.36654035699348869</v>
      </c>
      <c r="AX621" s="305">
        <v>0.14164141227212113</v>
      </c>
      <c r="AY621" s="306">
        <v>10.654199999999999</v>
      </c>
      <c r="AZ621" s="306">
        <v>0.1740921979745835</v>
      </c>
      <c r="BA621" s="306">
        <v>14.992820089571129</v>
      </c>
      <c r="BB621" s="306">
        <v>1.8134221358572034</v>
      </c>
    </row>
    <row r="622" spans="45:54" ht="16.5">
      <c r="AS622" s="303" t="s">
        <v>137</v>
      </c>
      <c r="AT622" s="304" t="s">
        <v>99</v>
      </c>
      <c r="AU622" s="303">
        <v>3</v>
      </c>
      <c r="AV622" s="305">
        <v>3.3632945664896247E-2</v>
      </c>
      <c r="AW622" s="305">
        <v>0.37817047410426941</v>
      </c>
      <c r="AX622" s="305">
        <v>0.20704212915862164</v>
      </c>
      <c r="AY622" s="306">
        <v>11.096</v>
      </c>
      <c r="AZ622" s="306">
        <v>0.32622184216169375</v>
      </c>
      <c r="BA622" s="306">
        <v>17.811712582028481</v>
      </c>
      <c r="BB622" s="306">
        <v>1.9070330818395469</v>
      </c>
    </row>
    <row r="623" spans="45:54" ht="16.5">
      <c r="AS623" s="303" t="s">
        <v>137</v>
      </c>
      <c r="AT623" s="308" t="s">
        <v>100</v>
      </c>
      <c r="AU623" s="303">
        <v>3</v>
      </c>
      <c r="AV623" s="305">
        <v>2.7331270963315363E-2</v>
      </c>
      <c r="AW623" s="305">
        <v>0.36647163649453529</v>
      </c>
      <c r="AX623" s="305">
        <v>0.16537210447605277</v>
      </c>
      <c r="AY623" s="306">
        <v>10.879972222222227</v>
      </c>
      <c r="AZ623" s="306">
        <v>0.23302018937167654</v>
      </c>
      <c r="BA623" s="306">
        <v>13.507947985773482</v>
      </c>
      <c r="BB623" s="306">
        <v>1.989116717867448</v>
      </c>
    </row>
    <row r="624" spans="45:54" ht="16.5">
      <c r="AS624" s="303" t="s">
        <v>157</v>
      </c>
      <c r="AT624" s="304" t="s">
        <v>296</v>
      </c>
      <c r="AU624" s="303">
        <v>3</v>
      </c>
      <c r="AV624" s="305">
        <v>2.4280339699155055E-2</v>
      </c>
      <c r="AW624" s="305">
        <v>0.35006253796106324</v>
      </c>
      <c r="AX624" s="305">
        <v>0.23365995202261791</v>
      </c>
      <c r="AY624" s="306">
        <v>12.416771428571426</v>
      </c>
      <c r="AZ624" s="306">
        <v>0.38028731070848132</v>
      </c>
      <c r="BA624" s="306">
        <v>28.420072673594717</v>
      </c>
      <c r="BB624" s="306">
        <v>2.0164907717303229</v>
      </c>
    </row>
    <row r="625" spans="45:54" ht="16.5">
      <c r="AS625" s="303" t="s">
        <v>157</v>
      </c>
      <c r="AT625" s="304" t="s">
        <v>297</v>
      </c>
      <c r="AU625" s="303">
        <v>3</v>
      </c>
      <c r="AV625" s="305">
        <v>1.7591950436118362E-2</v>
      </c>
      <c r="AW625" s="305">
        <v>0.31201047756735667</v>
      </c>
      <c r="AX625" s="305">
        <v>0.18772177036861903</v>
      </c>
      <c r="AY625" s="306">
        <v>8.698555555555556</v>
      </c>
      <c r="AZ625" s="306">
        <v>0.55308288217183932</v>
      </c>
      <c r="BA625" s="306">
        <v>5.9696683544580162</v>
      </c>
      <c r="BB625" s="306">
        <v>2.5384448289123998</v>
      </c>
    </row>
    <row r="626" spans="45:54" ht="16.5">
      <c r="AS626" s="303" t="s">
        <v>157</v>
      </c>
      <c r="AT626" s="304" t="s">
        <v>298</v>
      </c>
      <c r="AU626" s="303">
        <v>3</v>
      </c>
      <c r="AV626" s="305">
        <v>3.191940837935741E-2</v>
      </c>
      <c r="AW626" s="305">
        <v>0.35306497392973263</v>
      </c>
      <c r="AX626" s="305">
        <v>0.22436404181377109</v>
      </c>
      <c r="AY626" s="306">
        <v>11.868799999999997</v>
      </c>
      <c r="AZ626" s="306">
        <v>0.32204513535521462</v>
      </c>
      <c r="BA626" s="306">
        <v>26.119461806710227</v>
      </c>
      <c r="BB626" s="306">
        <v>2.2012469292059471</v>
      </c>
    </row>
    <row r="627" spans="45:54" ht="16.5">
      <c r="AS627" s="303" t="s">
        <v>157</v>
      </c>
      <c r="AT627" s="308" t="s">
        <v>100</v>
      </c>
      <c r="AU627" s="303">
        <v>3</v>
      </c>
      <c r="AV627" s="305">
        <v>2.4577095033492622E-2</v>
      </c>
      <c r="AW627" s="305">
        <v>0.34439123051206627</v>
      </c>
      <c r="AX627" s="305">
        <v>0.22393922178308298</v>
      </c>
      <c r="AY627" s="306">
        <v>11.695592592592593</v>
      </c>
      <c r="AZ627" s="306">
        <v>0.40018685863276093</v>
      </c>
      <c r="BA627" s="306">
        <v>24.07038064014824</v>
      </c>
      <c r="BB627" s="306">
        <v>2.1250313529397866</v>
      </c>
    </row>
    <row r="628" spans="45:54" ht="16.5">
      <c r="AS628" s="303" t="s">
        <v>139</v>
      </c>
      <c r="AT628" s="304" t="s">
        <v>299</v>
      </c>
      <c r="AU628" s="303">
        <v>3</v>
      </c>
      <c r="AV628" s="305">
        <v>1.8160384027348313E-2</v>
      </c>
      <c r="AW628" s="305">
        <v>0.37417941070771382</v>
      </c>
      <c r="AX628" s="305">
        <v>0.19699932871984427</v>
      </c>
      <c r="AY628" s="306">
        <v>13.103550000000002</v>
      </c>
      <c r="AZ628" s="306">
        <v>0.22355802169750824</v>
      </c>
      <c r="BA628" s="306">
        <v>25.188530702460138</v>
      </c>
      <c r="BB628" s="306">
        <v>1.9635548311470854</v>
      </c>
    </row>
    <row r="629" spans="45:54" ht="16.5">
      <c r="AS629" s="303" t="s">
        <v>139</v>
      </c>
      <c r="AT629" s="304" t="s">
        <v>300</v>
      </c>
      <c r="AU629" s="303">
        <v>3</v>
      </c>
      <c r="AV629" s="305">
        <v>1.7178000457138073E-2</v>
      </c>
      <c r="AW629" s="305">
        <v>0.24990832282176959</v>
      </c>
      <c r="AX629" s="305">
        <v>0.15446261346518717</v>
      </c>
      <c r="AY629" s="306">
        <v>16.568999999999999</v>
      </c>
      <c r="AZ629" s="306">
        <v>2.7220261905111485E-2</v>
      </c>
      <c r="BA629" s="306">
        <v>10.809743402014726</v>
      </c>
      <c r="BB629" s="306">
        <v>3.0397274021401395</v>
      </c>
    </row>
    <row r="630" spans="45:54" ht="16.5">
      <c r="AS630" s="303" t="s">
        <v>139</v>
      </c>
      <c r="AT630" s="304" t="s">
        <v>301</v>
      </c>
      <c r="AU630" s="303">
        <v>3</v>
      </c>
      <c r="AV630" s="305">
        <v>1.3458451484136491E-2</v>
      </c>
      <c r="AW630" s="305">
        <v>0.29186867561387941</v>
      </c>
      <c r="AX630" s="305">
        <v>0.18450131714866749</v>
      </c>
      <c r="AY630" s="306">
        <v>17.2348</v>
      </c>
      <c r="AZ630" s="306">
        <v>0.17239685697788015</v>
      </c>
      <c r="BA630" s="306">
        <v>24.123333249457982</v>
      </c>
      <c r="BB630" s="306">
        <v>2.6649772322905898</v>
      </c>
    </row>
    <row r="631" spans="45:54" ht="16.5">
      <c r="AS631" s="303" t="s">
        <v>139</v>
      </c>
      <c r="AT631" s="304" t="s">
        <v>302</v>
      </c>
      <c r="AU631" s="303">
        <v>3</v>
      </c>
      <c r="AV631" s="305">
        <v>2.2874742255579832E-2</v>
      </c>
      <c r="AW631" s="305">
        <v>0.28599277476759194</v>
      </c>
      <c r="AX631" s="305">
        <v>0.13413493454930711</v>
      </c>
      <c r="AY631" s="306">
        <v>19.86633333333333</v>
      </c>
      <c r="AZ631" s="306">
        <v>0.13395523849766389</v>
      </c>
      <c r="BA631" s="306">
        <v>12.911978110799213</v>
      </c>
      <c r="BB631" s="306">
        <v>2.6340642337628339</v>
      </c>
    </row>
    <row r="632" spans="45:54" ht="16.5">
      <c r="AS632" s="303" t="s">
        <v>139</v>
      </c>
      <c r="AT632" s="304" t="s">
        <v>99</v>
      </c>
      <c r="AU632" s="303">
        <v>3</v>
      </c>
      <c r="AV632" s="305">
        <v>3.0772535712279024E-2</v>
      </c>
      <c r="AW632" s="305">
        <v>0.31160281947729185</v>
      </c>
      <c r="AX632" s="305">
        <v>0.15580120688292182</v>
      </c>
      <c r="AY632" s="306">
        <v>16.647600000000001</v>
      </c>
      <c r="AZ632" s="306">
        <v>9.0582097024954539E-2</v>
      </c>
      <c r="BA632" s="306">
        <v>15.934214340298821</v>
      </c>
      <c r="BB632" s="306">
        <v>2.3942440414894941</v>
      </c>
    </row>
    <row r="633" spans="45:54" ht="16.5">
      <c r="AS633" s="303" t="s">
        <v>139</v>
      </c>
      <c r="AT633" s="308" t="s">
        <v>100</v>
      </c>
      <c r="AU633" s="303">
        <v>3</v>
      </c>
      <c r="AV633" s="305">
        <v>1.7905752279115304E-2</v>
      </c>
      <c r="AW633" s="305">
        <v>0.31461127248371229</v>
      </c>
      <c r="AX633" s="305">
        <v>0.1690765790571791</v>
      </c>
      <c r="AY633" s="306">
        <v>15.796745454545448</v>
      </c>
      <c r="AZ633" s="306">
        <v>0.13049552426212171</v>
      </c>
      <c r="BA633" s="306">
        <v>18.042597638070795</v>
      </c>
      <c r="BB633" s="306">
        <v>2.5111357158346874</v>
      </c>
    </row>
    <row r="634" spans="45:54" ht="16.5">
      <c r="AS634" s="303" t="s">
        <v>145</v>
      </c>
      <c r="AT634" s="304" t="s">
        <v>303</v>
      </c>
      <c r="AU634" s="303">
        <v>3</v>
      </c>
      <c r="AV634" s="305">
        <v>2.9476329862604379E-2</v>
      </c>
      <c r="AW634" s="305">
        <v>0.26310301502444294</v>
      </c>
      <c r="AX634" s="305">
        <v>0.12667214447107505</v>
      </c>
      <c r="AY634" s="306">
        <v>17.627124999999999</v>
      </c>
      <c r="AZ634" s="306">
        <v>5.5079280146856049E-2</v>
      </c>
      <c r="BA634" s="306">
        <v>6.3014776434680861</v>
      </c>
      <c r="BB634" s="306">
        <v>3.1645069167074946</v>
      </c>
    </row>
    <row r="635" spans="45:54" ht="16.5">
      <c r="AS635" s="303" t="s">
        <v>145</v>
      </c>
      <c r="AT635" s="304" t="s">
        <v>304</v>
      </c>
      <c r="AU635" s="303">
        <v>3</v>
      </c>
      <c r="AV635" s="305">
        <v>1.3127367771675502E-2</v>
      </c>
      <c r="AW635" s="305">
        <v>0.35907807152704513</v>
      </c>
      <c r="AX635" s="305">
        <v>0.15665123731396735</v>
      </c>
      <c r="AY635" s="306">
        <v>11.744899999999999</v>
      </c>
      <c r="AZ635" s="306">
        <v>0.11354236544857425</v>
      </c>
      <c r="BA635" s="306">
        <v>14.068085214103675</v>
      </c>
      <c r="BB635" s="306">
        <v>2.1007523919695634</v>
      </c>
    </row>
    <row r="636" spans="45:54" ht="16.5">
      <c r="AS636" s="303" t="s">
        <v>145</v>
      </c>
      <c r="AT636" s="304" t="s">
        <v>305</v>
      </c>
      <c r="AU636" s="303">
        <v>3</v>
      </c>
      <c r="AV636" s="305">
        <v>2.606739754469338E-2</v>
      </c>
      <c r="AW636" s="305">
        <v>0.37238237072354469</v>
      </c>
      <c r="AX636" s="305">
        <v>0.14251368147411669</v>
      </c>
      <c r="AY636" s="306">
        <v>10.142875</v>
      </c>
      <c r="AZ636" s="306">
        <v>3.2139038992229925E-2</v>
      </c>
      <c r="BA636" s="306">
        <v>6.790519809929723</v>
      </c>
      <c r="BB636" s="306">
        <v>2.1705202055800967</v>
      </c>
    </row>
    <row r="637" spans="45:54" ht="16.5">
      <c r="AS637" s="303" t="s">
        <v>145</v>
      </c>
      <c r="AT637" s="304" t="s">
        <v>306</v>
      </c>
      <c r="AU637" s="303">
        <v>3</v>
      </c>
      <c r="AV637" s="305">
        <v>3.475118222927856E-2</v>
      </c>
      <c r="AW637" s="305">
        <v>0.30589501053199591</v>
      </c>
      <c r="AX637" s="305">
        <v>0.17513932876961028</v>
      </c>
      <c r="AY637" s="306">
        <v>10.27</v>
      </c>
      <c r="AZ637" s="306">
        <v>2.2999255255365763E-2</v>
      </c>
      <c r="BA637" s="306">
        <v>10.760776552604256</v>
      </c>
      <c r="BB637" s="306">
        <v>2.4747781867814362</v>
      </c>
    </row>
    <row r="638" spans="45:54" ht="16.5">
      <c r="AS638" s="303" t="s">
        <v>145</v>
      </c>
      <c r="AT638" s="304" t="s">
        <v>99</v>
      </c>
      <c r="AU638" s="303">
        <v>3</v>
      </c>
      <c r="AV638" s="305">
        <v>3.2298103501472324E-2</v>
      </c>
      <c r="AW638" s="305">
        <v>0.34072719606984564</v>
      </c>
      <c r="AX638" s="305">
        <v>0.15189409963164444</v>
      </c>
      <c r="AY638" s="306">
        <v>14.019500000000001</v>
      </c>
      <c r="AZ638" s="306">
        <v>0</v>
      </c>
      <c r="BA638" s="306">
        <v>11.775503489358755</v>
      </c>
      <c r="BB638" s="306">
        <v>2.6536889012599194</v>
      </c>
    </row>
    <row r="639" spans="45:54" ht="16.5">
      <c r="AS639" s="303" t="s">
        <v>145</v>
      </c>
      <c r="AT639" s="308" t="s">
        <v>100</v>
      </c>
      <c r="AU639" s="303">
        <v>3</v>
      </c>
      <c r="AV639" s="305">
        <v>2.4536718324465384E-2</v>
      </c>
      <c r="AW639" s="305">
        <v>0.32905610858241829</v>
      </c>
      <c r="AX639" s="305">
        <v>0.14406548570274985</v>
      </c>
      <c r="AY639" s="306">
        <v>12.69690909090909</v>
      </c>
      <c r="AZ639" s="306">
        <v>5.9018514267318738E-2</v>
      </c>
      <c r="BA639" s="306">
        <v>8.9066261494658026</v>
      </c>
      <c r="BB639" s="306">
        <v>2.5385722474723398</v>
      </c>
    </row>
    <row r="640" spans="45:54" ht="16.5">
      <c r="AS640" s="303" t="s">
        <v>155</v>
      </c>
      <c r="AT640" s="304" t="s">
        <v>307</v>
      </c>
      <c r="AU640" s="303">
        <v>3</v>
      </c>
      <c r="AV640" s="305">
        <v>2.2568854116242921E-2</v>
      </c>
      <c r="AW640" s="305">
        <v>0.36189145372141157</v>
      </c>
      <c r="AX640" s="305">
        <v>0.1496489810745685</v>
      </c>
      <c r="AY640" s="306">
        <v>6.8840000000000003</v>
      </c>
      <c r="AZ640" s="306">
        <v>0.13971895532137107</v>
      </c>
      <c r="BA640" s="306">
        <v>5.0348723542594076</v>
      </c>
      <c r="BB640" s="306">
        <v>2.205122206822244</v>
      </c>
    </row>
    <row r="641" spans="45:54" ht="16.5">
      <c r="AS641" s="303" t="s">
        <v>155</v>
      </c>
      <c r="AT641" s="304" t="s">
        <v>308</v>
      </c>
      <c r="AU641" s="303">
        <v>3</v>
      </c>
      <c r="AV641" s="305">
        <v>1.6319062977508354E-2</v>
      </c>
      <c r="AW641" s="305">
        <v>0.36859527136347209</v>
      </c>
      <c r="AX641" s="305">
        <v>0.14882230568763991</v>
      </c>
      <c r="AY641" s="306">
        <v>5.342833333333334</v>
      </c>
      <c r="AZ641" s="306">
        <v>0.10894751514468515</v>
      </c>
      <c r="BA641" s="306">
        <v>5.32535454027221</v>
      </c>
      <c r="BB641" s="306">
        <v>2.2288861799673629</v>
      </c>
    </row>
    <row r="642" spans="45:54" ht="16.5">
      <c r="AS642" s="303" t="s">
        <v>155</v>
      </c>
      <c r="AT642" s="304" t="s">
        <v>309</v>
      </c>
      <c r="AU642" s="303">
        <v>3</v>
      </c>
      <c r="AV642" s="305">
        <v>3.8159759491420121E-2</v>
      </c>
      <c r="AW642" s="305">
        <v>0.36655775120152312</v>
      </c>
      <c r="AX642" s="305">
        <v>0.10459438627602828</v>
      </c>
      <c r="AY642" s="306">
        <v>5.492</v>
      </c>
      <c r="AZ642" s="306">
        <v>0.44559220905499908</v>
      </c>
      <c r="BA642" s="306">
        <v>2.3381612690197802</v>
      </c>
      <c r="BB642" s="306">
        <v>2.4409982091714002</v>
      </c>
    </row>
    <row r="643" spans="45:54" ht="16.5">
      <c r="AS643" s="303" t="s">
        <v>155</v>
      </c>
      <c r="AT643" s="304" t="s">
        <v>310</v>
      </c>
      <c r="AU643" s="303">
        <v>3</v>
      </c>
      <c r="AV643" s="305">
        <v>2.4019389272506412E-2</v>
      </c>
      <c r="AW643" s="305">
        <v>0.35883827033919347</v>
      </c>
      <c r="AX643" s="305">
        <v>0.13245352528569573</v>
      </c>
      <c r="AY643" s="306">
        <v>5.424555555555556</v>
      </c>
      <c r="AZ643" s="306">
        <v>1.1572959532538061</v>
      </c>
      <c r="BA643" s="306">
        <v>3.461853501785229</v>
      </c>
      <c r="BB643" s="306">
        <v>2.1722088463010021</v>
      </c>
    </row>
    <row r="644" spans="45:54" ht="16.5">
      <c r="AS644" s="303" t="s">
        <v>155</v>
      </c>
      <c r="AT644" s="304" t="s">
        <v>311</v>
      </c>
      <c r="AU644" s="303">
        <v>3</v>
      </c>
      <c r="AV644" s="305">
        <v>2.6241897039231781E-2</v>
      </c>
      <c r="AW644" s="305">
        <v>0.33342667094703282</v>
      </c>
      <c r="AX644" s="305">
        <v>0.24114238057626378</v>
      </c>
      <c r="AY644" s="306">
        <v>8.8723749999999999</v>
      </c>
      <c r="AZ644" s="306">
        <v>0.13057798385885364</v>
      </c>
      <c r="BA644" s="306">
        <v>6.5791214944268566</v>
      </c>
      <c r="BB644" s="306">
        <v>2.5195682961284778</v>
      </c>
    </row>
    <row r="645" spans="45:54" ht="16.5">
      <c r="AS645" s="303" t="s">
        <v>155</v>
      </c>
      <c r="AT645" s="304" t="s">
        <v>312</v>
      </c>
      <c r="AU645" s="303">
        <v>3</v>
      </c>
      <c r="AV645" s="305">
        <v>2.8107016295820339E-2</v>
      </c>
      <c r="AW645" s="305">
        <v>0.32889755155068162</v>
      </c>
      <c r="AX645" s="305">
        <v>0.12813357625516017</v>
      </c>
      <c r="AY645" s="306">
        <v>4.8777999999999988</v>
      </c>
      <c r="AZ645" s="306">
        <v>0.29519614400036898</v>
      </c>
      <c r="BA645" s="306">
        <v>2.0017988515025023</v>
      </c>
      <c r="BB645" s="306">
        <v>2.5784116993446253</v>
      </c>
    </row>
    <row r="646" spans="45:54" ht="16.5">
      <c r="AS646" s="303" t="s">
        <v>155</v>
      </c>
      <c r="AT646" s="304" t="s">
        <v>313</v>
      </c>
      <c r="AU646" s="303">
        <v>3</v>
      </c>
      <c r="AV646" s="305">
        <v>3.6248454722727058E-2</v>
      </c>
      <c r="AW646" s="305">
        <v>0.29562160758208267</v>
      </c>
      <c r="AX646" s="305">
        <v>0.18642751340598082</v>
      </c>
      <c r="AY646" s="306">
        <v>5.2089999999999996</v>
      </c>
      <c r="AZ646" s="306">
        <v>0</v>
      </c>
      <c r="BA646" s="306">
        <v>2.55795890487276</v>
      </c>
      <c r="BB646" s="306">
        <v>3.731949138316355</v>
      </c>
    </row>
    <row r="647" spans="45:54" ht="16.5">
      <c r="AS647" s="303" t="s">
        <v>155</v>
      </c>
      <c r="AT647" s="304" t="s">
        <v>314</v>
      </c>
      <c r="AU647" s="303">
        <v>3</v>
      </c>
      <c r="AV647" s="305">
        <v>2.7870082801077431E-2</v>
      </c>
      <c r="AW647" s="305">
        <v>0.34115194892995848</v>
      </c>
      <c r="AX647" s="305">
        <v>0.41651933072430597</v>
      </c>
      <c r="AY647" s="306">
        <v>1.966</v>
      </c>
      <c r="AZ647" s="306">
        <v>2.4866825714883939E-2</v>
      </c>
      <c r="BA647" s="306">
        <v>1.1687408085995452</v>
      </c>
      <c r="BB647" s="306">
        <v>5.7096518627896407</v>
      </c>
    </row>
    <row r="648" spans="45:54" ht="16.5">
      <c r="AS648" s="303" t="s">
        <v>155</v>
      </c>
      <c r="AT648" s="304" t="s">
        <v>315</v>
      </c>
      <c r="AU648" s="303">
        <v>3</v>
      </c>
      <c r="AV648" s="305">
        <v>6.0510863489735389E-2</v>
      </c>
      <c r="AW648" s="305">
        <v>0.37159025522975941</v>
      </c>
      <c r="AX648" s="305">
        <v>0.46586014979454954</v>
      </c>
      <c r="AY648" s="306">
        <v>3.7930000000000001</v>
      </c>
      <c r="AZ648" s="306">
        <v>0.13112267987783863</v>
      </c>
      <c r="BA648" s="306">
        <v>2.5662581633234129</v>
      </c>
      <c r="BB648" s="306">
        <v>4.6291462567603068</v>
      </c>
    </row>
    <row r="649" spans="45:54" ht="16.5">
      <c r="AS649" s="303" t="s">
        <v>155</v>
      </c>
      <c r="AT649" s="304" t="s">
        <v>316</v>
      </c>
      <c r="AU649" s="303">
        <v>3</v>
      </c>
      <c r="AV649" s="305">
        <v>2.9781658389280215E-2</v>
      </c>
      <c r="AW649" s="305">
        <v>0.31836314885315553</v>
      </c>
      <c r="AX649" s="305">
        <v>0.18379781482440183</v>
      </c>
      <c r="AY649" s="306">
        <v>7.6612499999999999</v>
      </c>
      <c r="AZ649" s="306">
        <v>2.0595900361318E-2</v>
      </c>
      <c r="BA649" s="306">
        <v>16.530269629993825</v>
      </c>
      <c r="BB649" s="306">
        <v>2.5155120477714306</v>
      </c>
    </row>
    <row r="650" spans="45:54" ht="16.5">
      <c r="AS650" s="303" t="s">
        <v>155</v>
      </c>
      <c r="AT650" s="308" t="s">
        <v>100</v>
      </c>
      <c r="AU650" s="303">
        <v>3</v>
      </c>
      <c r="AV650" s="305">
        <v>2.7678880981862948E-2</v>
      </c>
      <c r="AW650" s="305">
        <v>0.34724299478378012</v>
      </c>
      <c r="AX650" s="305">
        <v>0.17808255042316162</v>
      </c>
      <c r="AY650" s="306">
        <v>6.1795744680851064</v>
      </c>
      <c r="AZ650" s="306">
        <v>0.31344386319591677</v>
      </c>
      <c r="BA650" s="306">
        <v>5.673788190314494</v>
      </c>
      <c r="BB650" s="306">
        <v>2.4798838509496197</v>
      </c>
    </row>
    <row r="651" spans="45:54" ht="16.5">
      <c r="AS651" s="303" t="s">
        <v>164</v>
      </c>
      <c r="AT651" s="304" t="s">
        <v>317</v>
      </c>
      <c r="AU651" s="303">
        <v>3</v>
      </c>
      <c r="AV651" s="305">
        <v>1.5213581832573332E-2</v>
      </c>
      <c r="AW651" s="305">
        <v>0.39665769244118482</v>
      </c>
      <c r="AX651" s="305">
        <v>0.19969457070252325</v>
      </c>
      <c r="AY651" s="306">
        <v>12.096476190476192</v>
      </c>
      <c r="AZ651" s="306">
        <v>0.34553832279153501</v>
      </c>
      <c r="BA651" s="306">
        <v>13.507004438351156</v>
      </c>
      <c r="BB651" s="306">
        <v>2.3668149034350741</v>
      </c>
    </row>
    <row r="652" spans="45:54" ht="16.5">
      <c r="AS652" s="303" t="s">
        <v>164</v>
      </c>
      <c r="AT652" s="304" t="s">
        <v>318</v>
      </c>
      <c r="AU652" s="303">
        <v>3</v>
      </c>
      <c r="AV652" s="305">
        <v>1.4852794171242367E-2</v>
      </c>
      <c r="AW652" s="305">
        <v>0.36220935444627295</v>
      </c>
      <c r="AX652" s="305">
        <v>0.14427316824250874</v>
      </c>
      <c r="AY652" s="306">
        <v>7.2138999999999998</v>
      </c>
      <c r="AZ652" s="306">
        <v>3.0551965039590089E-2</v>
      </c>
      <c r="BA652" s="306">
        <v>2.5256291099394472</v>
      </c>
      <c r="BB652" s="306">
        <v>2.56281848719274</v>
      </c>
    </row>
    <row r="653" spans="45:54" ht="16.5">
      <c r="AS653" s="303" t="s">
        <v>164</v>
      </c>
      <c r="AT653" s="304" t="s">
        <v>319</v>
      </c>
      <c r="AU653" s="303">
        <v>3</v>
      </c>
      <c r="AV653" s="305">
        <v>3.5689250070377487E-2</v>
      </c>
      <c r="AW653" s="305">
        <v>0.56186919639373656</v>
      </c>
      <c r="AX653" s="305">
        <v>0.19342830481279832</v>
      </c>
      <c r="AY653" s="306">
        <v>11.526999999999999</v>
      </c>
      <c r="AZ653" s="306">
        <v>0.41958417529891179</v>
      </c>
      <c r="BA653" s="306">
        <v>7.007055727491827</v>
      </c>
      <c r="BB653" s="306">
        <v>2.1734144951325716</v>
      </c>
    </row>
    <row r="654" spans="45:54" ht="16.5">
      <c r="AS654" s="303" t="s">
        <v>164</v>
      </c>
      <c r="AT654" s="304" t="s">
        <v>320</v>
      </c>
      <c r="AU654" s="303">
        <v>3</v>
      </c>
      <c r="AV654" s="305">
        <v>1.0320192835892368E-2</v>
      </c>
      <c r="AW654" s="305">
        <v>0.57487320256791541</v>
      </c>
      <c r="AX654" s="305">
        <v>0.34595913122726435</v>
      </c>
      <c r="AY654" s="306">
        <v>11.563799999999999</v>
      </c>
      <c r="AZ654" s="306">
        <v>4.3597875784761762</v>
      </c>
      <c r="BA654" s="306">
        <v>2.699900048598201</v>
      </c>
      <c r="BB654" s="306">
        <v>3.4680687620387074</v>
      </c>
    </row>
    <row r="655" spans="45:54" ht="16.5">
      <c r="AS655" s="303" t="s">
        <v>164</v>
      </c>
      <c r="AT655" s="304" t="s">
        <v>321</v>
      </c>
      <c r="AU655" s="303">
        <v>3</v>
      </c>
      <c r="AV655" s="305">
        <v>2.1005130479537934E-2</v>
      </c>
      <c r="AW655" s="305">
        <v>0.50309392783026274</v>
      </c>
      <c r="AX655" s="305">
        <v>0.17478783800478589</v>
      </c>
      <c r="AY655" s="306">
        <v>7.6286000000000005</v>
      </c>
      <c r="AZ655" s="306">
        <v>9.7149330989227914E-2</v>
      </c>
      <c r="BA655" s="306">
        <v>3.9183563498988594</v>
      </c>
      <c r="BB655" s="306">
        <v>2.0602026424781976</v>
      </c>
    </row>
    <row r="656" spans="45:54" ht="16.5">
      <c r="AS656" s="303" t="s">
        <v>164</v>
      </c>
      <c r="AT656" s="304" t="s">
        <v>322</v>
      </c>
      <c r="AU656" s="303">
        <v>3</v>
      </c>
      <c r="AV656" s="305">
        <v>4.5405907714072935E-2</v>
      </c>
      <c r="AW656" s="305">
        <v>0.43131052312724988</v>
      </c>
      <c r="AX656" s="305">
        <v>0.38214345768117858</v>
      </c>
      <c r="AY656" s="306">
        <v>3.7928333333333328</v>
      </c>
      <c r="AZ656" s="306">
        <v>0.68953212249590468</v>
      </c>
      <c r="BA656" s="306">
        <v>1.1793376991654094</v>
      </c>
      <c r="BB656" s="306">
        <v>4.196714872878692</v>
      </c>
    </row>
    <row r="657" spans="45:54" ht="16.5">
      <c r="AS657" s="303" t="s">
        <v>164</v>
      </c>
      <c r="AT657" s="304" t="s">
        <v>323</v>
      </c>
      <c r="AU657" s="303">
        <v>3</v>
      </c>
      <c r="AV657" s="305">
        <v>4.0956594395447216E-2</v>
      </c>
      <c r="AW657" s="305">
        <v>0.41730208340107855</v>
      </c>
      <c r="AX657" s="305">
        <v>0.49739480765836641</v>
      </c>
      <c r="AY657" s="306">
        <v>2.9159999999999999</v>
      </c>
      <c r="AZ657" s="306">
        <v>9.0820719596780231E-2</v>
      </c>
      <c r="BA657" s="306">
        <v>0.54492431758068138</v>
      </c>
      <c r="BB657" s="306">
        <v>3.7365837159608559</v>
      </c>
    </row>
    <row r="658" spans="45:54" ht="16.5">
      <c r="AS658" s="303" t="s">
        <v>164</v>
      </c>
      <c r="AT658" s="304" t="s">
        <v>324</v>
      </c>
      <c r="AU658" s="303">
        <v>3</v>
      </c>
      <c r="AV658" s="305">
        <v>4.9634931885603202E-2</v>
      </c>
      <c r="AW658" s="305">
        <v>0.36413851423553156</v>
      </c>
      <c r="AX658" s="305">
        <v>0.41414026102360346</v>
      </c>
      <c r="AY658" s="306">
        <v>3.8185000000000002</v>
      </c>
      <c r="AZ658" s="306">
        <v>0.50417075255047372</v>
      </c>
      <c r="BA658" s="306">
        <v>0.61220734238271812</v>
      </c>
      <c r="BB658" s="306">
        <v>4.8774768656082861</v>
      </c>
    </row>
    <row r="659" spans="45:54" ht="16.5">
      <c r="AS659" s="303" t="s">
        <v>164</v>
      </c>
      <c r="AT659" s="304" t="s">
        <v>325</v>
      </c>
      <c r="AU659" s="303">
        <v>3</v>
      </c>
      <c r="AV659" s="305">
        <v>2.3588972403245465E-2</v>
      </c>
      <c r="AW659" s="305">
        <v>0.41219701902821693</v>
      </c>
      <c r="AX659" s="305">
        <v>0.52484386592620802</v>
      </c>
      <c r="AY659" s="306">
        <v>2.26525</v>
      </c>
      <c r="AZ659" s="306">
        <v>8.3395101840013489E-2</v>
      </c>
      <c r="BA659" s="306">
        <v>1.1963989610125012</v>
      </c>
      <c r="BB659" s="306">
        <v>5.6003178380545595</v>
      </c>
    </row>
    <row r="660" spans="45:54" ht="16.5">
      <c r="AS660" s="303" t="s">
        <v>164</v>
      </c>
      <c r="AT660" s="304" t="s">
        <v>326</v>
      </c>
      <c r="AU660" s="303">
        <v>3</v>
      </c>
      <c r="AV660" s="305">
        <v>1.5434523095283061E-2</v>
      </c>
      <c r="AW660" s="305">
        <v>0.47040502011122171</v>
      </c>
      <c r="AX660" s="305">
        <v>0.18440128224179014</v>
      </c>
      <c r="AY660" s="306">
        <v>8.7797777777777775</v>
      </c>
      <c r="AZ660" s="306">
        <v>0.13293908524320019</v>
      </c>
      <c r="BA660" s="306">
        <v>4.8626163180068342</v>
      </c>
      <c r="BB660" s="306">
        <v>2.0211652760071486</v>
      </c>
    </row>
    <row r="661" spans="45:54" ht="16.5">
      <c r="AS661" s="303" t="s">
        <v>164</v>
      </c>
      <c r="AT661" s="304" t="s">
        <v>331</v>
      </c>
      <c r="AU661" s="303">
        <v>3</v>
      </c>
      <c r="AV661" s="305">
        <v>2.3489278878001122E-2</v>
      </c>
      <c r="AW661" s="305">
        <v>0.33652059346116348</v>
      </c>
      <c r="AX661" s="305">
        <v>0.17693513458284427</v>
      </c>
      <c r="AY661" s="306">
        <v>5.8769999999999998</v>
      </c>
      <c r="AZ661" s="306">
        <v>2.768937943393494E-2</v>
      </c>
      <c r="BA661" s="306">
        <v>1.4121583511306819</v>
      </c>
      <c r="BB661" s="306">
        <v>2.6024408153441621</v>
      </c>
    </row>
    <row r="662" spans="45:54" ht="16.5">
      <c r="AS662" s="303" t="s">
        <v>164</v>
      </c>
      <c r="AT662" s="304" t="s">
        <v>99</v>
      </c>
      <c r="AU662" s="303">
        <v>3</v>
      </c>
      <c r="AV662" s="305">
        <v>4.0939262133328137E-2</v>
      </c>
      <c r="AW662" s="305">
        <v>0.41309529375799164</v>
      </c>
      <c r="AX662" s="305">
        <v>0.44890954495642998</v>
      </c>
      <c r="AY662" s="306">
        <v>3.3849999999999998</v>
      </c>
      <c r="AZ662" s="306">
        <v>0.13784325843083828</v>
      </c>
      <c r="BA662" s="306">
        <v>1.0567983146364268</v>
      </c>
      <c r="BB662" s="306">
        <v>4.3794496070058804</v>
      </c>
    </row>
    <row r="663" spans="45:54" ht="16.5">
      <c r="AS663" s="303" t="s">
        <v>164</v>
      </c>
      <c r="AT663" s="308" t="s">
        <v>100</v>
      </c>
      <c r="AU663" s="303">
        <v>3</v>
      </c>
      <c r="AV663" s="305">
        <v>2.1247892638328474E-2</v>
      </c>
      <c r="AW663" s="305">
        <v>0.43045536312635257</v>
      </c>
      <c r="AX663" s="305">
        <v>0.26097118108066475</v>
      </c>
      <c r="AY663" s="306">
        <v>8.1909428571428577</v>
      </c>
      <c r="AZ663" s="306">
        <v>0.47953663571006211</v>
      </c>
      <c r="BA663" s="306">
        <v>7.068348196721022</v>
      </c>
      <c r="BB663" s="306">
        <v>2.6897116958691019</v>
      </c>
    </row>
  </sheetData>
  <sheetProtection algorithmName="SHA-512" hashValue="FYRpwestclOF6EwfDMtjIneeNAREkmWrrqNmoyp/mBHZ+WzRQlx2SjtAaNve9Wnq6K0tajwzimzwwzZIO5y6uQ==" saltValue="B4HSmzOETKIlrQjLqtcEZ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2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678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664</v>
      </c>
      <c r="C4" s="138" t="s">
        <v>1</v>
      </c>
      <c r="D4" s="138" t="s">
        <v>11</v>
      </c>
      <c r="E4" s="139" t="s">
        <v>663</v>
      </c>
      <c r="F4" s="125" t="s">
        <v>46</v>
      </c>
      <c r="G4" s="149" t="s">
        <v>668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78" t="s">
        <v>7</v>
      </c>
      <c r="O4" s="278" t="s">
        <v>8</v>
      </c>
      <c r="P4" s="278" t="s">
        <v>27</v>
      </c>
      <c r="Q4" s="278" t="s">
        <v>15</v>
      </c>
      <c r="R4" s="278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340</v>
      </c>
      <c r="BB4" t="s">
        <v>654</v>
      </c>
      <c r="BC4" t="s">
        <v>655</v>
      </c>
      <c r="BD4" t="s">
        <v>128</v>
      </c>
      <c r="BE4" t="s">
        <v>656</v>
      </c>
      <c r="BF4" t="s">
        <v>657</v>
      </c>
      <c r="BG4" t="s">
        <v>93</v>
      </c>
      <c r="BH4" t="s">
        <v>656</v>
      </c>
      <c r="BI4" t="s">
        <v>657</v>
      </c>
      <c r="BJ4" t="s">
        <v>93</v>
      </c>
      <c r="BL4" t="s">
        <v>658</v>
      </c>
      <c r="BM4" t="s">
        <v>659</v>
      </c>
      <c r="BN4" t="s">
        <v>660</v>
      </c>
    </row>
    <row r="5" spans="1:66">
      <c r="A5" s="143" t="str">
        <f>W5</f>
        <v>삼환교통</v>
      </c>
      <c r="B5" s="143" t="str">
        <f>V5</f>
        <v>14</v>
      </c>
      <c r="C5" s="144" t="str">
        <f>Y5</f>
        <v>70바3110</v>
      </c>
      <c r="D5" s="132" t="str">
        <f>Z5</f>
        <v>대형</v>
      </c>
      <c r="E5" s="128" t="str">
        <f>AZ5</f>
        <v>B</v>
      </c>
      <c r="F5" s="151">
        <f>G5/H5</f>
        <v>0.89999999999999991</v>
      </c>
      <c r="G5" s="152">
        <f>AE5</f>
        <v>1.89</v>
      </c>
      <c r="H5" s="153">
        <f>AF5</f>
        <v>2.1</v>
      </c>
      <c r="I5" s="154">
        <f>AC5</f>
        <v>4755.6890000000003</v>
      </c>
      <c r="J5" s="155">
        <f>AI5/AH5</f>
        <v>2.0062379186837974E-2</v>
      </c>
      <c r="K5" s="155">
        <f>AJ5/AH5</f>
        <v>0.35007102137668755</v>
      </c>
      <c r="L5" s="155">
        <f>AK5/AC5</f>
        <v>0.16611683396454224</v>
      </c>
      <c r="M5" s="156">
        <f>AG5</f>
        <v>10.349</v>
      </c>
      <c r="N5" s="157">
        <f>IF(AW5=0,AT5,"속도계이상")</f>
        <v>0.505</v>
      </c>
      <c r="O5" s="157">
        <f>IF(AW5=0,AU5,"속도계이상")</f>
        <v>17.452999999999999</v>
      </c>
      <c r="P5" s="158">
        <f>AQ5/60</f>
        <v>0</v>
      </c>
      <c r="Q5" s="159">
        <f>AN5</f>
        <v>75</v>
      </c>
      <c r="R5" s="160">
        <f>AC5/(AH5-AI5-AJ5)</f>
        <v>24.840575988250919</v>
      </c>
      <c r="S5" s="145">
        <f>IF(AW5=0,AL5,"속도계이상")</f>
        <v>24</v>
      </c>
      <c r="T5" s="145">
        <f>IF(AW5=0,AM5,"속도계이상")</f>
        <v>830</v>
      </c>
      <c r="U5" t="s">
        <v>156</v>
      </c>
      <c r="V5" s="5" t="s">
        <v>227</v>
      </c>
      <c r="W5" t="s">
        <v>156</v>
      </c>
      <c r="X5" s="5" t="s">
        <v>227</v>
      </c>
      <c r="Y5" t="s">
        <v>948</v>
      </c>
      <c r="Z5" t="s">
        <v>661</v>
      </c>
      <c r="AA5" t="s">
        <v>49</v>
      </c>
      <c r="AB5">
        <v>514</v>
      </c>
      <c r="AC5" s="1">
        <v>4755.6890000000003</v>
      </c>
      <c r="AD5" s="1">
        <v>2516.0909999999999</v>
      </c>
      <c r="AE5" s="28">
        <v>1.89</v>
      </c>
      <c r="AF5">
        <v>2.1</v>
      </c>
      <c r="AG5">
        <v>10.349</v>
      </c>
      <c r="AH5">
        <v>303.95074</v>
      </c>
      <c r="AI5">
        <v>6.0979749999999999</v>
      </c>
      <c r="AJ5">
        <v>106.404346</v>
      </c>
      <c r="AK5">
        <v>790</v>
      </c>
      <c r="AL5">
        <v>24</v>
      </c>
      <c r="AM5">
        <v>830</v>
      </c>
      <c r="AN5">
        <v>75</v>
      </c>
      <c r="AO5">
        <v>15.646248999999999</v>
      </c>
      <c r="AP5">
        <v>114.2</v>
      </c>
      <c r="AQ5">
        <v>0</v>
      </c>
      <c r="AR5">
        <v>5</v>
      </c>
      <c r="AS5">
        <v>2150</v>
      </c>
      <c r="AT5">
        <v>0.505</v>
      </c>
      <c r="AU5">
        <v>17.452999999999999</v>
      </c>
      <c r="AV5">
        <v>38853</v>
      </c>
      <c r="AW5">
        <v>0</v>
      </c>
      <c r="AX5" s="29">
        <v>0.44</v>
      </c>
      <c r="AY5">
        <v>0.89999999999999991</v>
      </c>
      <c r="AZ5" t="s">
        <v>71</v>
      </c>
      <c r="BA5" t="s">
        <v>949</v>
      </c>
      <c r="BB5">
        <v>9</v>
      </c>
      <c r="BC5" t="s">
        <v>950</v>
      </c>
      <c r="BD5">
        <v>12</v>
      </c>
      <c r="BE5">
        <v>92467.349999999991</v>
      </c>
      <c r="BF5">
        <v>5.1431007809783678E-2</v>
      </c>
      <c r="BG5">
        <v>4.6287907028805308E-2</v>
      </c>
      <c r="BH5">
        <v>610636.45500000019</v>
      </c>
      <c r="BI5">
        <v>7.7880856294437889E-3</v>
      </c>
      <c r="BJ5">
        <v>7.0092770664994097E-3</v>
      </c>
      <c r="BK5">
        <v>1</v>
      </c>
      <c r="BL5" t="s">
        <v>69</v>
      </c>
      <c r="BM5">
        <v>-1</v>
      </c>
      <c r="BN5" t="s">
        <v>936</v>
      </c>
    </row>
    <row r="6" spans="1:66">
      <c r="A6" s="140" t="str">
        <f t="shared" ref="A6:A7" si="0">W6</f>
        <v>삼환교통</v>
      </c>
      <c r="B6" s="140" t="str">
        <f t="shared" ref="B6:B7" si="1">V6</f>
        <v>14</v>
      </c>
      <c r="C6" s="141" t="str">
        <f t="shared" ref="C6:C7" si="2">Y6</f>
        <v>70바3115</v>
      </c>
      <c r="D6" s="115" t="str">
        <f t="shared" ref="D6:D7" si="3">Z6</f>
        <v>대형</v>
      </c>
      <c r="E6" s="111" t="str">
        <f>AZ6</f>
        <v>B</v>
      </c>
      <c r="F6" s="161">
        <f>G6/H6</f>
        <v>0.94380952380952376</v>
      </c>
      <c r="G6" s="162">
        <f>AE6</f>
        <v>1.982</v>
      </c>
      <c r="H6" s="163">
        <f>AF6</f>
        <v>2.1</v>
      </c>
      <c r="I6" s="164">
        <f t="shared" ref="I6:I7" si="4">AC6</f>
        <v>4302.6540000000005</v>
      </c>
      <c r="J6" s="165">
        <f t="shared" ref="J6:J7" si="5">AI6/AH6</f>
        <v>1.1006044283981994E-2</v>
      </c>
      <c r="K6" s="165">
        <f t="shared" ref="K6:K7" si="6">AJ6/AH6</f>
        <v>0.3345088953786492</v>
      </c>
      <c r="L6" s="165">
        <f t="shared" ref="L6:L7" si="7">AK6/AC6</f>
        <v>0.12155288340638126</v>
      </c>
      <c r="M6" s="166">
        <f t="shared" ref="M6:M7" si="8">AG6</f>
        <v>8.0790000000000006</v>
      </c>
      <c r="N6" s="167">
        <f t="shared" ref="N6:N7" si="9">IF(AW6=0,AT6,"속도계이상")</f>
        <v>0.32500000000000001</v>
      </c>
      <c r="O6" s="167">
        <f t="shared" ref="O6:O7" si="10">IF(AW6=0,AU6,"속도계이상")</f>
        <v>9.6219999999999999</v>
      </c>
      <c r="P6" s="168">
        <f t="shared" ref="P6:P7" si="11">AQ6/60</f>
        <v>0</v>
      </c>
      <c r="Q6" s="169">
        <f t="shared" ref="Q6:Q7" si="12">AN6</f>
        <v>73</v>
      </c>
      <c r="R6" s="170">
        <f t="shared" ref="R6:R7" si="13">AC6/(AH6-AI6-AJ6)</f>
        <v>22.640905148726958</v>
      </c>
      <c r="S6" s="142">
        <f t="shared" ref="S6:S7" si="14">IF(AW6=0,AL6,"속도계이상")</f>
        <v>14</v>
      </c>
      <c r="T6" s="142">
        <f t="shared" ref="T6:T7" si="15">IF(AW6=0,AM6,"속도계이상")</f>
        <v>414</v>
      </c>
      <c r="U6" t="s">
        <v>156</v>
      </c>
      <c r="V6" s="5" t="s">
        <v>227</v>
      </c>
      <c r="W6" t="s">
        <v>156</v>
      </c>
      <c r="X6" s="5" t="s">
        <v>227</v>
      </c>
      <c r="Y6" t="s">
        <v>951</v>
      </c>
      <c r="Z6" t="s">
        <v>661</v>
      </c>
      <c r="AA6" t="s">
        <v>49</v>
      </c>
      <c r="AB6">
        <v>514</v>
      </c>
      <c r="AC6" s="1">
        <v>4302.6540000000005</v>
      </c>
      <c r="AD6" s="1">
        <v>2170.913</v>
      </c>
      <c r="AE6" s="28">
        <v>1.982</v>
      </c>
      <c r="AF6">
        <v>2.1</v>
      </c>
      <c r="AG6">
        <v>8.0790000000000006</v>
      </c>
      <c r="AH6">
        <v>290.36408699999998</v>
      </c>
      <c r="AI6">
        <v>3.1957599999999999</v>
      </c>
      <c r="AJ6">
        <v>97.129369999999994</v>
      </c>
      <c r="AK6">
        <v>523</v>
      </c>
      <c r="AL6">
        <v>14</v>
      </c>
      <c r="AM6">
        <v>414</v>
      </c>
      <c r="AN6">
        <v>73</v>
      </c>
      <c r="AO6">
        <v>14.818134000000001</v>
      </c>
      <c r="AP6">
        <v>79.3</v>
      </c>
      <c r="AQ6">
        <v>0</v>
      </c>
      <c r="AR6">
        <v>12</v>
      </c>
      <c r="AS6">
        <v>3312</v>
      </c>
      <c r="AT6">
        <v>0.32500000000000001</v>
      </c>
      <c r="AU6">
        <v>9.6219999999999999</v>
      </c>
      <c r="AV6">
        <v>36018</v>
      </c>
      <c r="AW6">
        <v>0</v>
      </c>
      <c r="AX6" s="29">
        <v>0.44</v>
      </c>
      <c r="AY6">
        <v>0.94380952380952376</v>
      </c>
      <c r="AZ6" t="s">
        <v>71</v>
      </c>
      <c r="BA6" t="s">
        <v>949</v>
      </c>
      <c r="BB6">
        <v>1</v>
      </c>
      <c r="BC6" t="s">
        <v>952</v>
      </c>
      <c r="BD6">
        <v>10</v>
      </c>
      <c r="BE6">
        <v>92467.349999999991</v>
      </c>
      <c r="BF6">
        <v>4.6531602776547623E-2</v>
      </c>
      <c r="BG6">
        <v>4.3916969858627329E-2</v>
      </c>
      <c r="BH6">
        <v>610636.45500000019</v>
      </c>
      <c r="BI6">
        <v>7.046179383443458E-3</v>
      </c>
      <c r="BJ6">
        <v>6.6502512085642538E-3</v>
      </c>
      <c r="BK6">
        <v>1</v>
      </c>
      <c r="BL6" t="s">
        <v>74</v>
      </c>
      <c r="BM6">
        <v>-2</v>
      </c>
      <c r="BN6" t="s">
        <v>936</v>
      </c>
    </row>
    <row r="7" spans="1:66">
      <c r="A7" s="143" t="str">
        <f t="shared" si="0"/>
        <v>삼환교통</v>
      </c>
      <c r="B7" s="143" t="str">
        <f t="shared" si="1"/>
        <v>14</v>
      </c>
      <c r="C7" s="144" t="str">
        <f t="shared" si="2"/>
        <v>70바3121</v>
      </c>
      <c r="D7" s="132" t="str">
        <f t="shared" si="3"/>
        <v>저상</v>
      </c>
      <c r="E7" s="128" t="str">
        <f t="shared" ref="E7:E47" si="16">AZ7</f>
        <v>C</v>
      </c>
      <c r="F7" s="151">
        <f t="shared" ref="F7:F47" si="17">G7/H7</f>
        <v>0.86950000000000005</v>
      </c>
      <c r="G7" s="152">
        <f t="shared" ref="G7:G47" si="18">AE7</f>
        <v>1.7390000000000001</v>
      </c>
      <c r="H7" s="153">
        <f t="shared" ref="H7:H47" si="19">AF7</f>
        <v>2</v>
      </c>
      <c r="I7" s="154">
        <f t="shared" si="4"/>
        <v>3833.3029999999999</v>
      </c>
      <c r="J7" s="155">
        <f t="shared" si="5"/>
        <v>1.5626335687111716E-2</v>
      </c>
      <c r="K7" s="155">
        <f t="shared" si="6"/>
        <v>0.32814910511137918</v>
      </c>
      <c r="L7" s="155">
        <f t="shared" si="7"/>
        <v>0.31695902984971447</v>
      </c>
      <c r="M7" s="156">
        <f t="shared" si="8"/>
        <v>12.85</v>
      </c>
      <c r="N7" s="157">
        <f t="shared" si="9"/>
        <v>0.70399999999999996</v>
      </c>
      <c r="O7" s="157">
        <f t="shared" si="10"/>
        <v>10.07</v>
      </c>
      <c r="P7" s="158">
        <f t="shared" si="11"/>
        <v>0</v>
      </c>
      <c r="Q7" s="159">
        <f t="shared" si="12"/>
        <v>64</v>
      </c>
      <c r="R7" s="160">
        <f t="shared" si="13"/>
        <v>24.48516097759137</v>
      </c>
      <c r="S7" s="145">
        <f t="shared" si="14"/>
        <v>27</v>
      </c>
      <c r="T7" s="145">
        <f t="shared" si="15"/>
        <v>386</v>
      </c>
      <c r="U7" t="s">
        <v>156</v>
      </c>
      <c r="V7" t="s">
        <v>227</v>
      </c>
      <c r="W7" s="4" t="s">
        <v>156</v>
      </c>
      <c r="X7" s="4" t="s">
        <v>227</v>
      </c>
      <c r="Y7" s="4" t="s">
        <v>953</v>
      </c>
      <c r="Z7" s="4" t="s">
        <v>954</v>
      </c>
      <c r="AA7" s="4" t="s">
        <v>49</v>
      </c>
      <c r="AB7" s="4">
        <v>514</v>
      </c>
      <c r="AC7" s="4">
        <v>3833.3029999999999</v>
      </c>
      <c r="AD7" s="4">
        <v>2204.0700000000002</v>
      </c>
      <c r="AE7" s="4">
        <v>1.7390000000000001</v>
      </c>
      <c r="AF7" s="4">
        <v>2</v>
      </c>
      <c r="AG7" s="4">
        <v>12.85</v>
      </c>
      <c r="AH7" s="4">
        <v>238.57103000000001</v>
      </c>
      <c r="AI7" s="4">
        <v>3.7279909999999998</v>
      </c>
      <c r="AJ7" s="4">
        <v>78.286869999999993</v>
      </c>
      <c r="AK7" s="4">
        <v>1215</v>
      </c>
      <c r="AL7" s="4">
        <v>27</v>
      </c>
      <c r="AM7" s="4">
        <v>386</v>
      </c>
      <c r="AN7" s="4">
        <v>64</v>
      </c>
      <c r="AO7" s="4">
        <v>16.067762999999999</v>
      </c>
      <c r="AP7" s="4">
        <v>35.1</v>
      </c>
      <c r="AQ7" s="4">
        <v>0</v>
      </c>
      <c r="AR7" s="4">
        <v>15</v>
      </c>
      <c r="AS7" s="4">
        <v>2333</v>
      </c>
      <c r="AT7" s="4">
        <v>0.70399999999999996</v>
      </c>
      <c r="AU7" s="4">
        <v>10.07</v>
      </c>
      <c r="AV7" s="4">
        <v>26324</v>
      </c>
      <c r="AW7" s="4">
        <v>0</v>
      </c>
      <c r="AX7" s="30">
        <v>0.47</v>
      </c>
      <c r="AY7">
        <v>0.86950000000000005</v>
      </c>
      <c r="AZ7" t="s">
        <v>72</v>
      </c>
      <c r="BA7" t="s">
        <v>949</v>
      </c>
      <c r="BB7">
        <v>3</v>
      </c>
      <c r="BC7" t="s">
        <v>955</v>
      </c>
      <c r="BD7">
        <v>16</v>
      </c>
      <c r="BE7">
        <v>92467.349999999991</v>
      </c>
      <c r="BF7">
        <v>4.1455746271521786E-2</v>
      </c>
      <c r="BG7">
        <v>3.6045771383088197E-2</v>
      </c>
      <c r="BH7">
        <v>610636.45500000019</v>
      </c>
      <c r="BI7">
        <v>6.2775534749231416E-3</v>
      </c>
      <c r="BJ7">
        <v>5.4583327464456715E-3</v>
      </c>
      <c r="BK7">
        <v>1</v>
      </c>
      <c r="BL7" t="s">
        <v>71</v>
      </c>
      <c r="BM7">
        <v>-1</v>
      </c>
      <c r="BN7" t="s">
        <v>936</v>
      </c>
    </row>
    <row r="8" spans="1:66">
      <c r="A8" s="140" t="str">
        <f t="shared" ref="A8:A47" si="20">W8</f>
        <v>삼환교통</v>
      </c>
      <c r="B8" s="140" t="str">
        <f t="shared" ref="B8:B47" si="21">V8</f>
        <v>14</v>
      </c>
      <c r="C8" s="141" t="str">
        <f t="shared" ref="C8:C47" si="22">Y8</f>
        <v>70바3127</v>
      </c>
      <c r="D8" s="115" t="str">
        <f t="shared" ref="D8:D47" si="23">Z8</f>
        <v>저상</v>
      </c>
      <c r="E8" s="111" t="str">
        <f t="shared" si="16"/>
        <v>C</v>
      </c>
      <c r="F8" s="161">
        <f t="shared" si="17"/>
        <v>0.89449999999999996</v>
      </c>
      <c r="G8" s="162">
        <f t="shared" si="18"/>
        <v>1.7889999999999999</v>
      </c>
      <c r="H8" s="163">
        <f t="shared" si="19"/>
        <v>2</v>
      </c>
      <c r="I8" s="164">
        <f t="shared" ref="I8:I47" si="24">AC8</f>
        <v>5164.6710000000003</v>
      </c>
      <c r="J8" s="165">
        <f t="shared" ref="J8:J47" si="25">AI8/AH8</f>
        <v>4.9807013670127558E-3</v>
      </c>
      <c r="K8" s="165">
        <f t="shared" ref="K8:K47" si="26">AJ8/AH8</f>
        <v>0.34134808777642534</v>
      </c>
      <c r="L8" s="165">
        <f t="shared" ref="L8:L47" si="27">AK8/AC8</f>
        <v>0.22789447769277074</v>
      </c>
      <c r="M8" s="166">
        <f t="shared" ref="M8:M47" si="28">AG8</f>
        <v>12.19</v>
      </c>
      <c r="N8" s="167">
        <f t="shared" ref="N8:N47" si="29">IF(AW8=0,AT8,"속도계이상")</f>
        <v>0.38700000000000001</v>
      </c>
      <c r="O8" s="167">
        <f t="shared" ref="O8:O47" si="30">IF(AW8=0,AU8,"속도계이상")</f>
        <v>6.9320000000000004</v>
      </c>
      <c r="P8" s="168">
        <f t="shared" ref="P8:P47" si="31">AQ8/60</f>
        <v>0</v>
      </c>
      <c r="Q8" s="169">
        <f t="shared" ref="Q8:Q47" si="32">AN8</f>
        <v>64</v>
      </c>
      <c r="R8" s="170">
        <f t="shared" ref="R8:R47" si="33">AC8/(AH8-AI8-AJ8)</f>
        <v>24.343366328496678</v>
      </c>
      <c r="S8" s="142">
        <f t="shared" ref="S8:S47" si="34">IF(AW8=0,AL8,"속도계이상")</f>
        <v>20</v>
      </c>
      <c r="T8" s="142">
        <f t="shared" ref="T8:T47" si="35">IF(AW8=0,AM8,"속도계이상")</f>
        <v>358</v>
      </c>
      <c r="U8" t="s">
        <v>156</v>
      </c>
      <c r="V8" s="5" t="s">
        <v>227</v>
      </c>
      <c r="W8" t="s">
        <v>156</v>
      </c>
      <c r="X8" s="5" t="s">
        <v>227</v>
      </c>
      <c r="Y8" t="s">
        <v>956</v>
      </c>
      <c r="Z8" t="s">
        <v>954</v>
      </c>
      <c r="AA8" t="s">
        <v>49</v>
      </c>
      <c r="AB8">
        <v>514</v>
      </c>
      <c r="AC8" s="1">
        <v>5164.6710000000003</v>
      </c>
      <c r="AD8" s="1">
        <v>2887.3040000000001</v>
      </c>
      <c r="AE8" s="28">
        <v>1.7889999999999999</v>
      </c>
      <c r="AF8">
        <v>2</v>
      </c>
      <c r="AG8">
        <v>12.19</v>
      </c>
      <c r="AH8">
        <v>324.56573500000002</v>
      </c>
      <c r="AI8">
        <v>1.616565</v>
      </c>
      <c r="AJ8">
        <v>110.78989300000001</v>
      </c>
      <c r="AK8">
        <v>1177</v>
      </c>
      <c r="AL8">
        <v>20</v>
      </c>
      <c r="AM8">
        <v>358</v>
      </c>
      <c r="AN8">
        <v>64</v>
      </c>
      <c r="AO8">
        <v>15.912557</v>
      </c>
      <c r="AP8">
        <v>4.5999999999999996</v>
      </c>
      <c r="AQ8">
        <v>0</v>
      </c>
      <c r="AR8">
        <v>11</v>
      </c>
      <c r="AS8">
        <v>2270</v>
      </c>
      <c r="AT8">
        <v>0.38700000000000001</v>
      </c>
      <c r="AU8">
        <v>6.9320000000000004</v>
      </c>
      <c r="AV8">
        <v>39802</v>
      </c>
      <c r="AW8">
        <v>0</v>
      </c>
      <c r="AX8" s="29">
        <v>0.47</v>
      </c>
      <c r="AY8">
        <v>0.89449999999999996</v>
      </c>
      <c r="AZ8" t="s">
        <v>72</v>
      </c>
      <c r="BA8" t="s">
        <v>949</v>
      </c>
      <c r="BB8">
        <v>1</v>
      </c>
      <c r="BC8" t="s">
        <v>957</v>
      </c>
      <c r="BD8">
        <v>9</v>
      </c>
      <c r="BE8">
        <v>92467.349999999991</v>
      </c>
      <c r="BF8">
        <v>5.5853996032112968E-2</v>
      </c>
      <c r="BG8">
        <v>4.9961399450725051E-2</v>
      </c>
      <c r="BH8">
        <v>610636.45500000019</v>
      </c>
      <c r="BI8">
        <v>8.4578491141672815E-3</v>
      </c>
      <c r="BJ8">
        <v>7.5655460326226331E-3</v>
      </c>
      <c r="BK8">
        <v>1</v>
      </c>
      <c r="BL8" t="s">
        <v>71</v>
      </c>
      <c r="BM8">
        <v>-1</v>
      </c>
      <c r="BN8" t="s">
        <v>936</v>
      </c>
    </row>
    <row r="9" spans="1:66">
      <c r="A9" s="143" t="str">
        <f t="shared" si="20"/>
        <v>삼환교통</v>
      </c>
      <c r="B9" s="143" t="str">
        <f t="shared" si="21"/>
        <v>14</v>
      </c>
      <c r="C9" s="144" t="str">
        <f t="shared" si="22"/>
        <v>70바3134</v>
      </c>
      <c r="D9" s="132" t="str">
        <f t="shared" si="23"/>
        <v>대형</v>
      </c>
      <c r="E9" s="128" t="str">
        <f t="shared" si="16"/>
        <v>A</v>
      </c>
      <c r="F9" s="151">
        <f t="shared" si="17"/>
        <v>0.9540909090909091</v>
      </c>
      <c r="G9" s="152">
        <f t="shared" si="18"/>
        <v>2.0990000000000002</v>
      </c>
      <c r="H9" s="153">
        <f t="shared" si="19"/>
        <v>2.2000000000000002</v>
      </c>
      <c r="I9" s="154">
        <f t="shared" si="24"/>
        <v>5602.7889999999998</v>
      </c>
      <c r="J9" s="155">
        <f t="shared" si="25"/>
        <v>1.7517131448558109E-2</v>
      </c>
      <c r="K9" s="155">
        <f t="shared" si="26"/>
        <v>0.33401812645974849</v>
      </c>
      <c r="L9" s="155">
        <f t="shared" si="27"/>
        <v>0.11083765603166566</v>
      </c>
      <c r="M9" s="156">
        <f t="shared" si="28"/>
        <v>10.074999999999999</v>
      </c>
      <c r="N9" s="157">
        <f t="shared" si="29"/>
        <v>0.17799999999999999</v>
      </c>
      <c r="O9" s="157">
        <f t="shared" si="30"/>
        <v>10.37</v>
      </c>
      <c r="P9" s="158">
        <f t="shared" si="31"/>
        <v>0</v>
      </c>
      <c r="Q9" s="159">
        <f t="shared" si="32"/>
        <v>73</v>
      </c>
      <c r="R9" s="160">
        <f t="shared" si="33"/>
        <v>23.895564628099212</v>
      </c>
      <c r="S9" s="145">
        <f t="shared" si="34"/>
        <v>10</v>
      </c>
      <c r="T9" s="145">
        <f t="shared" si="35"/>
        <v>581</v>
      </c>
      <c r="U9" t="s">
        <v>156</v>
      </c>
      <c r="V9" s="5" t="s">
        <v>227</v>
      </c>
      <c r="W9" t="s">
        <v>156</v>
      </c>
      <c r="X9" s="5" t="s">
        <v>227</v>
      </c>
      <c r="Y9" t="s">
        <v>958</v>
      </c>
      <c r="Z9" t="s">
        <v>661</v>
      </c>
      <c r="AA9" t="s">
        <v>49</v>
      </c>
      <c r="AB9">
        <v>514</v>
      </c>
      <c r="AC9" s="1">
        <v>5602.7889999999998</v>
      </c>
      <c r="AD9" s="1">
        <v>2668.8090000000002</v>
      </c>
      <c r="AE9" s="28">
        <v>2.0990000000000002</v>
      </c>
      <c r="AF9">
        <v>2.2000000000000002</v>
      </c>
      <c r="AG9">
        <v>10.074999999999999</v>
      </c>
      <c r="AH9">
        <v>361.57683800000001</v>
      </c>
      <c r="AI9">
        <v>6.3337890000000003</v>
      </c>
      <c r="AJ9">
        <v>120.773218</v>
      </c>
      <c r="AK9">
        <v>621</v>
      </c>
      <c r="AL9">
        <v>10</v>
      </c>
      <c r="AM9">
        <v>581</v>
      </c>
      <c r="AN9">
        <v>73</v>
      </c>
      <c r="AO9">
        <v>15.495431</v>
      </c>
      <c r="AP9">
        <v>104.6</v>
      </c>
      <c r="AQ9">
        <v>0</v>
      </c>
      <c r="AR9">
        <v>3</v>
      </c>
      <c r="AS9">
        <v>1053</v>
      </c>
      <c r="AT9">
        <v>0.17799999999999999</v>
      </c>
      <c r="AU9">
        <v>10.37</v>
      </c>
      <c r="AV9">
        <v>44715</v>
      </c>
      <c r="AW9">
        <v>0</v>
      </c>
      <c r="AX9" s="29">
        <v>0.5</v>
      </c>
      <c r="AY9">
        <v>0.9540909090909091</v>
      </c>
      <c r="AZ9" t="s">
        <v>69</v>
      </c>
      <c r="BA9" t="s">
        <v>949</v>
      </c>
      <c r="BB9">
        <v>4</v>
      </c>
      <c r="BC9" t="s">
        <v>959</v>
      </c>
      <c r="BD9">
        <v>11</v>
      </c>
      <c r="BE9">
        <v>92467.349999999991</v>
      </c>
      <c r="BF9">
        <v>6.0592079258246292E-2</v>
      </c>
      <c r="BG9">
        <v>5.7810351983208622E-2</v>
      </c>
      <c r="BH9">
        <v>610636.45500000019</v>
      </c>
      <c r="BI9">
        <v>9.1753267498580603E-3</v>
      </c>
      <c r="BJ9">
        <v>8.7540958399782137E-3</v>
      </c>
      <c r="BK9">
        <v>1</v>
      </c>
      <c r="BL9" t="s">
        <v>69</v>
      </c>
      <c r="BM9">
        <v>0</v>
      </c>
      <c r="BN9" t="s">
        <v>935</v>
      </c>
    </row>
    <row r="10" spans="1:66">
      <c r="A10" s="140" t="str">
        <f t="shared" si="20"/>
        <v>삼환교통</v>
      </c>
      <c r="B10" s="140" t="str">
        <f t="shared" si="21"/>
        <v>14</v>
      </c>
      <c r="C10" s="141" t="str">
        <f t="shared" si="22"/>
        <v>70바3143</v>
      </c>
      <c r="D10" s="115" t="str">
        <f t="shared" si="23"/>
        <v>저상</v>
      </c>
      <c r="E10" s="111" t="str">
        <f t="shared" si="16"/>
        <v>B</v>
      </c>
      <c r="F10" s="161">
        <f t="shared" si="17"/>
        <v>0.90549999999999997</v>
      </c>
      <c r="G10" s="162">
        <f t="shared" si="18"/>
        <v>1.8109999999999999</v>
      </c>
      <c r="H10" s="163">
        <f t="shared" si="19"/>
        <v>2</v>
      </c>
      <c r="I10" s="164">
        <f t="shared" si="24"/>
        <v>5510.3580000000002</v>
      </c>
      <c r="J10" s="165">
        <f t="shared" si="25"/>
        <v>2.6583196398429688E-2</v>
      </c>
      <c r="K10" s="165">
        <f t="shared" si="26"/>
        <v>0.34659724687904342</v>
      </c>
      <c r="L10" s="165">
        <f t="shared" si="27"/>
        <v>0.27167018912382823</v>
      </c>
      <c r="M10" s="166">
        <f t="shared" si="28"/>
        <v>12.36</v>
      </c>
      <c r="N10" s="167">
        <f t="shared" si="29"/>
        <v>0.28999999999999998</v>
      </c>
      <c r="O10" s="167">
        <f t="shared" si="30"/>
        <v>13.012</v>
      </c>
      <c r="P10" s="168">
        <f t="shared" si="31"/>
        <v>0</v>
      </c>
      <c r="Q10" s="169">
        <f t="shared" si="32"/>
        <v>83</v>
      </c>
      <c r="R10" s="170">
        <f t="shared" si="33"/>
        <v>23.854469690650966</v>
      </c>
      <c r="S10" s="142">
        <f t="shared" si="34"/>
        <v>16</v>
      </c>
      <c r="T10" s="142">
        <f t="shared" si="35"/>
        <v>717</v>
      </c>
      <c r="U10" t="s">
        <v>156</v>
      </c>
      <c r="V10" t="s">
        <v>227</v>
      </c>
      <c r="W10" s="4" t="s">
        <v>156</v>
      </c>
      <c r="X10" s="4" t="s">
        <v>227</v>
      </c>
      <c r="Y10" s="4" t="s">
        <v>960</v>
      </c>
      <c r="Z10" s="4" t="s">
        <v>954</v>
      </c>
      <c r="AA10" s="4" t="s">
        <v>49</v>
      </c>
      <c r="AB10" s="4">
        <v>514</v>
      </c>
      <c r="AC10" s="4">
        <v>5510.3580000000002</v>
      </c>
      <c r="AD10" s="4">
        <v>3042.0659999999998</v>
      </c>
      <c r="AE10" s="4">
        <v>1.8109999999999999</v>
      </c>
      <c r="AF10" s="4">
        <v>2</v>
      </c>
      <c r="AG10" s="4">
        <v>12.36</v>
      </c>
      <c r="AH10" s="4">
        <v>368.52547199999998</v>
      </c>
      <c r="AI10" s="4">
        <v>9.7965850000000003</v>
      </c>
      <c r="AJ10" s="4">
        <v>127.72991399999999</v>
      </c>
      <c r="AK10" s="4">
        <v>1497</v>
      </c>
      <c r="AL10" s="4">
        <v>16</v>
      </c>
      <c r="AM10" s="4">
        <v>717</v>
      </c>
      <c r="AN10" s="4">
        <v>83</v>
      </c>
      <c r="AO10" s="4">
        <v>14.952448</v>
      </c>
      <c r="AP10" s="4">
        <v>1915.8</v>
      </c>
      <c r="AQ10" s="4">
        <v>0</v>
      </c>
      <c r="AR10" s="4">
        <v>46</v>
      </c>
      <c r="AS10" s="4">
        <v>13257</v>
      </c>
      <c r="AT10" s="4">
        <v>0.28999999999999998</v>
      </c>
      <c r="AU10" s="4">
        <v>13.012</v>
      </c>
      <c r="AV10" s="4">
        <v>44225</v>
      </c>
      <c r="AW10" s="4">
        <v>0</v>
      </c>
      <c r="AX10" s="30">
        <v>0.49</v>
      </c>
      <c r="AY10">
        <v>0.90549999999999997</v>
      </c>
      <c r="AZ10" t="s">
        <v>71</v>
      </c>
      <c r="BA10" t="s">
        <v>949</v>
      </c>
      <c r="BB10">
        <v>7</v>
      </c>
      <c r="BC10" t="s">
        <v>961</v>
      </c>
      <c r="BD10">
        <v>15</v>
      </c>
      <c r="BE10">
        <v>92467.349999999991</v>
      </c>
      <c r="BF10">
        <v>5.9592472369977084E-2</v>
      </c>
      <c r="BG10">
        <v>5.3960983731014246E-2</v>
      </c>
      <c r="BH10">
        <v>610636.45500000019</v>
      </c>
      <c r="BI10">
        <v>9.0239584533157273E-3</v>
      </c>
      <c r="BJ10">
        <v>8.1711943794773902E-3</v>
      </c>
      <c r="BK10">
        <v>1</v>
      </c>
      <c r="BL10" t="s">
        <v>71</v>
      </c>
      <c r="BM10">
        <v>0</v>
      </c>
      <c r="BN10" t="s">
        <v>935</v>
      </c>
    </row>
    <row r="11" spans="1:66">
      <c r="A11" s="143" t="str">
        <f t="shared" si="20"/>
        <v>삼환교통</v>
      </c>
      <c r="B11" s="143" t="str">
        <f t="shared" si="21"/>
        <v>14</v>
      </c>
      <c r="C11" s="144" t="str">
        <f t="shared" si="22"/>
        <v>70바3146</v>
      </c>
      <c r="D11" s="132" t="str">
        <f t="shared" si="23"/>
        <v>대형</v>
      </c>
      <c r="E11" s="128" t="str">
        <f t="shared" si="16"/>
        <v>B</v>
      </c>
      <c r="F11" s="151">
        <f t="shared" si="17"/>
        <v>0.91590909090909089</v>
      </c>
      <c r="G11" s="152">
        <f t="shared" si="18"/>
        <v>2.0150000000000001</v>
      </c>
      <c r="H11" s="153">
        <f t="shared" si="19"/>
        <v>2.2000000000000002</v>
      </c>
      <c r="I11" s="154">
        <f t="shared" si="24"/>
        <v>5295.3869999999997</v>
      </c>
      <c r="J11" s="155">
        <f t="shared" si="25"/>
        <v>1.3316446914055013E-2</v>
      </c>
      <c r="K11" s="155">
        <f t="shared" si="26"/>
        <v>0.36590850170512462</v>
      </c>
      <c r="L11" s="155">
        <f t="shared" si="27"/>
        <v>0.15995053808154155</v>
      </c>
      <c r="M11" s="156">
        <f t="shared" si="28"/>
        <v>10.443</v>
      </c>
      <c r="N11" s="157">
        <f t="shared" si="29"/>
        <v>0.35899999999999999</v>
      </c>
      <c r="O11" s="157">
        <f t="shared" si="30"/>
        <v>12.313000000000001</v>
      </c>
      <c r="P11" s="158">
        <f t="shared" si="31"/>
        <v>0</v>
      </c>
      <c r="Q11" s="159">
        <f t="shared" si="32"/>
        <v>79</v>
      </c>
      <c r="R11" s="160">
        <f t="shared" si="33"/>
        <v>24.408663707609428</v>
      </c>
      <c r="S11" s="145">
        <f t="shared" si="34"/>
        <v>19</v>
      </c>
      <c r="T11" s="145">
        <f t="shared" si="35"/>
        <v>652</v>
      </c>
      <c r="U11" t="s">
        <v>156</v>
      </c>
      <c r="V11" s="5" t="s">
        <v>227</v>
      </c>
      <c r="W11" t="s">
        <v>156</v>
      </c>
      <c r="X11" s="5" t="s">
        <v>227</v>
      </c>
      <c r="Y11" t="s">
        <v>962</v>
      </c>
      <c r="Z11" t="s">
        <v>661</v>
      </c>
      <c r="AA11" t="s">
        <v>49</v>
      </c>
      <c r="AB11">
        <v>514</v>
      </c>
      <c r="AC11" s="1">
        <v>5295.3869999999997</v>
      </c>
      <c r="AD11" s="1">
        <v>2628.0059999999999</v>
      </c>
      <c r="AE11" s="28">
        <v>2.0150000000000001</v>
      </c>
      <c r="AF11">
        <v>2.2000000000000002</v>
      </c>
      <c r="AG11">
        <v>10.443</v>
      </c>
      <c r="AH11">
        <v>349.47768200000002</v>
      </c>
      <c r="AI11">
        <v>4.6538009999999996</v>
      </c>
      <c r="AJ11">
        <v>127.87685500000001</v>
      </c>
      <c r="AK11">
        <v>847</v>
      </c>
      <c r="AL11">
        <v>19</v>
      </c>
      <c r="AM11">
        <v>652</v>
      </c>
      <c r="AN11">
        <v>79</v>
      </c>
      <c r="AO11">
        <v>15.152289</v>
      </c>
      <c r="AP11">
        <v>2024.7</v>
      </c>
      <c r="AQ11">
        <v>0</v>
      </c>
      <c r="AR11">
        <v>27</v>
      </c>
      <c r="AS11">
        <v>7688</v>
      </c>
      <c r="AT11">
        <v>0.35899999999999999</v>
      </c>
      <c r="AU11">
        <v>12.313000000000001</v>
      </c>
      <c r="AV11">
        <v>44858</v>
      </c>
      <c r="AW11">
        <v>0</v>
      </c>
      <c r="AX11" s="29">
        <v>0.48</v>
      </c>
      <c r="AY11">
        <v>0.91590909090909089</v>
      </c>
      <c r="AZ11" t="s">
        <v>71</v>
      </c>
      <c r="BA11" t="s">
        <v>949</v>
      </c>
      <c r="BB11">
        <v>5</v>
      </c>
      <c r="BC11" t="s">
        <v>963</v>
      </c>
      <c r="BD11">
        <v>17</v>
      </c>
      <c r="BE11">
        <v>92467.349999999991</v>
      </c>
      <c r="BF11">
        <v>5.7267640956510595E-2</v>
      </c>
      <c r="BG11">
        <v>5.2451952966985842E-2</v>
      </c>
      <c r="BH11">
        <v>610636.45500000019</v>
      </c>
      <c r="BI11">
        <v>8.6719142898207709E-3</v>
      </c>
      <c r="BJ11">
        <v>7.9426851336312967E-3</v>
      </c>
      <c r="BK11">
        <v>1</v>
      </c>
      <c r="BL11" t="s">
        <v>69</v>
      </c>
      <c r="BM11">
        <v>-1</v>
      </c>
      <c r="BN11" t="s">
        <v>936</v>
      </c>
    </row>
    <row r="12" spans="1:66" s="2" customFormat="1">
      <c r="A12" s="140" t="str">
        <f t="shared" si="20"/>
        <v>삼환교통</v>
      </c>
      <c r="B12" s="140" t="str">
        <f t="shared" si="21"/>
        <v>14</v>
      </c>
      <c r="C12" s="141" t="str">
        <f t="shared" si="22"/>
        <v>70바3152</v>
      </c>
      <c r="D12" s="115" t="str">
        <f t="shared" si="23"/>
        <v>대형</v>
      </c>
      <c r="E12" s="111" t="str">
        <f t="shared" si="16"/>
        <v>A</v>
      </c>
      <c r="F12" s="161">
        <f t="shared" si="17"/>
        <v>0.97227272727272707</v>
      </c>
      <c r="G12" s="162">
        <f t="shared" si="18"/>
        <v>2.1389999999999998</v>
      </c>
      <c r="H12" s="163">
        <f t="shared" si="19"/>
        <v>2.2000000000000002</v>
      </c>
      <c r="I12" s="164">
        <f t="shared" si="24"/>
        <v>5882.6779999999999</v>
      </c>
      <c r="J12" s="165">
        <f t="shared" si="25"/>
        <v>9.0029567987826211E-3</v>
      </c>
      <c r="K12" s="165">
        <f t="shared" si="26"/>
        <v>0.31533918554391244</v>
      </c>
      <c r="L12" s="165">
        <f t="shared" si="27"/>
        <v>0.14874178052920795</v>
      </c>
      <c r="M12" s="166">
        <f t="shared" si="28"/>
        <v>8.2620000000000005</v>
      </c>
      <c r="N12" s="167">
        <f t="shared" si="29"/>
        <v>0.76500000000000001</v>
      </c>
      <c r="O12" s="167">
        <f t="shared" si="30"/>
        <v>14.092000000000001</v>
      </c>
      <c r="P12" s="168">
        <f t="shared" si="31"/>
        <v>0</v>
      </c>
      <c r="Q12" s="169">
        <f t="shared" si="32"/>
        <v>73</v>
      </c>
      <c r="R12" s="170">
        <f t="shared" si="33"/>
        <v>24.181313230961869</v>
      </c>
      <c r="S12" s="142">
        <f t="shared" si="34"/>
        <v>45</v>
      </c>
      <c r="T12" s="142">
        <f t="shared" si="35"/>
        <v>829</v>
      </c>
      <c r="U12" t="s">
        <v>156</v>
      </c>
      <c r="V12" s="5" t="s">
        <v>227</v>
      </c>
      <c r="W12" t="s">
        <v>156</v>
      </c>
      <c r="X12" s="5" t="s">
        <v>227</v>
      </c>
      <c r="Y12" t="s">
        <v>964</v>
      </c>
      <c r="Z12" t="s">
        <v>661</v>
      </c>
      <c r="AA12" t="s">
        <v>49</v>
      </c>
      <c r="AB12">
        <v>514</v>
      </c>
      <c r="AC12" s="1">
        <v>5882.6779999999999</v>
      </c>
      <c r="AD12" s="1">
        <v>2750.1759999999999</v>
      </c>
      <c r="AE12" s="28">
        <v>2.1389999999999998</v>
      </c>
      <c r="AF12">
        <v>2.2000000000000002</v>
      </c>
      <c r="AG12">
        <v>8.2620000000000005</v>
      </c>
      <c r="AH12">
        <v>360.054599</v>
      </c>
      <c r="AI12">
        <v>3.2415560000000001</v>
      </c>
      <c r="AJ12">
        <v>113.53932399999999</v>
      </c>
      <c r="AK12">
        <v>875</v>
      </c>
      <c r="AL12">
        <v>45</v>
      </c>
      <c r="AM12">
        <v>829</v>
      </c>
      <c r="AN12">
        <v>73</v>
      </c>
      <c r="AO12">
        <v>16.338294000000001</v>
      </c>
      <c r="AP12">
        <v>136.80000000000001</v>
      </c>
      <c r="AQ12">
        <v>0</v>
      </c>
      <c r="AR12">
        <v>12</v>
      </c>
      <c r="AS12">
        <v>3908</v>
      </c>
      <c r="AT12">
        <v>0.76500000000000001</v>
      </c>
      <c r="AU12">
        <v>14.092000000000001</v>
      </c>
      <c r="AV12">
        <v>45882</v>
      </c>
      <c r="AW12">
        <v>0</v>
      </c>
      <c r="AX12" s="29">
        <v>0.45</v>
      </c>
      <c r="AY12" s="2">
        <v>0.97227272727272707</v>
      </c>
      <c r="AZ12" s="2" t="s">
        <v>69</v>
      </c>
      <c r="BA12" s="2" t="s">
        <v>949</v>
      </c>
      <c r="BB12" s="2">
        <v>2</v>
      </c>
      <c r="BC12" s="2" t="s">
        <v>965</v>
      </c>
      <c r="BD12" s="2">
        <v>16</v>
      </c>
      <c r="BE12" s="2">
        <v>92467.349999999991</v>
      </c>
      <c r="BF12" s="2">
        <v>6.3618974697555411E-2</v>
      </c>
      <c r="BG12" s="2">
        <v>6.1854994035486818E-2</v>
      </c>
      <c r="BH12" s="2">
        <v>610636.45500000019</v>
      </c>
      <c r="BI12" s="2">
        <v>9.6336829415138645E-3</v>
      </c>
      <c r="BJ12" s="2">
        <v>9.3665671872264333E-3</v>
      </c>
      <c r="BK12" s="2">
        <v>1</v>
      </c>
      <c r="BL12" s="2" t="s">
        <v>74</v>
      </c>
      <c r="BM12" s="2">
        <v>-1</v>
      </c>
      <c r="BN12" s="2" t="s">
        <v>936</v>
      </c>
    </row>
    <row r="13" spans="1:66">
      <c r="A13" s="143" t="str">
        <f t="shared" si="20"/>
        <v>삼환교통</v>
      </c>
      <c r="B13" s="143" t="str">
        <f t="shared" si="21"/>
        <v>14</v>
      </c>
      <c r="C13" s="144" t="str">
        <f t="shared" si="22"/>
        <v>70바3154</v>
      </c>
      <c r="D13" s="132" t="str">
        <f t="shared" si="23"/>
        <v>대형</v>
      </c>
      <c r="E13" s="128" t="str">
        <f t="shared" si="16"/>
        <v>C</v>
      </c>
      <c r="F13" s="151">
        <f t="shared" si="17"/>
        <v>0.88380952380952382</v>
      </c>
      <c r="G13" s="152">
        <f t="shared" si="18"/>
        <v>1.8560000000000001</v>
      </c>
      <c r="H13" s="153">
        <f t="shared" si="19"/>
        <v>2.1</v>
      </c>
      <c r="I13" s="154">
        <f t="shared" si="24"/>
        <v>4878.63</v>
      </c>
      <c r="J13" s="155">
        <f t="shared" si="25"/>
        <v>3.0525057201961872E-2</v>
      </c>
      <c r="K13" s="155">
        <f t="shared" si="26"/>
        <v>0.34478020261325959</v>
      </c>
      <c r="L13" s="155">
        <f t="shared" si="27"/>
        <v>0.16541529076810499</v>
      </c>
      <c r="M13" s="156">
        <f t="shared" si="28"/>
        <v>9.6999999999999993</v>
      </c>
      <c r="N13" s="157">
        <f t="shared" si="29"/>
        <v>0.307</v>
      </c>
      <c r="O13" s="157">
        <f t="shared" si="30"/>
        <v>8.65</v>
      </c>
      <c r="P13" s="158">
        <f t="shared" si="31"/>
        <v>0</v>
      </c>
      <c r="Q13" s="159">
        <f t="shared" si="32"/>
        <v>74</v>
      </c>
      <c r="R13" s="160">
        <f t="shared" si="33"/>
        <v>24.021935191968879</v>
      </c>
      <c r="S13" s="145">
        <f t="shared" si="34"/>
        <v>15</v>
      </c>
      <c r="T13" s="145">
        <f t="shared" si="35"/>
        <v>422</v>
      </c>
      <c r="U13" t="s">
        <v>156</v>
      </c>
      <c r="V13" t="s">
        <v>227</v>
      </c>
      <c r="W13" s="4" t="s">
        <v>156</v>
      </c>
      <c r="X13" s="4" t="s">
        <v>227</v>
      </c>
      <c r="Y13" s="4" t="s">
        <v>966</v>
      </c>
      <c r="Z13" s="4" t="s">
        <v>661</v>
      </c>
      <c r="AA13" s="4" t="s">
        <v>49</v>
      </c>
      <c r="AB13" s="4">
        <v>514</v>
      </c>
      <c r="AC13" s="4">
        <v>4878.63</v>
      </c>
      <c r="AD13" s="4">
        <v>2629.0149999999999</v>
      </c>
      <c r="AE13" s="4">
        <v>1.8560000000000001</v>
      </c>
      <c r="AF13" s="4">
        <v>2.1</v>
      </c>
      <c r="AG13" s="4">
        <v>9.6999999999999993</v>
      </c>
      <c r="AH13" s="4">
        <v>325.10379699999999</v>
      </c>
      <c r="AI13" s="4">
        <v>9.9238119999999999</v>
      </c>
      <c r="AJ13" s="4">
        <v>112.089353</v>
      </c>
      <c r="AK13" s="4">
        <v>807</v>
      </c>
      <c r="AL13" s="4">
        <v>15</v>
      </c>
      <c r="AM13" s="4">
        <v>422</v>
      </c>
      <c r="AN13" s="4">
        <v>74</v>
      </c>
      <c r="AO13" s="4">
        <v>15.006375999999999</v>
      </c>
      <c r="AP13" s="4">
        <v>108.8</v>
      </c>
      <c r="AQ13" s="4">
        <v>0</v>
      </c>
      <c r="AR13" s="4">
        <v>18</v>
      </c>
      <c r="AS13" s="4">
        <v>5960</v>
      </c>
      <c r="AT13" s="4">
        <v>0.307</v>
      </c>
      <c r="AU13" s="4">
        <v>8.65</v>
      </c>
      <c r="AV13" s="4">
        <v>40878</v>
      </c>
      <c r="AW13" s="4">
        <v>0</v>
      </c>
      <c r="AX13" s="30">
        <v>0.43</v>
      </c>
      <c r="AY13">
        <v>0.88380952380952382</v>
      </c>
      <c r="AZ13" t="s">
        <v>72</v>
      </c>
      <c r="BA13" t="s">
        <v>949</v>
      </c>
      <c r="BB13">
        <v>2</v>
      </c>
      <c r="BC13" t="s">
        <v>967</v>
      </c>
      <c r="BD13">
        <v>13</v>
      </c>
      <c r="BE13">
        <v>92467.349999999991</v>
      </c>
      <c r="BF13">
        <v>5.2760569000841924E-2</v>
      </c>
      <c r="BG13">
        <v>4.6630293364553627E-2</v>
      </c>
      <c r="BH13">
        <v>610636.45500000019</v>
      </c>
      <c r="BI13">
        <v>7.9894181882737385E-3</v>
      </c>
      <c r="BJ13">
        <v>7.0611238844933612E-3</v>
      </c>
      <c r="BK13">
        <v>1</v>
      </c>
      <c r="BL13" t="s">
        <v>71</v>
      </c>
      <c r="BM13">
        <v>-1</v>
      </c>
      <c r="BN13" t="s">
        <v>936</v>
      </c>
    </row>
    <row r="14" spans="1:66">
      <c r="A14" s="140" t="str">
        <f t="shared" si="20"/>
        <v>삼환교통</v>
      </c>
      <c r="B14" s="140" t="str">
        <f t="shared" si="21"/>
        <v>14</v>
      </c>
      <c r="C14" s="141" t="str">
        <f t="shared" si="22"/>
        <v>70바3155</v>
      </c>
      <c r="D14" s="115" t="str">
        <f t="shared" si="23"/>
        <v>대형</v>
      </c>
      <c r="E14" s="111" t="str">
        <f t="shared" si="16"/>
        <v>B</v>
      </c>
      <c r="F14" s="161">
        <f t="shared" si="17"/>
        <v>0.90523809523809518</v>
      </c>
      <c r="G14" s="162">
        <f t="shared" si="18"/>
        <v>1.901</v>
      </c>
      <c r="H14" s="163">
        <f t="shared" si="19"/>
        <v>2.1</v>
      </c>
      <c r="I14" s="164">
        <f t="shared" si="24"/>
        <v>4805.7610000000004</v>
      </c>
      <c r="J14" s="165">
        <f t="shared" si="25"/>
        <v>1.5674078215681009E-2</v>
      </c>
      <c r="K14" s="165">
        <f t="shared" si="26"/>
        <v>0.34582433345355423</v>
      </c>
      <c r="L14" s="165">
        <f t="shared" si="27"/>
        <v>0.14565851277248285</v>
      </c>
      <c r="M14" s="166">
        <f t="shared" si="28"/>
        <v>8.6609999999999996</v>
      </c>
      <c r="N14" s="167">
        <f t="shared" si="29"/>
        <v>0.41599999999999998</v>
      </c>
      <c r="O14" s="167">
        <f t="shared" si="30"/>
        <v>6.43</v>
      </c>
      <c r="P14" s="168">
        <f t="shared" si="31"/>
        <v>0</v>
      </c>
      <c r="Q14" s="169">
        <f t="shared" si="32"/>
        <v>84</v>
      </c>
      <c r="R14" s="170">
        <f t="shared" si="33"/>
        <v>23.623875125516687</v>
      </c>
      <c r="S14" s="142">
        <f t="shared" si="34"/>
        <v>20</v>
      </c>
      <c r="T14" s="142">
        <f t="shared" si="35"/>
        <v>309</v>
      </c>
      <c r="U14" t="s">
        <v>156</v>
      </c>
      <c r="V14" s="5" t="s">
        <v>227</v>
      </c>
      <c r="W14" t="s">
        <v>156</v>
      </c>
      <c r="X14" s="5" t="s">
        <v>227</v>
      </c>
      <c r="Y14" t="s">
        <v>968</v>
      </c>
      <c r="Z14" t="s">
        <v>661</v>
      </c>
      <c r="AA14" t="s">
        <v>49</v>
      </c>
      <c r="AB14">
        <v>514</v>
      </c>
      <c r="AC14" s="1">
        <v>4805.7610000000004</v>
      </c>
      <c r="AD14" s="1">
        <v>2528.4630000000002</v>
      </c>
      <c r="AE14" s="28">
        <v>1.901</v>
      </c>
      <c r="AF14">
        <v>2.1</v>
      </c>
      <c r="AG14">
        <v>8.6609999999999996</v>
      </c>
      <c r="AH14">
        <v>318.60240399999998</v>
      </c>
      <c r="AI14">
        <v>4.9937990000000001</v>
      </c>
      <c r="AJ14">
        <v>110.180464</v>
      </c>
      <c r="AK14">
        <v>700</v>
      </c>
      <c r="AL14">
        <v>20</v>
      </c>
      <c r="AM14">
        <v>309</v>
      </c>
      <c r="AN14">
        <v>84</v>
      </c>
      <c r="AO14">
        <v>15.083881</v>
      </c>
      <c r="AP14">
        <v>969.6</v>
      </c>
      <c r="AQ14">
        <v>0</v>
      </c>
      <c r="AR14">
        <v>10</v>
      </c>
      <c r="AS14">
        <v>3107</v>
      </c>
      <c r="AT14">
        <v>0.41599999999999998</v>
      </c>
      <c r="AU14">
        <v>6.43</v>
      </c>
      <c r="AV14">
        <v>34400</v>
      </c>
      <c r="AW14">
        <v>0</v>
      </c>
      <c r="AX14" s="29">
        <v>0.42</v>
      </c>
      <c r="AY14">
        <v>0.90523809523809518</v>
      </c>
      <c r="AZ14" t="s">
        <v>71</v>
      </c>
      <c r="BA14" t="s">
        <v>949</v>
      </c>
      <c r="BB14">
        <v>8</v>
      </c>
      <c r="BC14" t="s">
        <v>969</v>
      </c>
      <c r="BD14">
        <v>9</v>
      </c>
      <c r="BE14">
        <v>92467.349999999991</v>
      </c>
      <c r="BF14">
        <v>5.1972517867117429E-2</v>
      </c>
      <c r="BG14">
        <v>4.7047503078757248E-2</v>
      </c>
      <c r="BH14">
        <v>610636.45500000019</v>
      </c>
      <c r="BI14">
        <v>7.8700853194229922E-3</v>
      </c>
      <c r="BJ14">
        <v>7.1243010439157655E-3</v>
      </c>
      <c r="BK14">
        <v>1</v>
      </c>
      <c r="BL14" t="s">
        <v>69</v>
      </c>
      <c r="BM14">
        <v>-1</v>
      </c>
      <c r="BN14" t="s">
        <v>936</v>
      </c>
    </row>
    <row r="15" spans="1:66">
      <c r="A15" s="143" t="str">
        <f t="shared" si="20"/>
        <v>삼환교통</v>
      </c>
      <c r="B15" s="143" t="str">
        <f t="shared" si="21"/>
        <v>14</v>
      </c>
      <c r="C15" s="144" t="str">
        <f t="shared" si="22"/>
        <v>70바3162</v>
      </c>
      <c r="D15" s="132" t="str">
        <f t="shared" si="23"/>
        <v>대형</v>
      </c>
      <c r="E15" s="128" t="str">
        <f t="shared" si="16"/>
        <v>D</v>
      </c>
      <c r="F15" s="151">
        <f t="shared" si="17"/>
        <v>0.83478260869565224</v>
      </c>
      <c r="G15" s="152">
        <f t="shared" si="18"/>
        <v>1.92</v>
      </c>
      <c r="H15" s="153">
        <f t="shared" si="19"/>
        <v>2.2999999999999998</v>
      </c>
      <c r="I15" s="154">
        <f t="shared" si="24"/>
        <v>4346.5780000000004</v>
      </c>
      <c r="J15" s="155">
        <f t="shared" si="25"/>
        <v>2.4445827557040858E-2</v>
      </c>
      <c r="K15" s="155">
        <f t="shared" si="26"/>
        <v>0.33166335064211094</v>
      </c>
      <c r="L15" s="155">
        <f t="shared" si="27"/>
        <v>0.22063333500514656</v>
      </c>
      <c r="M15" s="156">
        <f t="shared" si="28"/>
        <v>8.8539999999999992</v>
      </c>
      <c r="N15" s="157">
        <f t="shared" si="29"/>
        <v>0.69</v>
      </c>
      <c r="O15" s="157">
        <f t="shared" si="30"/>
        <v>13.574</v>
      </c>
      <c r="P15" s="158">
        <f t="shared" si="31"/>
        <v>0</v>
      </c>
      <c r="Q15" s="159">
        <f t="shared" si="32"/>
        <v>80</v>
      </c>
      <c r="R15" s="160">
        <f t="shared" si="33"/>
        <v>24.153682704513084</v>
      </c>
      <c r="S15" s="145">
        <f t="shared" si="34"/>
        <v>30</v>
      </c>
      <c r="T15" s="145">
        <f t="shared" si="35"/>
        <v>590</v>
      </c>
      <c r="U15" t="s">
        <v>156</v>
      </c>
      <c r="V15" s="5" t="s">
        <v>227</v>
      </c>
      <c r="W15" t="s">
        <v>156</v>
      </c>
      <c r="X15" s="5" t="s">
        <v>227</v>
      </c>
      <c r="Y15" t="s">
        <v>970</v>
      </c>
      <c r="Z15" t="s">
        <v>661</v>
      </c>
      <c r="AA15" t="s">
        <v>49</v>
      </c>
      <c r="AB15">
        <v>514</v>
      </c>
      <c r="AC15" s="1">
        <v>4346.5780000000004</v>
      </c>
      <c r="AD15" s="1">
        <v>2264.1460000000002</v>
      </c>
      <c r="AE15" s="28">
        <v>1.92</v>
      </c>
      <c r="AF15">
        <v>2.2999999999999998</v>
      </c>
      <c r="AG15">
        <v>8.8539999999999992</v>
      </c>
      <c r="AH15">
        <v>279.48074100000002</v>
      </c>
      <c r="AI15">
        <v>6.8321379999999996</v>
      </c>
      <c r="AJ15">
        <v>92.693518999999995</v>
      </c>
      <c r="AK15">
        <v>959</v>
      </c>
      <c r="AL15">
        <v>30</v>
      </c>
      <c r="AM15">
        <v>590</v>
      </c>
      <c r="AN15">
        <v>80</v>
      </c>
      <c r="AO15">
        <v>15.552334</v>
      </c>
      <c r="AP15">
        <v>981.6</v>
      </c>
      <c r="AQ15">
        <v>0</v>
      </c>
      <c r="AR15">
        <v>7</v>
      </c>
      <c r="AS15">
        <v>1181</v>
      </c>
      <c r="AT15">
        <v>0.69</v>
      </c>
      <c r="AU15">
        <v>13.574</v>
      </c>
      <c r="AV15">
        <v>37336</v>
      </c>
      <c r="AW15">
        <v>0</v>
      </c>
      <c r="AX15" s="29">
        <v>0.42</v>
      </c>
      <c r="AY15">
        <v>0.83478260869565224</v>
      </c>
      <c r="AZ15" t="s">
        <v>70</v>
      </c>
      <c r="BA15" t="s">
        <v>949</v>
      </c>
      <c r="BB15">
        <v>1</v>
      </c>
      <c r="BC15" t="s">
        <v>971</v>
      </c>
      <c r="BD15">
        <v>12</v>
      </c>
      <c r="BE15">
        <v>92467.349999999991</v>
      </c>
      <c r="BF15">
        <v>4.7006624500431783E-2</v>
      </c>
      <c r="BG15">
        <v>3.9240312626447407E-2</v>
      </c>
      <c r="BH15">
        <v>610636.45500000019</v>
      </c>
      <c r="BI15">
        <v>7.1181108897273408E-3</v>
      </c>
      <c r="BJ15">
        <v>5.94207517751152E-3</v>
      </c>
      <c r="BK15">
        <v>1</v>
      </c>
      <c r="BL15" t="s">
        <v>71</v>
      </c>
      <c r="BM15">
        <v>-2</v>
      </c>
      <c r="BN15" t="s">
        <v>936</v>
      </c>
    </row>
    <row r="16" spans="1:66">
      <c r="A16" s="140" t="str">
        <f t="shared" si="20"/>
        <v>삼환교통</v>
      </c>
      <c r="B16" s="140" t="str">
        <f t="shared" si="21"/>
        <v>14</v>
      </c>
      <c r="C16" s="141" t="str">
        <f t="shared" si="22"/>
        <v>70바3175</v>
      </c>
      <c r="D16" s="115" t="str">
        <f t="shared" si="23"/>
        <v>대형</v>
      </c>
      <c r="E16" s="111" t="str">
        <f t="shared" si="16"/>
        <v>A</v>
      </c>
      <c r="F16" s="161">
        <f t="shared" si="17"/>
        <v>0.97999999999999987</v>
      </c>
      <c r="G16" s="162">
        <f t="shared" si="18"/>
        <v>2.0579999999999998</v>
      </c>
      <c r="H16" s="163">
        <f t="shared" si="19"/>
        <v>2.1</v>
      </c>
      <c r="I16" s="164">
        <f t="shared" si="24"/>
        <v>5527.049</v>
      </c>
      <c r="J16" s="165">
        <f t="shared" si="25"/>
        <v>1.1963223817693033E-2</v>
      </c>
      <c r="K16" s="165">
        <f t="shared" si="26"/>
        <v>0.33195621302542472</v>
      </c>
      <c r="L16" s="165">
        <f t="shared" si="27"/>
        <v>0.1702536018768786</v>
      </c>
      <c r="M16" s="166">
        <f t="shared" si="28"/>
        <v>7.7160000000000002</v>
      </c>
      <c r="N16" s="167">
        <f t="shared" si="29"/>
        <v>0.253</v>
      </c>
      <c r="O16" s="167">
        <f t="shared" si="30"/>
        <v>4.4509999999999996</v>
      </c>
      <c r="P16" s="168">
        <f t="shared" si="31"/>
        <v>0</v>
      </c>
      <c r="Q16" s="169">
        <f t="shared" si="32"/>
        <v>76</v>
      </c>
      <c r="R16" s="170">
        <f t="shared" si="33"/>
        <v>23.473178014442588</v>
      </c>
      <c r="S16" s="142">
        <f t="shared" si="34"/>
        <v>14</v>
      </c>
      <c r="T16" s="142">
        <f t="shared" si="35"/>
        <v>246</v>
      </c>
      <c r="U16" t="s">
        <v>156</v>
      </c>
      <c r="V16" t="s">
        <v>227</v>
      </c>
      <c r="W16" s="4" t="s">
        <v>156</v>
      </c>
      <c r="X16" s="4" t="s">
        <v>227</v>
      </c>
      <c r="Y16" s="4" t="s">
        <v>972</v>
      </c>
      <c r="Z16" s="4" t="s">
        <v>661</v>
      </c>
      <c r="AA16" s="4" t="s">
        <v>49</v>
      </c>
      <c r="AB16" s="4">
        <v>514</v>
      </c>
      <c r="AC16" s="4">
        <v>5527.049</v>
      </c>
      <c r="AD16" s="4">
        <v>2685.846</v>
      </c>
      <c r="AE16" s="4">
        <v>2.0579999999999998</v>
      </c>
      <c r="AF16" s="4">
        <v>2.1</v>
      </c>
      <c r="AG16" s="4">
        <v>7.7160000000000002</v>
      </c>
      <c r="AH16" s="4">
        <v>358.89239099999998</v>
      </c>
      <c r="AI16" s="4">
        <v>4.2935100000000004</v>
      </c>
      <c r="AJ16" s="4">
        <v>119.13655900000001</v>
      </c>
      <c r="AK16" s="4">
        <v>941</v>
      </c>
      <c r="AL16" s="4">
        <v>14</v>
      </c>
      <c r="AM16" s="4">
        <v>246</v>
      </c>
      <c r="AN16" s="4">
        <v>76</v>
      </c>
      <c r="AO16" s="4">
        <v>15.400295</v>
      </c>
      <c r="AP16" s="4">
        <v>199.4</v>
      </c>
      <c r="AQ16" s="4">
        <v>0</v>
      </c>
      <c r="AR16" s="4">
        <v>11</v>
      </c>
      <c r="AS16" s="4">
        <v>1097</v>
      </c>
      <c r="AT16" s="4">
        <v>0.253</v>
      </c>
      <c r="AU16" s="4">
        <v>4.4509999999999996</v>
      </c>
      <c r="AV16" s="4">
        <v>44534</v>
      </c>
      <c r="AW16" s="4">
        <v>0</v>
      </c>
      <c r="AX16" s="30">
        <v>0.43</v>
      </c>
      <c r="AY16">
        <v>0.97999999999999987</v>
      </c>
      <c r="AZ16" t="s">
        <v>69</v>
      </c>
      <c r="BA16" t="s">
        <v>949</v>
      </c>
      <c r="BB16">
        <v>1</v>
      </c>
      <c r="BC16" t="s">
        <v>973</v>
      </c>
      <c r="BD16">
        <v>11</v>
      </c>
      <c r="BE16">
        <v>92467.349999999991</v>
      </c>
      <c r="BF16">
        <v>5.9772979327297693E-2</v>
      </c>
      <c r="BG16">
        <v>5.8577519740751732E-2</v>
      </c>
      <c r="BH16">
        <v>610636.45500000019</v>
      </c>
      <c r="BI16">
        <v>9.0512922291873295E-3</v>
      </c>
      <c r="BJ16">
        <v>8.8702663846035815E-3</v>
      </c>
      <c r="BK16">
        <v>1</v>
      </c>
      <c r="BL16" t="s">
        <v>69</v>
      </c>
      <c r="BM16">
        <v>0</v>
      </c>
      <c r="BN16" t="s">
        <v>935</v>
      </c>
    </row>
    <row r="17" spans="1:66">
      <c r="A17" s="143" t="str">
        <f t="shared" si="20"/>
        <v>삼환교통</v>
      </c>
      <c r="B17" s="143" t="str">
        <f t="shared" si="21"/>
        <v>14</v>
      </c>
      <c r="C17" s="144" t="str">
        <f t="shared" si="22"/>
        <v>70바3178</v>
      </c>
      <c r="D17" s="132" t="str">
        <f t="shared" si="23"/>
        <v>대형</v>
      </c>
      <c r="E17" s="128" t="str">
        <f t="shared" si="16"/>
        <v>D</v>
      </c>
      <c r="F17" s="151">
        <f t="shared" si="17"/>
        <v>0.82045454545454533</v>
      </c>
      <c r="G17" s="152">
        <f t="shared" si="18"/>
        <v>1.8049999999999999</v>
      </c>
      <c r="H17" s="153">
        <f t="shared" si="19"/>
        <v>2.2000000000000002</v>
      </c>
      <c r="I17" s="154">
        <f t="shared" si="24"/>
        <v>4300.4160000000002</v>
      </c>
      <c r="J17" s="155">
        <f t="shared" si="25"/>
        <v>1.9067652228661303E-2</v>
      </c>
      <c r="K17" s="155">
        <f t="shared" si="26"/>
        <v>0.3657486742106355</v>
      </c>
      <c r="L17" s="155">
        <f t="shared" si="27"/>
        <v>0.14859027591749263</v>
      </c>
      <c r="M17" s="156">
        <f t="shared" si="28"/>
        <v>10.462</v>
      </c>
      <c r="N17" s="157">
        <f t="shared" si="29"/>
        <v>0.27900000000000003</v>
      </c>
      <c r="O17" s="157">
        <f t="shared" si="30"/>
        <v>16.068000000000001</v>
      </c>
      <c r="P17" s="158">
        <f t="shared" si="31"/>
        <v>0</v>
      </c>
      <c r="Q17" s="159">
        <f t="shared" si="32"/>
        <v>65</v>
      </c>
      <c r="R17" s="160">
        <f t="shared" si="33"/>
        <v>24.436331104576698</v>
      </c>
      <c r="S17" s="145">
        <f t="shared" si="34"/>
        <v>12</v>
      </c>
      <c r="T17" s="145">
        <f t="shared" si="35"/>
        <v>691</v>
      </c>
      <c r="U17" t="s">
        <v>156</v>
      </c>
      <c r="V17" s="5" t="s">
        <v>227</v>
      </c>
      <c r="W17" t="s">
        <v>156</v>
      </c>
      <c r="X17" s="5" t="s">
        <v>227</v>
      </c>
      <c r="Y17" t="s">
        <v>974</v>
      </c>
      <c r="Z17" t="s">
        <v>661</v>
      </c>
      <c r="AA17" t="s">
        <v>49</v>
      </c>
      <c r="AB17">
        <v>514</v>
      </c>
      <c r="AC17" s="1">
        <v>4300.4160000000002</v>
      </c>
      <c r="AD17" s="1">
        <v>2382.3339999999998</v>
      </c>
      <c r="AE17" s="28">
        <v>1.8049999999999999</v>
      </c>
      <c r="AF17">
        <v>2.2000000000000002</v>
      </c>
      <c r="AG17">
        <v>10.462</v>
      </c>
      <c r="AH17">
        <v>286.06825500000002</v>
      </c>
      <c r="AI17">
        <v>5.45465</v>
      </c>
      <c r="AJ17">
        <v>104.629085</v>
      </c>
      <c r="AK17">
        <v>639</v>
      </c>
      <c r="AL17">
        <v>12</v>
      </c>
      <c r="AM17">
        <v>691</v>
      </c>
      <c r="AN17">
        <v>65</v>
      </c>
      <c r="AO17">
        <v>15.032831</v>
      </c>
      <c r="AP17">
        <v>11.6</v>
      </c>
      <c r="AQ17">
        <v>0</v>
      </c>
      <c r="AR17">
        <v>28</v>
      </c>
      <c r="AS17">
        <v>11304</v>
      </c>
      <c r="AT17">
        <v>0.27900000000000003</v>
      </c>
      <c r="AU17">
        <v>16.068000000000001</v>
      </c>
      <c r="AV17">
        <v>37388</v>
      </c>
      <c r="AW17">
        <v>0</v>
      </c>
      <c r="AX17" s="29">
        <v>0.43</v>
      </c>
      <c r="AY17">
        <v>0.82045454545454533</v>
      </c>
      <c r="AZ17" t="s">
        <v>70</v>
      </c>
      <c r="BA17" t="s">
        <v>949</v>
      </c>
      <c r="BB17">
        <v>2</v>
      </c>
      <c r="BC17" t="s">
        <v>975</v>
      </c>
      <c r="BD17">
        <v>10</v>
      </c>
      <c r="BE17">
        <v>92467.349999999991</v>
      </c>
      <c r="BF17">
        <v>4.6507399638899577E-2</v>
      </c>
      <c r="BG17">
        <v>3.8157207431006236E-2</v>
      </c>
      <c r="BH17">
        <v>610636.45500000019</v>
      </c>
      <c r="BI17">
        <v>7.0425143549610039E-3</v>
      </c>
      <c r="BJ17">
        <v>5.7780629139566409E-3</v>
      </c>
      <c r="BK17">
        <v>1</v>
      </c>
      <c r="BL17" t="s">
        <v>72</v>
      </c>
      <c r="BM17">
        <v>-1</v>
      </c>
      <c r="BN17" t="s">
        <v>936</v>
      </c>
    </row>
    <row r="18" spans="1:66">
      <c r="A18" s="140" t="str">
        <f t="shared" si="20"/>
        <v>삼환교통</v>
      </c>
      <c r="B18" s="140" t="str">
        <f t="shared" si="21"/>
        <v>14</v>
      </c>
      <c r="C18" s="141" t="str">
        <f t="shared" si="22"/>
        <v>70바3183</v>
      </c>
      <c r="D18" s="115" t="str">
        <f t="shared" si="23"/>
        <v>대형</v>
      </c>
      <c r="E18" s="111" t="str">
        <f t="shared" si="16"/>
        <v>B</v>
      </c>
      <c r="F18" s="161">
        <f t="shared" si="17"/>
        <v>0.91999999999999993</v>
      </c>
      <c r="G18" s="162">
        <f t="shared" si="18"/>
        <v>2.024</v>
      </c>
      <c r="H18" s="163">
        <f t="shared" si="19"/>
        <v>2.2000000000000002</v>
      </c>
      <c r="I18" s="164">
        <f t="shared" si="24"/>
        <v>4934.26</v>
      </c>
      <c r="J18" s="165">
        <f t="shared" si="25"/>
        <v>1.1626400126471611E-2</v>
      </c>
      <c r="K18" s="165">
        <f t="shared" si="26"/>
        <v>0.32678380491684744</v>
      </c>
      <c r="L18" s="165">
        <f t="shared" si="27"/>
        <v>0.16557700648121501</v>
      </c>
      <c r="M18" s="166">
        <f t="shared" si="28"/>
        <v>8.3160000000000007</v>
      </c>
      <c r="N18" s="167">
        <f t="shared" si="29"/>
        <v>0.34499999999999997</v>
      </c>
      <c r="O18" s="167">
        <f t="shared" si="30"/>
        <v>4.4989999999999997</v>
      </c>
      <c r="P18" s="168">
        <f t="shared" si="31"/>
        <v>0</v>
      </c>
      <c r="Q18" s="169">
        <f t="shared" si="32"/>
        <v>71</v>
      </c>
      <c r="R18" s="170">
        <f t="shared" si="33"/>
        <v>22.464724353485167</v>
      </c>
      <c r="S18" s="142">
        <f t="shared" si="34"/>
        <v>17</v>
      </c>
      <c r="T18" s="142">
        <f t="shared" si="35"/>
        <v>222</v>
      </c>
      <c r="U18" t="s">
        <v>156</v>
      </c>
      <c r="V18" s="5" t="s">
        <v>227</v>
      </c>
      <c r="W18" t="s">
        <v>156</v>
      </c>
      <c r="X18" s="5" t="s">
        <v>227</v>
      </c>
      <c r="Y18" t="s">
        <v>976</v>
      </c>
      <c r="Z18" t="s">
        <v>661</v>
      </c>
      <c r="AA18" t="s">
        <v>49</v>
      </c>
      <c r="AB18">
        <v>514</v>
      </c>
      <c r="AC18" s="1">
        <v>4934.26</v>
      </c>
      <c r="AD18" s="1">
        <v>2437.8040000000001</v>
      </c>
      <c r="AE18" s="28">
        <v>2.024</v>
      </c>
      <c r="AF18">
        <v>2.2000000000000002</v>
      </c>
      <c r="AG18">
        <v>8.3160000000000007</v>
      </c>
      <c r="AH18">
        <v>331.99545499999999</v>
      </c>
      <c r="AI18">
        <v>3.859912</v>
      </c>
      <c r="AJ18">
        <v>108.49073799999999</v>
      </c>
      <c r="AK18">
        <v>817</v>
      </c>
      <c r="AL18">
        <v>17</v>
      </c>
      <c r="AM18">
        <v>222</v>
      </c>
      <c r="AN18">
        <v>71</v>
      </c>
      <c r="AO18">
        <v>14.862432</v>
      </c>
      <c r="AP18">
        <v>197.1</v>
      </c>
      <c r="AQ18">
        <v>0</v>
      </c>
      <c r="AR18">
        <v>6</v>
      </c>
      <c r="AS18">
        <v>2439</v>
      </c>
      <c r="AT18">
        <v>0.34499999999999997</v>
      </c>
      <c r="AU18">
        <v>4.4989999999999997</v>
      </c>
      <c r="AV18">
        <v>36817</v>
      </c>
      <c r="AW18">
        <v>0</v>
      </c>
      <c r="AX18" s="29">
        <v>0.46</v>
      </c>
      <c r="AY18">
        <v>0.91999999999999993</v>
      </c>
      <c r="AZ18" t="s">
        <v>71</v>
      </c>
      <c r="BA18" t="s">
        <v>949</v>
      </c>
      <c r="BB18">
        <v>4</v>
      </c>
      <c r="BC18" t="s">
        <v>977</v>
      </c>
      <c r="BD18">
        <v>10</v>
      </c>
      <c r="BE18">
        <v>92467.349999999991</v>
      </c>
      <c r="BF18">
        <v>5.3362186761056751E-2</v>
      </c>
      <c r="BG18">
        <v>4.9093211820172206E-2</v>
      </c>
      <c r="BH18">
        <v>610636.45500000019</v>
      </c>
      <c r="BI18">
        <v>8.0805198569417203E-3</v>
      </c>
      <c r="BJ18">
        <v>7.4340782683863819E-3</v>
      </c>
      <c r="BK18">
        <v>1</v>
      </c>
      <c r="BL18" t="s">
        <v>69</v>
      </c>
      <c r="BM18">
        <v>-1</v>
      </c>
      <c r="BN18" t="s">
        <v>936</v>
      </c>
    </row>
    <row r="19" spans="1:66">
      <c r="A19" s="143" t="str">
        <f t="shared" si="20"/>
        <v>삼환교통</v>
      </c>
      <c r="B19" s="143" t="str">
        <f t="shared" si="21"/>
        <v>14</v>
      </c>
      <c r="C19" s="144" t="str">
        <f t="shared" si="22"/>
        <v>70바3186</v>
      </c>
      <c r="D19" s="132" t="str">
        <f t="shared" si="23"/>
        <v>대형</v>
      </c>
      <c r="E19" s="128" t="str">
        <f t="shared" si="16"/>
        <v>C</v>
      </c>
      <c r="F19" s="151">
        <f t="shared" si="17"/>
        <v>0.86863636363636354</v>
      </c>
      <c r="G19" s="152">
        <f t="shared" si="18"/>
        <v>1.911</v>
      </c>
      <c r="H19" s="153">
        <f t="shared" si="19"/>
        <v>2.2000000000000002</v>
      </c>
      <c r="I19" s="154">
        <f t="shared" si="24"/>
        <v>4688.9949999999999</v>
      </c>
      <c r="J19" s="155">
        <f t="shared" si="25"/>
        <v>1.5932930439174167E-2</v>
      </c>
      <c r="K19" s="155">
        <f t="shared" si="26"/>
        <v>0.3379005365501197</v>
      </c>
      <c r="L19" s="155">
        <f t="shared" si="27"/>
        <v>0.16485408920248368</v>
      </c>
      <c r="M19" s="156">
        <f t="shared" si="28"/>
        <v>7.8419999999999996</v>
      </c>
      <c r="N19" s="157">
        <f t="shared" si="29"/>
        <v>0.34100000000000003</v>
      </c>
      <c r="O19" s="157">
        <f t="shared" si="30"/>
        <v>9.234</v>
      </c>
      <c r="P19" s="158">
        <f t="shared" si="31"/>
        <v>0</v>
      </c>
      <c r="Q19" s="159">
        <f t="shared" si="32"/>
        <v>74</v>
      </c>
      <c r="R19" s="160">
        <f t="shared" si="33"/>
        <v>23.055078917609453</v>
      </c>
      <c r="S19" s="145">
        <f t="shared" si="34"/>
        <v>16</v>
      </c>
      <c r="T19" s="145">
        <f t="shared" si="35"/>
        <v>433</v>
      </c>
      <c r="U19" t="s">
        <v>156</v>
      </c>
      <c r="V19" t="s">
        <v>227</v>
      </c>
      <c r="W19" s="4" t="s">
        <v>156</v>
      </c>
      <c r="X19" s="4" t="s">
        <v>227</v>
      </c>
      <c r="Y19" s="4" t="s">
        <v>978</v>
      </c>
      <c r="Z19" s="4" t="s">
        <v>661</v>
      </c>
      <c r="AA19" s="4" t="s">
        <v>49</v>
      </c>
      <c r="AB19" s="4">
        <v>514</v>
      </c>
      <c r="AC19" s="4">
        <v>4688.9949999999999</v>
      </c>
      <c r="AD19" s="4">
        <v>2454.0700000000002</v>
      </c>
      <c r="AE19" s="4">
        <v>1.911</v>
      </c>
      <c r="AF19" s="4">
        <v>2.2000000000000002</v>
      </c>
      <c r="AG19" s="4">
        <v>7.8419999999999996</v>
      </c>
      <c r="AH19" s="4">
        <v>314.75214299999999</v>
      </c>
      <c r="AI19" s="4">
        <v>5.0149239999999997</v>
      </c>
      <c r="AJ19" s="4">
        <v>106.354918</v>
      </c>
      <c r="AK19" s="4">
        <v>773</v>
      </c>
      <c r="AL19" s="4">
        <v>16</v>
      </c>
      <c r="AM19" s="4">
        <v>433</v>
      </c>
      <c r="AN19" s="4">
        <v>74</v>
      </c>
      <c r="AO19" s="4">
        <v>14.89742</v>
      </c>
      <c r="AP19" s="4">
        <v>40.5</v>
      </c>
      <c r="AQ19" s="4">
        <v>0</v>
      </c>
      <c r="AR19" s="4">
        <v>10</v>
      </c>
      <c r="AS19" s="4">
        <v>1144</v>
      </c>
      <c r="AT19" s="4">
        <v>0.34100000000000003</v>
      </c>
      <c r="AU19" s="4">
        <v>9.234</v>
      </c>
      <c r="AV19" s="4">
        <v>34011</v>
      </c>
      <c r="AW19" s="4">
        <v>0</v>
      </c>
      <c r="AX19" s="30">
        <v>0.41</v>
      </c>
      <c r="AY19">
        <v>0.86863636363636354</v>
      </c>
      <c r="AZ19" t="s">
        <v>72</v>
      </c>
      <c r="BA19" t="s">
        <v>949</v>
      </c>
      <c r="BB19">
        <v>4</v>
      </c>
      <c r="BC19" t="s">
        <v>979</v>
      </c>
      <c r="BD19">
        <v>11</v>
      </c>
      <c r="BE19">
        <v>92467.349999999991</v>
      </c>
      <c r="BF19">
        <v>5.0709737004466987E-2</v>
      </c>
      <c r="BG19">
        <v>4.4048321552516548E-2</v>
      </c>
      <c r="BH19">
        <v>610636.45500000019</v>
      </c>
      <c r="BI19">
        <v>7.6788651604496796E-3</v>
      </c>
      <c r="BJ19">
        <v>6.6701415098269707E-3</v>
      </c>
      <c r="BK19">
        <v>1</v>
      </c>
      <c r="BL19" t="s">
        <v>69</v>
      </c>
      <c r="BM19">
        <v>-2</v>
      </c>
      <c r="BN19" t="s">
        <v>936</v>
      </c>
    </row>
    <row r="20" spans="1:66">
      <c r="A20" s="140" t="str">
        <f t="shared" si="20"/>
        <v>삼환교통</v>
      </c>
      <c r="B20" s="140" t="str">
        <f t="shared" si="21"/>
        <v>14</v>
      </c>
      <c r="C20" s="141" t="str">
        <f t="shared" si="22"/>
        <v>70바3187</v>
      </c>
      <c r="D20" s="115" t="str">
        <f t="shared" si="23"/>
        <v>대형</v>
      </c>
      <c r="E20" s="111" t="str">
        <f t="shared" si="16"/>
        <v>B</v>
      </c>
      <c r="F20" s="161">
        <f t="shared" si="17"/>
        <v>0.90571428571428558</v>
      </c>
      <c r="G20" s="162">
        <f t="shared" si="18"/>
        <v>1.9019999999999999</v>
      </c>
      <c r="H20" s="163">
        <f t="shared" si="19"/>
        <v>2.1</v>
      </c>
      <c r="I20" s="164">
        <f t="shared" si="24"/>
        <v>4763.8370000000004</v>
      </c>
      <c r="J20" s="165">
        <f t="shared" si="25"/>
        <v>3.6011406216429259E-2</v>
      </c>
      <c r="K20" s="165">
        <f t="shared" si="26"/>
        <v>0.32725466293846805</v>
      </c>
      <c r="L20" s="165">
        <f t="shared" si="27"/>
        <v>0.1685616027584487</v>
      </c>
      <c r="M20" s="166">
        <f t="shared" si="28"/>
        <v>9.6720000000000006</v>
      </c>
      <c r="N20" s="167">
        <f t="shared" si="29"/>
        <v>0.29399999999999998</v>
      </c>
      <c r="O20" s="167">
        <f t="shared" si="30"/>
        <v>6.5069999999999997</v>
      </c>
      <c r="P20" s="168">
        <f t="shared" si="31"/>
        <v>0</v>
      </c>
      <c r="Q20" s="169">
        <f t="shared" si="32"/>
        <v>71</v>
      </c>
      <c r="R20" s="170">
        <f t="shared" si="33"/>
        <v>23.485745308974746</v>
      </c>
      <c r="S20" s="142">
        <f t="shared" si="34"/>
        <v>14</v>
      </c>
      <c r="T20" s="142">
        <f t="shared" si="35"/>
        <v>310</v>
      </c>
      <c r="U20" t="s">
        <v>156</v>
      </c>
      <c r="V20" s="5" t="s">
        <v>227</v>
      </c>
      <c r="W20" t="s">
        <v>156</v>
      </c>
      <c r="X20" s="5" t="s">
        <v>227</v>
      </c>
      <c r="Y20" t="s">
        <v>980</v>
      </c>
      <c r="Z20" t="s">
        <v>661</v>
      </c>
      <c r="AA20" t="s">
        <v>49</v>
      </c>
      <c r="AB20">
        <v>514</v>
      </c>
      <c r="AC20" s="1">
        <v>4763.8370000000004</v>
      </c>
      <c r="AD20" s="1">
        <v>2504.4259999999999</v>
      </c>
      <c r="AE20" s="28">
        <v>1.9019999999999999</v>
      </c>
      <c r="AF20">
        <v>2.1</v>
      </c>
      <c r="AG20">
        <v>9.6720000000000006</v>
      </c>
      <c r="AH20">
        <v>318.56242800000001</v>
      </c>
      <c r="AI20">
        <v>11.471881</v>
      </c>
      <c r="AJ20">
        <v>104.25104</v>
      </c>
      <c r="AK20">
        <v>803</v>
      </c>
      <c r="AL20">
        <v>14</v>
      </c>
      <c r="AM20">
        <v>310</v>
      </c>
      <c r="AN20">
        <v>71</v>
      </c>
      <c r="AO20">
        <v>14.95417</v>
      </c>
      <c r="AP20">
        <v>116.3</v>
      </c>
      <c r="AQ20">
        <v>0</v>
      </c>
      <c r="AR20">
        <v>58</v>
      </c>
      <c r="AS20">
        <v>14374</v>
      </c>
      <c r="AT20">
        <v>0.29399999999999998</v>
      </c>
      <c r="AU20">
        <v>6.5069999999999997</v>
      </c>
      <c r="AV20">
        <v>35300</v>
      </c>
      <c r="AW20">
        <v>0</v>
      </c>
      <c r="AX20" s="29">
        <v>0.45</v>
      </c>
      <c r="AY20">
        <v>0.90571428571428558</v>
      </c>
      <c r="AZ20" t="s">
        <v>71</v>
      </c>
      <c r="BA20" t="s">
        <v>949</v>
      </c>
      <c r="BB20">
        <v>6</v>
      </c>
      <c r="BC20" t="s">
        <v>981</v>
      </c>
      <c r="BD20">
        <v>9</v>
      </c>
      <c r="BE20">
        <v>92467.349999999991</v>
      </c>
      <c r="BF20">
        <v>5.1519125399397743E-2</v>
      </c>
      <c r="BG20">
        <v>4.6661607861740236E-2</v>
      </c>
      <c r="BH20">
        <v>610636.45500000019</v>
      </c>
      <c r="BI20">
        <v>7.8014290843477383E-3</v>
      </c>
      <c r="BJ20">
        <v>7.0658657706806644E-3</v>
      </c>
      <c r="BK20">
        <v>1</v>
      </c>
      <c r="BL20" t="s">
        <v>69</v>
      </c>
      <c r="BM20">
        <v>-1</v>
      </c>
      <c r="BN20" t="s">
        <v>936</v>
      </c>
    </row>
    <row r="21" spans="1:66">
      <c r="A21" s="143" t="str">
        <f t="shared" si="20"/>
        <v>삼환교통</v>
      </c>
      <c r="B21" s="143" t="str">
        <f t="shared" si="21"/>
        <v>14</v>
      </c>
      <c r="C21" s="144" t="str">
        <f t="shared" si="22"/>
        <v>70바3188</v>
      </c>
      <c r="D21" s="132" t="str">
        <f t="shared" si="23"/>
        <v>대형</v>
      </c>
      <c r="E21" s="128" t="str">
        <f t="shared" si="16"/>
        <v>B</v>
      </c>
      <c r="F21" s="151">
        <f t="shared" si="17"/>
        <v>0.93090909090909091</v>
      </c>
      <c r="G21" s="152">
        <f t="shared" si="18"/>
        <v>2.048</v>
      </c>
      <c r="H21" s="153">
        <f t="shared" si="19"/>
        <v>2.2000000000000002</v>
      </c>
      <c r="I21" s="154">
        <f t="shared" si="24"/>
        <v>4389.0209999999997</v>
      </c>
      <c r="J21" s="155">
        <f t="shared" si="25"/>
        <v>2.5954286947378998E-2</v>
      </c>
      <c r="K21" s="155">
        <f t="shared" si="26"/>
        <v>0.33989700659055455</v>
      </c>
      <c r="L21" s="155">
        <f t="shared" si="27"/>
        <v>0.21576565707933501</v>
      </c>
      <c r="M21" s="156">
        <f t="shared" si="28"/>
        <v>7.52</v>
      </c>
      <c r="N21" s="157">
        <f t="shared" si="29"/>
        <v>0.501</v>
      </c>
      <c r="O21" s="157">
        <f t="shared" si="30"/>
        <v>10.981999999999999</v>
      </c>
      <c r="P21" s="158">
        <f t="shared" si="31"/>
        <v>0</v>
      </c>
      <c r="Q21" s="159">
        <f t="shared" si="32"/>
        <v>71</v>
      </c>
      <c r="R21" s="160">
        <f t="shared" si="33"/>
        <v>23.597267190389797</v>
      </c>
      <c r="S21" s="145">
        <f t="shared" si="34"/>
        <v>22</v>
      </c>
      <c r="T21" s="145">
        <f t="shared" si="35"/>
        <v>482</v>
      </c>
      <c r="U21" t="s">
        <v>156</v>
      </c>
      <c r="V21" s="5" t="s">
        <v>227</v>
      </c>
      <c r="W21" t="s">
        <v>156</v>
      </c>
      <c r="X21" s="5" t="s">
        <v>227</v>
      </c>
      <c r="Y21" t="s">
        <v>982</v>
      </c>
      <c r="Z21" t="s">
        <v>661</v>
      </c>
      <c r="AA21" t="s">
        <v>49</v>
      </c>
      <c r="AB21">
        <v>514</v>
      </c>
      <c r="AC21" s="1">
        <v>4389.0209999999997</v>
      </c>
      <c r="AD21" s="1">
        <v>2143.375</v>
      </c>
      <c r="AE21" s="28">
        <v>2.048</v>
      </c>
      <c r="AF21">
        <v>2.2000000000000002</v>
      </c>
      <c r="AG21">
        <v>7.52</v>
      </c>
      <c r="AH21">
        <v>293.301874</v>
      </c>
      <c r="AI21">
        <v>7.6124409999999996</v>
      </c>
      <c r="AJ21">
        <v>99.692429000000004</v>
      </c>
      <c r="AK21">
        <v>947</v>
      </c>
      <c r="AL21">
        <v>22</v>
      </c>
      <c r="AM21">
        <v>482</v>
      </c>
      <c r="AN21">
        <v>71</v>
      </c>
      <c r="AO21">
        <v>14.964176</v>
      </c>
      <c r="AP21">
        <v>34.700000000000003</v>
      </c>
      <c r="AQ21">
        <v>0</v>
      </c>
      <c r="AR21">
        <v>39</v>
      </c>
      <c r="AS21">
        <v>13466</v>
      </c>
      <c r="AT21">
        <v>0.501</v>
      </c>
      <c r="AU21">
        <v>10.981999999999999</v>
      </c>
      <c r="AV21">
        <v>26623</v>
      </c>
      <c r="AW21">
        <v>0</v>
      </c>
      <c r="AX21" s="29">
        <v>0.42</v>
      </c>
      <c r="AY21">
        <v>0.93090909090909091</v>
      </c>
      <c r="AZ21" t="s">
        <v>71</v>
      </c>
      <c r="BA21" t="s">
        <v>949</v>
      </c>
      <c r="BB21">
        <v>2</v>
      </c>
      <c r="BC21" t="s">
        <v>983</v>
      </c>
      <c r="BD21">
        <v>8</v>
      </c>
      <c r="BE21">
        <v>92467.349999999991</v>
      </c>
      <c r="BF21">
        <v>4.7465629760126145E-2</v>
      </c>
      <c r="BG21">
        <v>4.4186186249426523E-2</v>
      </c>
      <c r="BH21">
        <v>610636.45500000019</v>
      </c>
      <c r="BI21">
        <v>7.1876170576812325E-3</v>
      </c>
      <c r="BJ21">
        <v>6.6910180609687109E-3</v>
      </c>
      <c r="BK21">
        <v>1</v>
      </c>
      <c r="BL21" t="s">
        <v>72</v>
      </c>
      <c r="BM21">
        <v>1</v>
      </c>
      <c r="BN21" t="s">
        <v>937</v>
      </c>
    </row>
    <row r="22" spans="1:66">
      <c r="A22" s="140" t="str">
        <f t="shared" si="20"/>
        <v>삼환교통</v>
      </c>
      <c r="B22" s="140" t="str">
        <f t="shared" si="21"/>
        <v>14</v>
      </c>
      <c r="C22" s="141" t="str">
        <f t="shared" si="22"/>
        <v>70바3189</v>
      </c>
      <c r="D22" s="115" t="str">
        <f t="shared" si="23"/>
        <v>대형</v>
      </c>
      <c r="E22" s="111" t="str">
        <f t="shared" si="16"/>
        <v>B</v>
      </c>
      <c r="F22" s="161">
        <f t="shared" si="17"/>
        <v>0.92772727272727262</v>
      </c>
      <c r="G22" s="162">
        <f t="shared" si="18"/>
        <v>2.0409999999999999</v>
      </c>
      <c r="H22" s="163">
        <f t="shared" si="19"/>
        <v>2.2000000000000002</v>
      </c>
      <c r="I22" s="164">
        <f t="shared" si="24"/>
        <v>4658.6369999999997</v>
      </c>
      <c r="J22" s="165">
        <f t="shared" si="25"/>
        <v>1.4844470268453074E-2</v>
      </c>
      <c r="K22" s="165">
        <f t="shared" si="26"/>
        <v>0.3140370406354136</v>
      </c>
      <c r="L22" s="165">
        <f t="shared" si="27"/>
        <v>9.7024086658823172E-2</v>
      </c>
      <c r="M22" s="166">
        <f t="shared" si="28"/>
        <v>6.6779999999999999</v>
      </c>
      <c r="N22" s="167">
        <f t="shared" si="29"/>
        <v>0.45100000000000001</v>
      </c>
      <c r="O22" s="167">
        <f t="shared" si="30"/>
        <v>10.324999999999999</v>
      </c>
      <c r="P22" s="168">
        <f t="shared" si="31"/>
        <v>0</v>
      </c>
      <c r="Q22" s="169">
        <f t="shared" si="32"/>
        <v>75</v>
      </c>
      <c r="R22" s="170">
        <f t="shared" si="33"/>
        <v>22.701608550129958</v>
      </c>
      <c r="S22" s="142">
        <f t="shared" si="34"/>
        <v>21</v>
      </c>
      <c r="T22" s="142">
        <f t="shared" si="35"/>
        <v>481</v>
      </c>
      <c r="U22" t="s">
        <v>156</v>
      </c>
      <c r="V22" t="s">
        <v>227</v>
      </c>
      <c r="W22" s="4" t="s">
        <v>156</v>
      </c>
      <c r="X22" s="4" t="s">
        <v>227</v>
      </c>
      <c r="Y22" s="4" t="s">
        <v>984</v>
      </c>
      <c r="Z22" s="4" t="s">
        <v>661</v>
      </c>
      <c r="AA22" s="4" t="s">
        <v>49</v>
      </c>
      <c r="AB22" s="4">
        <v>514</v>
      </c>
      <c r="AC22" s="4">
        <v>4658.6369999999997</v>
      </c>
      <c r="AD22" s="4">
        <v>2282.21</v>
      </c>
      <c r="AE22" s="4">
        <v>2.0409999999999999</v>
      </c>
      <c r="AF22" s="4">
        <v>2.2000000000000002</v>
      </c>
      <c r="AG22" s="4">
        <v>6.6779999999999999</v>
      </c>
      <c r="AH22" s="4">
        <v>305.77574800000002</v>
      </c>
      <c r="AI22" s="4">
        <v>4.5390790000000001</v>
      </c>
      <c r="AJ22" s="4">
        <v>96.024911000000003</v>
      </c>
      <c r="AK22" s="4">
        <v>452</v>
      </c>
      <c r="AL22" s="4">
        <v>21</v>
      </c>
      <c r="AM22" s="4">
        <v>481</v>
      </c>
      <c r="AN22" s="4">
        <v>75</v>
      </c>
      <c r="AO22" s="4">
        <v>15.235469</v>
      </c>
      <c r="AP22" s="4">
        <v>64.599999999999994</v>
      </c>
      <c r="AQ22" s="4">
        <v>0</v>
      </c>
      <c r="AR22" s="4">
        <v>16</v>
      </c>
      <c r="AS22" s="4">
        <v>2787</v>
      </c>
      <c r="AT22" s="4">
        <v>0.45100000000000001</v>
      </c>
      <c r="AU22" s="4">
        <v>10.324999999999999</v>
      </c>
      <c r="AV22" s="4">
        <v>36746</v>
      </c>
      <c r="AW22" s="4">
        <v>0</v>
      </c>
      <c r="AX22" s="30">
        <v>0.41</v>
      </c>
      <c r="AY22">
        <v>0.92772727272727262</v>
      </c>
      <c r="AZ22" t="s">
        <v>71</v>
      </c>
      <c r="BA22" t="s">
        <v>949</v>
      </c>
      <c r="BB22">
        <v>3</v>
      </c>
      <c r="BC22" t="s">
        <v>985</v>
      </c>
      <c r="BD22">
        <v>8</v>
      </c>
      <c r="BE22">
        <v>92467.349999999991</v>
      </c>
      <c r="BF22">
        <v>5.0381426525146447E-2</v>
      </c>
      <c r="BG22">
        <v>4.6740223426283582E-2</v>
      </c>
      <c r="BH22">
        <v>610636.45500000019</v>
      </c>
      <c r="BI22">
        <v>7.6291498187739185E-3</v>
      </c>
      <c r="BJ22">
        <v>7.0777703545988934E-3</v>
      </c>
      <c r="BK22">
        <v>1</v>
      </c>
      <c r="BL22" t="s">
        <v>69</v>
      </c>
      <c r="BM22">
        <v>-1</v>
      </c>
      <c r="BN22" t="s">
        <v>936</v>
      </c>
    </row>
    <row r="23" spans="1:66">
      <c r="A23" s="143" t="str">
        <f t="shared" si="20"/>
        <v>삼환교통</v>
      </c>
      <c r="B23" s="143" t="str">
        <f t="shared" si="21"/>
        <v>14</v>
      </c>
      <c r="C23" s="144" t="str">
        <f t="shared" si="22"/>
        <v>72아1005</v>
      </c>
      <c r="D23" s="132" t="str">
        <f t="shared" si="23"/>
        <v>대형</v>
      </c>
      <c r="E23" s="128" t="str">
        <f t="shared" si="16"/>
        <v>A</v>
      </c>
      <c r="F23" s="151">
        <f t="shared" si="17"/>
        <v>0.96799999999999997</v>
      </c>
      <c r="G23" s="152">
        <f t="shared" si="18"/>
        <v>1.9359999999999999</v>
      </c>
      <c r="H23" s="153">
        <f t="shared" si="19"/>
        <v>2</v>
      </c>
      <c r="I23" s="154">
        <f t="shared" si="24"/>
        <v>4826.6369999999997</v>
      </c>
      <c r="J23" s="155">
        <f t="shared" si="25"/>
        <v>2.2725579610230209E-2</v>
      </c>
      <c r="K23" s="155">
        <f t="shared" si="26"/>
        <v>0.35470360698127412</v>
      </c>
      <c r="L23" s="155">
        <f t="shared" si="27"/>
        <v>0.16595405869552651</v>
      </c>
      <c r="M23" s="156">
        <f t="shared" si="28"/>
        <v>9.5440000000000005</v>
      </c>
      <c r="N23" s="157">
        <f t="shared" si="29"/>
        <v>0.47699999999999998</v>
      </c>
      <c r="O23" s="157">
        <f t="shared" si="30"/>
        <v>13.55</v>
      </c>
      <c r="P23" s="158">
        <f t="shared" si="31"/>
        <v>0</v>
      </c>
      <c r="Q23" s="159">
        <f t="shared" si="32"/>
        <v>74</v>
      </c>
      <c r="R23" s="160">
        <f t="shared" si="33"/>
        <v>24.258984939495665</v>
      </c>
      <c r="S23" s="145">
        <f t="shared" si="34"/>
        <v>23</v>
      </c>
      <c r="T23" s="145">
        <f t="shared" si="35"/>
        <v>654</v>
      </c>
      <c r="U23" t="s">
        <v>156</v>
      </c>
      <c r="V23" s="5" t="s">
        <v>227</v>
      </c>
      <c r="W23" t="s">
        <v>156</v>
      </c>
      <c r="X23" s="5" t="s">
        <v>227</v>
      </c>
      <c r="Y23" t="s">
        <v>986</v>
      </c>
      <c r="Z23" t="s">
        <v>661</v>
      </c>
      <c r="AA23" t="s">
        <v>49</v>
      </c>
      <c r="AB23">
        <v>514</v>
      </c>
      <c r="AC23" s="1">
        <v>4826.6369999999997</v>
      </c>
      <c r="AD23" s="1">
        <v>2493.511</v>
      </c>
      <c r="AE23" s="28">
        <v>1.9359999999999999</v>
      </c>
      <c r="AF23">
        <v>2</v>
      </c>
      <c r="AG23">
        <v>9.5440000000000005</v>
      </c>
      <c r="AH23">
        <v>319.582696</v>
      </c>
      <c r="AI23">
        <v>7.262702</v>
      </c>
      <c r="AJ23">
        <v>113.357135</v>
      </c>
      <c r="AK23">
        <v>801</v>
      </c>
      <c r="AL23">
        <v>23</v>
      </c>
      <c r="AM23">
        <v>654</v>
      </c>
      <c r="AN23">
        <v>74</v>
      </c>
      <c r="AO23">
        <v>15.102935</v>
      </c>
      <c r="AP23">
        <v>573.70000000000005</v>
      </c>
      <c r="AQ23">
        <v>0</v>
      </c>
      <c r="AR23">
        <v>36</v>
      </c>
      <c r="AS23">
        <v>9413</v>
      </c>
      <c r="AT23">
        <v>0.47699999999999998</v>
      </c>
      <c r="AU23">
        <v>13.55</v>
      </c>
      <c r="AV23">
        <v>37980</v>
      </c>
      <c r="AW23">
        <v>0</v>
      </c>
      <c r="AX23" s="29">
        <v>0.44</v>
      </c>
      <c r="AY23">
        <v>0.96799999999999997</v>
      </c>
      <c r="AZ23" t="s">
        <v>69</v>
      </c>
      <c r="BA23" t="s">
        <v>949</v>
      </c>
      <c r="BB23">
        <v>3</v>
      </c>
      <c r="BC23" t="s">
        <v>987</v>
      </c>
      <c r="BD23">
        <v>11</v>
      </c>
      <c r="BE23">
        <v>92467.349999999991</v>
      </c>
      <c r="BF23">
        <v>5.2198284042962194E-2</v>
      </c>
      <c r="BG23">
        <v>5.0527938953587405E-2</v>
      </c>
      <c r="BH23">
        <v>610636.45500000019</v>
      </c>
      <c r="BI23">
        <v>7.904272600298648E-3</v>
      </c>
      <c r="BJ23">
        <v>7.651335877089091E-3</v>
      </c>
      <c r="BK23">
        <v>1</v>
      </c>
      <c r="BL23" t="s">
        <v>74</v>
      </c>
      <c r="BM23">
        <v>-1</v>
      </c>
      <c r="BN23" t="s">
        <v>936</v>
      </c>
    </row>
    <row r="24" spans="1:66">
      <c r="A24" s="140" t="str">
        <f t="shared" si="20"/>
        <v>삼환교통</v>
      </c>
      <c r="B24" s="140" t="str">
        <f t="shared" si="21"/>
        <v>23</v>
      </c>
      <c r="C24" s="141" t="str">
        <f t="shared" si="22"/>
        <v>70바3101</v>
      </c>
      <c r="D24" s="115" t="str">
        <f t="shared" si="23"/>
        <v>저상</v>
      </c>
      <c r="E24" s="111" t="str">
        <f t="shared" si="16"/>
        <v>D</v>
      </c>
      <c r="F24" s="161">
        <f t="shared" si="17"/>
        <v>0.83850000000000002</v>
      </c>
      <c r="G24" s="162">
        <f t="shared" si="18"/>
        <v>1.677</v>
      </c>
      <c r="H24" s="163">
        <f t="shared" si="19"/>
        <v>2</v>
      </c>
      <c r="I24" s="164">
        <f t="shared" si="24"/>
        <v>3136.65</v>
      </c>
      <c r="J24" s="165">
        <f t="shared" si="25"/>
        <v>2.9672847583850966E-2</v>
      </c>
      <c r="K24" s="165">
        <f t="shared" si="26"/>
        <v>0.35989751484816968</v>
      </c>
      <c r="L24" s="165">
        <f t="shared" si="27"/>
        <v>0.21137200516474583</v>
      </c>
      <c r="M24" s="166">
        <f t="shared" si="28"/>
        <v>13.798</v>
      </c>
      <c r="N24" s="167">
        <f t="shared" si="29"/>
        <v>3.2000000000000001E-2</v>
      </c>
      <c r="O24" s="167">
        <f t="shared" si="30"/>
        <v>7.7469999999999999</v>
      </c>
      <c r="P24" s="168">
        <f t="shared" si="31"/>
        <v>0</v>
      </c>
      <c r="Q24" s="169">
        <f t="shared" si="32"/>
        <v>67</v>
      </c>
      <c r="R24" s="170">
        <f t="shared" si="33"/>
        <v>24.740935199857244</v>
      </c>
      <c r="S24" s="142">
        <f t="shared" si="34"/>
        <v>1</v>
      </c>
      <c r="T24" s="142">
        <f t="shared" si="35"/>
        <v>243</v>
      </c>
      <c r="U24" t="s">
        <v>156</v>
      </c>
      <c r="V24" s="5" t="s">
        <v>228</v>
      </c>
      <c r="W24" t="s">
        <v>156</v>
      </c>
      <c r="X24" s="5" t="s">
        <v>228</v>
      </c>
      <c r="Y24" t="s">
        <v>988</v>
      </c>
      <c r="Z24" t="s">
        <v>954</v>
      </c>
      <c r="AA24" t="s">
        <v>49</v>
      </c>
      <c r="AB24">
        <v>514</v>
      </c>
      <c r="AC24" s="1">
        <v>3136.65</v>
      </c>
      <c r="AD24" s="1">
        <v>1870.11</v>
      </c>
      <c r="AE24" s="28">
        <v>1.677</v>
      </c>
      <c r="AF24">
        <v>2</v>
      </c>
      <c r="AG24">
        <v>13.798</v>
      </c>
      <c r="AH24">
        <v>207.689403</v>
      </c>
      <c r="AI24">
        <v>6.1627359999999998</v>
      </c>
      <c r="AJ24">
        <v>74.746899999999997</v>
      </c>
      <c r="AK24">
        <v>663</v>
      </c>
      <c r="AL24">
        <v>1</v>
      </c>
      <c r="AM24">
        <v>243</v>
      </c>
      <c r="AN24">
        <v>67</v>
      </c>
      <c r="AO24">
        <v>15.102600000000001</v>
      </c>
      <c r="AP24">
        <v>59.4</v>
      </c>
      <c r="AQ24">
        <v>0</v>
      </c>
      <c r="AR24">
        <v>56</v>
      </c>
      <c r="AS24">
        <v>15000</v>
      </c>
      <c r="AT24">
        <v>3.2000000000000001E-2</v>
      </c>
      <c r="AU24">
        <v>7.7469999999999999</v>
      </c>
      <c r="AV24">
        <v>26272</v>
      </c>
      <c r="AW24">
        <v>0</v>
      </c>
      <c r="AX24" s="29">
        <v>0.47</v>
      </c>
      <c r="AY24">
        <v>0.83850000000000002</v>
      </c>
      <c r="AZ24" t="s">
        <v>70</v>
      </c>
      <c r="BA24" t="s">
        <v>989</v>
      </c>
      <c r="BB24">
        <v>2</v>
      </c>
      <c r="BC24" t="s">
        <v>990</v>
      </c>
      <c r="BD24">
        <v>9</v>
      </c>
      <c r="BE24">
        <v>91828.111000000019</v>
      </c>
      <c r="BF24">
        <v>3.4157840838084964E-2</v>
      </c>
      <c r="BG24">
        <v>2.8641349542734243E-2</v>
      </c>
      <c r="BH24">
        <v>610636.45500000019</v>
      </c>
      <c r="BI24">
        <v>5.136689718271077E-3</v>
      </c>
      <c r="BJ24">
        <v>4.3071143287702982E-3</v>
      </c>
      <c r="BK24">
        <v>1</v>
      </c>
      <c r="BL24" t="s">
        <v>72</v>
      </c>
      <c r="BM24">
        <v>-1</v>
      </c>
      <c r="BN24" t="s">
        <v>936</v>
      </c>
    </row>
    <row r="25" spans="1:66">
      <c r="A25" s="143" t="str">
        <f t="shared" si="20"/>
        <v>삼환교통</v>
      </c>
      <c r="B25" s="143" t="str">
        <f t="shared" si="21"/>
        <v>23</v>
      </c>
      <c r="C25" s="144" t="str">
        <f t="shared" si="22"/>
        <v>70바3104</v>
      </c>
      <c r="D25" s="132" t="str">
        <f t="shared" si="23"/>
        <v>저상</v>
      </c>
      <c r="E25" s="128" t="str">
        <f t="shared" si="16"/>
        <v>C</v>
      </c>
      <c r="F25" s="151">
        <f t="shared" si="17"/>
        <v>0.87789473684210528</v>
      </c>
      <c r="G25" s="152">
        <f t="shared" si="18"/>
        <v>1.6679999999999999</v>
      </c>
      <c r="H25" s="153">
        <f t="shared" si="19"/>
        <v>1.9</v>
      </c>
      <c r="I25" s="154">
        <f t="shared" si="24"/>
        <v>3787.1680000000001</v>
      </c>
      <c r="J25" s="155">
        <f t="shared" si="25"/>
        <v>2.157292140612967E-2</v>
      </c>
      <c r="K25" s="155">
        <f t="shared" si="26"/>
        <v>0.33980777038287002</v>
      </c>
      <c r="L25" s="155">
        <f t="shared" si="27"/>
        <v>0.26193715198269524</v>
      </c>
      <c r="M25" s="156">
        <f t="shared" si="28"/>
        <v>13.073</v>
      </c>
      <c r="N25" s="157">
        <f t="shared" si="29"/>
        <v>5.2999999999999999E-2</v>
      </c>
      <c r="O25" s="157">
        <f t="shared" si="30"/>
        <v>6.9710000000000001</v>
      </c>
      <c r="P25" s="158">
        <f t="shared" si="31"/>
        <v>0.13499999999999998</v>
      </c>
      <c r="Q25" s="159">
        <f t="shared" si="32"/>
        <v>81</v>
      </c>
      <c r="R25" s="160">
        <f t="shared" si="33"/>
        <v>23.739154384643882</v>
      </c>
      <c r="S25" s="145">
        <f t="shared" si="34"/>
        <v>2</v>
      </c>
      <c r="T25" s="145">
        <f t="shared" si="35"/>
        <v>264</v>
      </c>
      <c r="U25" t="s">
        <v>156</v>
      </c>
      <c r="V25" t="s">
        <v>228</v>
      </c>
      <c r="W25" s="4" t="s">
        <v>156</v>
      </c>
      <c r="X25" s="4" t="s">
        <v>228</v>
      </c>
      <c r="Y25" s="4" t="s">
        <v>991</v>
      </c>
      <c r="Z25" s="4" t="s">
        <v>954</v>
      </c>
      <c r="AA25" s="4" t="s">
        <v>49</v>
      </c>
      <c r="AB25" s="4">
        <v>514</v>
      </c>
      <c r="AC25" s="4">
        <v>3787.1680000000001</v>
      </c>
      <c r="AD25" s="4">
        <v>2270.9859999999999</v>
      </c>
      <c r="AE25" s="4">
        <v>1.6679999999999999</v>
      </c>
      <c r="AF25" s="4">
        <v>1.9</v>
      </c>
      <c r="AG25" s="4">
        <v>13.073</v>
      </c>
      <c r="AH25" s="4">
        <v>249.80853999999999</v>
      </c>
      <c r="AI25" s="4">
        <v>5.3891</v>
      </c>
      <c r="AJ25" s="4">
        <v>84.886882999999997</v>
      </c>
      <c r="AK25" s="4">
        <v>992</v>
      </c>
      <c r="AL25" s="4">
        <v>2</v>
      </c>
      <c r="AM25" s="4">
        <v>264</v>
      </c>
      <c r="AN25" s="4">
        <v>81</v>
      </c>
      <c r="AO25" s="4">
        <v>15.160282</v>
      </c>
      <c r="AP25" s="4">
        <v>235.3</v>
      </c>
      <c r="AQ25" s="4">
        <v>8.1</v>
      </c>
      <c r="AR25" s="4">
        <v>44</v>
      </c>
      <c r="AS25" s="4">
        <v>11716</v>
      </c>
      <c r="AT25" s="4">
        <v>5.2999999999999999E-2</v>
      </c>
      <c r="AU25" s="4">
        <v>6.9710000000000001</v>
      </c>
      <c r="AV25" s="4">
        <v>32270</v>
      </c>
      <c r="AW25" s="4">
        <v>0</v>
      </c>
      <c r="AX25" s="30">
        <v>0.47</v>
      </c>
      <c r="AY25">
        <v>0.87789473684210528</v>
      </c>
      <c r="AZ25" t="s">
        <v>72</v>
      </c>
      <c r="BA25" t="s">
        <v>989</v>
      </c>
      <c r="BB25">
        <v>8</v>
      </c>
      <c r="BC25" t="s">
        <v>992</v>
      </c>
      <c r="BD25">
        <v>11</v>
      </c>
      <c r="BE25">
        <v>91828.111000000019</v>
      </c>
      <c r="BF25">
        <v>4.1241924273058381E-2</v>
      </c>
      <c r="BG25">
        <v>3.6206068256558623E-2</v>
      </c>
      <c r="BH25">
        <v>610636.45500000019</v>
      </c>
      <c r="BI25">
        <v>6.202001156318122E-3</v>
      </c>
      <c r="BJ25">
        <v>5.4447041730203306E-3</v>
      </c>
      <c r="BK25">
        <v>1</v>
      </c>
      <c r="BL25" t="s">
        <v>71</v>
      </c>
      <c r="BM25">
        <v>-1</v>
      </c>
      <c r="BN25" t="s">
        <v>936</v>
      </c>
    </row>
    <row r="26" spans="1:66">
      <c r="A26" s="140" t="str">
        <f t="shared" si="20"/>
        <v>삼환교통</v>
      </c>
      <c r="B26" s="140" t="str">
        <f t="shared" si="21"/>
        <v>23</v>
      </c>
      <c r="C26" s="141" t="str">
        <f t="shared" si="22"/>
        <v>70바3105</v>
      </c>
      <c r="D26" s="115" t="str">
        <f t="shared" si="23"/>
        <v>저상</v>
      </c>
      <c r="E26" s="111" t="str">
        <f t="shared" si="16"/>
        <v>C</v>
      </c>
      <c r="F26" s="161">
        <f t="shared" si="17"/>
        <v>0.89500000000000002</v>
      </c>
      <c r="G26" s="162">
        <f t="shared" si="18"/>
        <v>1.79</v>
      </c>
      <c r="H26" s="163">
        <f t="shared" si="19"/>
        <v>2</v>
      </c>
      <c r="I26" s="164">
        <f t="shared" si="24"/>
        <v>4785.0839999999998</v>
      </c>
      <c r="J26" s="165">
        <f t="shared" si="25"/>
        <v>1.7685577074241357E-2</v>
      </c>
      <c r="K26" s="165">
        <f t="shared" si="26"/>
        <v>0.35981560178301736</v>
      </c>
      <c r="L26" s="165">
        <f t="shared" si="27"/>
        <v>0.23343372864509798</v>
      </c>
      <c r="M26" s="166">
        <f t="shared" si="28"/>
        <v>12.071</v>
      </c>
      <c r="N26" s="167">
        <f t="shared" si="29"/>
        <v>0.188</v>
      </c>
      <c r="O26" s="167">
        <f t="shared" si="30"/>
        <v>6.7919999999999998</v>
      </c>
      <c r="P26" s="168">
        <f t="shared" si="31"/>
        <v>6.0000000000000005E-2</v>
      </c>
      <c r="Q26" s="169">
        <f t="shared" si="32"/>
        <v>85</v>
      </c>
      <c r="R26" s="170">
        <f t="shared" si="33"/>
        <v>24.741820788484358</v>
      </c>
      <c r="S26" s="142">
        <f t="shared" si="34"/>
        <v>9</v>
      </c>
      <c r="T26" s="142">
        <f t="shared" si="35"/>
        <v>325</v>
      </c>
      <c r="U26" t="s">
        <v>156</v>
      </c>
      <c r="V26" s="5" t="s">
        <v>228</v>
      </c>
      <c r="W26" t="s">
        <v>156</v>
      </c>
      <c r="X26" s="5" t="s">
        <v>228</v>
      </c>
      <c r="Y26" t="s">
        <v>993</v>
      </c>
      <c r="Z26" t="s">
        <v>954</v>
      </c>
      <c r="AA26" t="s">
        <v>49</v>
      </c>
      <c r="AB26">
        <v>514</v>
      </c>
      <c r="AC26" s="1">
        <v>4785.0839999999998</v>
      </c>
      <c r="AD26" s="1">
        <v>2672.85</v>
      </c>
      <c r="AE26" s="28">
        <v>1.79</v>
      </c>
      <c r="AF26">
        <v>2</v>
      </c>
      <c r="AG26">
        <v>12.071</v>
      </c>
      <c r="AH26">
        <v>310.684349</v>
      </c>
      <c r="AI26">
        <v>5.4946320000000002</v>
      </c>
      <c r="AJ26">
        <v>111.78907599999999</v>
      </c>
      <c r="AK26">
        <v>1117</v>
      </c>
      <c r="AL26">
        <v>9</v>
      </c>
      <c r="AM26">
        <v>325</v>
      </c>
      <c r="AN26">
        <v>85</v>
      </c>
      <c r="AO26">
        <v>15.401754</v>
      </c>
      <c r="AP26">
        <v>110</v>
      </c>
      <c r="AQ26">
        <v>3.6</v>
      </c>
      <c r="AR26">
        <v>11</v>
      </c>
      <c r="AS26">
        <v>1851</v>
      </c>
      <c r="AT26">
        <v>0.188</v>
      </c>
      <c r="AU26">
        <v>6.7919999999999998</v>
      </c>
      <c r="AV26">
        <v>39824</v>
      </c>
      <c r="AW26">
        <v>0</v>
      </c>
      <c r="AX26" s="29">
        <v>0.46</v>
      </c>
      <c r="AY26">
        <v>0.89500000000000002</v>
      </c>
      <c r="AZ26" t="s">
        <v>72</v>
      </c>
      <c r="BA26" t="s">
        <v>989</v>
      </c>
      <c r="BB26">
        <v>4</v>
      </c>
      <c r="BC26" t="s">
        <v>994</v>
      </c>
      <c r="BD26">
        <v>10</v>
      </c>
      <c r="BE26">
        <v>91828.111000000019</v>
      </c>
      <c r="BF26">
        <v>5.2109141175734293E-2</v>
      </c>
      <c r="BG26">
        <v>4.663768135228219E-2</v>
      </c>
      <c r="BH26">
        <v>610636.45500000019</v>
      </c>
      <c r="BI26">
        <v>7.8362239280325933E-3</v>
      </c>
      <c r="BJ26">
        <v>7.013420415589171E-3</v>
      </c>
      <c r="BK26">
        <v>1</v>
      </c>
      <c r="BL26" t="s">
        <v>71</v>
      </c>
      <c r="BM26">
        <v>-1</v>
      </c>
      <c r="BN26" t="s">
        <v>936</v>
      </c>
    </row>
    <row r="27" spans="1:66">
      <c r="A27" s="143" t="str">
        <f t="shared" si="20"/>
        <v>삼환교통</v>
      </c>
      <c r="B27" s="143" t="str">
        <f t="shared" si="21"/>
        <v>23</v>
      </c>
      <c r="C27" s="144" t="str">
        <f t="shared" si="22"/>
        <v>70바3114</v>
      </c>
      <c r="D27" s="132" t="str">
        <f t="shared" si="23"/>
        <v>대형</v>
      </c>
      <c r="E27" s="128" t="str">
        <f t="shared" si="16"/>
        <v>C</v>
      </c>
      <c r="F27" s="151">
        <f t="shared" si="17"/>
        <v>0.88571428571428568</v>
      </c>
      <c r="G27" s="152">
        <f t="shared" si="18"/>
        <v>1.86</v>
      </c>
      <c r="H27" s="153">
        <f t="shared" si="19"/>
        <v>2.1</v>
      </c>
      <c r="I27" s="154">
        <f t="shared" si="24"/>
        <v>4634.3770000000004</v>
      </c>
      <c r="J27" s="155">
        <f t="shared" si="25"/>
        <v>2.1667636165468226E-2</v>
      </c>
      <c r="K27" s="155">
        <f t="shared" si="26"/>
        <v>0.36485534597258074</v>
      </c>
      <c r="L27" s="155">
        <f t="shared" si="27"/>
        <v>0.12105186953931456</v>
      </c>
      <c r="M27" s="156">
        <f t="shared" si="28"/>
        <v>9.4659999999999993</v>
      </c>
      <c r="N27" s="157">
        <f t="shared" si="29"/>
        <v>8.5999999999999993E-2</v>
      </c>
      <c r="O27" s="157">
        <f t="shared" si="30"/>
        <v>17.78</v>
      </c>
      <c r="P27" s="158">
        <f t="shared" si="31"/>
        <v>3.6666666666666667E-2</v>
      </c>
      <c r="Q27" s="159">
        <f t="shared" si="32"/>
        <v>85</v>
      </c>
      <c r="R27" s="160">
        <f t="shared" si="33"/>
        <v>24.307685550413328</v>
      </c>
      <c r="S27" s="145">
        <f t="shared" si="34"/>
        <v>4</v>
      </c>
      <c r="T27" s="145">
        <f t="shared" si="35"/>
        <v>824</v>
      </c>
      <c r="U27" t="s">
        <v>156</v>
      </c>
      <c r="V27" t="s">
        <v>228</v>
      </c>
      <c r="W27" t="s">
        <v>156</v>
      </c>
      <c r="X27" s="4" t="s">
        <v>228</v>
      </c>
      <c r="Y27" s="4" t="s">
        <v>995</v>
      </c>
      <c r="Z27" s="4" t="s">
        <v>661</v>
      </c>
      <c r="AA27" s="4" t="s">
        <v>49</v>
      </c>
      <c r="AB27" s="4">
        <v>514</v>
      </c>
      <c r="AC27" s="4">
        <v>4634.3770000000004</v>
      </c>
      <c r="AD27" s="4">
        <v>2491.556</v>
      </c>
      <c r="AE27" s="4">
        <v>1.86</v>
      </c>
      <c r="AF27" s="4">
        <v>2.1</v>
      </c>
      <c r="AG27" s="4">
        <v>9.4659999999999993</v>
      </c>
      <c r="AH27" s="4">
        <v>310.77741700000001</v>
      </c>
      <c r="AI27" s="4">
        <v>6.7338120000000004</v>
      </c>
      <c r="AJ27" s="4">
        <v>113.388802</v>
      </c>
      <c r="AK27" s="4">
        <v>561</v>
      </c>
      <c r="AL27" s="4">
        <v>4</v>
      </c>
      <c r="AM27" s="4">
        <v>824</v>
      </c>
      <c r="AN27" s="4">
        <v>85</v>
      </c>
      <c r="AO27" s="4">
        <v>14.912205999999999</v>
      </c>
      <c r="AP27" s="4">
        <v>108.1</v>
      </c>
      <c r="AQ27" s="4">
        <v>2.2000000000000002</v>
      </c>
      <c r="AR27" s="4">
        <v>39</v>
      </c>
      <c r="AS27" s="4">
        <v>9938</v>
      </c>
      <c r="AT27" s="4">
        <v>8.5999999999999993E-2</v>
      </c>
      <c r="AU27" s="4">
        <v>17.78</v>
      </c>
      <c r="AV27" s="4">
        <v>40062</v>
      </c>
      <c r="AW27" s="4">
        <v>0</v>
      </c>
      <c r="AX27" s="30">
        <v>0.42</v>
      </c>
      <c r="AY27">
        <v>0.88571428571428568</v>
      </c>
      <c r="AZ27" t="s">
        <v>72</v>
      </c>
      <c r="BA27" t="s">
        <v>989</v>
      </c>
      <c r="BB27">
        <v>6</v>
      </c>
      <c r="BC27" t="s">
        <v>996</v>
      </c>
      <c r="BD27">
        <v>12</v>
      </c>
      <c r="BE27">
        <v>91828.111000000019</v>
      </c>
      <c r="BF27">
        <v>5.046795528658974E-2</v>
      </c>
      <c r="BG27">
        <v>4.4700188968122341E-2</v>
      </c>
      <c r="BH27">
        <v>610636.45500000019</v>
      </c>
      <c r="BI27">
        <v>7.5894207790132657E-3</v>
      </c>
      <c r="BJ27">
        <v>6.7220584042688922E-3</v>
      </c>
      <c r="BK27">
        <v>1</v>
      </c>
      <c r="BL27" t="s">
        <v>72</v>
      </c>
      <c r="BM27">
        <v>0</v>
      </c>
      <c r="BN27" t="s">
        <v>935</v>
      </c>
    </row>
    <row r="28" spans="1:66">
      <c r="A28" s="140" t="str">
        <f t="shared" si="20"/>
        <v>삼환교통</v>
      </c>
      <c r="B28" s="140" t="str">
        <f t="shared" si="21"/>
        <v>23</v>
      </c>
      <c r="C28" s="141" t="str">
        <f t="shared" si="22"/>
        <v>70바3116</v>
      </c>
      <c r="D28" s="115" t="str">
        <f t="shared" si="23"/>
        <v>저상</v>
      </c>
      <c r="E28" s="111" t="str">
        <f t="shared" si="16"/>
        <v>B</v>
      </c>
      <c r="F28" s="161">
        <f t="shared" si="17"/>
        <v>0.91210526315789486</v>
      </c>
      <c r="G28" s="162">
        <f t="shared" si="18"/>
        <v>1.7330000000000001</v>
      </c>
      <c r="H28" s="163">
        <f t="shared" si="19"/>
        <v>1.9</v>
      </c>
      <c r="I28" s="164">
        <f t="shared" si="24"/>
        <v>4866.1509999999998</v>
      </c>
      <c r="J28" s="165">
        <f t="shared" si="25"/>
        <v>1.3863933159928088E-2</v>
      </c>
      <c r="K28" s="165">
        <f t="shared" si="26"/>
        <v>0.35988959368999218</v>
      </c>
      <c r="L28" s="165">
        <f t="shared" si="27"/>
        <v>0.25790403955816416</v>
      </c>
      <c r="M28" s="166">
        <f t="shared" si="28"/>
        <v>12.666</v>
      </c>
      <c r="N28" s="167">
        <f t="shared" si="29"/>
        <v>2.1000000000000001E-2</v>
      </c>
      <c r="O28" s="167">
        <f t="shared" si="30"/>
        <v>9.7609999999999992</v>
      </c>
      <c r="P28" s="168">
        <f t="shared" si="31"/>
        <v>0</v>
      </c>
      <c r="Q28" s="169">
        <f t="shared" si="32"/>
        <v>81</v>
      </c>
      <c r="R28" s="170">
        <f t="shared" si="33"/>
        <v>25.239394399472296</v>
      </c>
      <c r="S28" s="142">
        <f t="shared" si="34"/>
        <v>1</v>
      </c>
      <c r="T28" s="142">
        <f t="shared" si="35"/>
        <v>475</v>
      </c>
      <c r="U28" t="s">
        <v>156</v>
      </c>
      <c r="V28" t="s">
        <v>228</v>
      </c>
      <c r="W28" s="4" t="s">
        <v>156</v>
      </c>
      <c r="X28" s="4" t="s">
        <v>228</v>
      </c>
      <c r="Y28" s="4" t="s">
        <v>997</v>
      </c>
      <c r="Z28" s="4" t="s">
        <v>954</v>
      </c>
      <c r="AA28" s="4" t="s">
        <v>49</v>
      </c>
      <c r="AB28" s="4">
        <v>514</v>
      </c>
      <c r="AC28" s="4">
        <v>4866.1509999999998</v>
      </c>
      <c r="AD28" s="4">
        <v>2808.0149999999999</v>
      </c>
      <c r="AE28" s="4">
        <v>1.7330000000000001</v>
      </c>
      <c r="AF28" s="4">
        <v>1.9</v>
      </c>
      <c r="AG28" s="4">
        <v>12.666</v>
      </c>
      <c r="AH28" s="4">
        <v>307.86573700000002</v>
      </c>
      <c r="AI28" s="4">
        <v>4.26823</v>
      </c>
      <c r="AJ28" s="4">
        <v>110.797675</v>
      </c>
      <c r="AK28" s="4">
        <v>1255</v>
      </c>
      <c r="AL28" s="4">
        <v>1</v>
      </c>
      <c r="AM28" s="4">
        <v>475</v>
      </c>
      <c r="AN28" s="4">
        <v>81</v>
      </c>
      <c r="AO28" s="4">
        <v>15.806081000000001</v>
      </c>
      <c r="AP28" s="4">
        <v>1533.5</v>
      </c>
      <c r="AQ28" s="4">
        <v>0</v>
      </c>
      <c r="AR28" s="4">
        <v>11</v>
      </c>
      <c r="AS28" s="4">
        <v>5155</v>
      </c>
      <c r="AT28" s="4">
        <v>2.1000000000000001E-2</v>
      </c>
      <c r="AU28" s="4">
        <v>9.7609999999999992</v>
      </c>
      <c r="AV28" s="4">
        <v>41121</v>
      </c>
      <c r="AW28" s="4">
        <v>0</v>
      </c>
      <c r="AX28" s="30">
        <v>0.45</v>
      </c>
      <c r="AY28">
        <v>0.91210526315789486</v>
      </c>
      <c r="AZ28" t="s">
        <v>71</v>
      </c>
      <c r="BA28" t="s">
        <v>989</v>
      </c>
      <c r="BB28">
        <v>1</v>
      </c>
      <c r="BC28" t="s">
        <v>998</v>
      </c>
      <c r="BD28">
        <v>15</v>
      </c>
      <c r="BE28">
        <v>91828.111000000019</v>
      </c>
      <c r="BF28">
        <v>5.2991953629537243E-2</v>
      </c>
      <c r="BG28">
        <v>4.8334239810520027E-2</v>
      </c>
      <c r="BH28">
        <v>610636.45500000019</v>
      </c>
      <c r="BI28">
        <v>7.9689821335675055E-3</v>
      </c>
      <c r="BJ28">
        <v>7.2685505460381517E-3</v>
      </c>
      <c r="BK28">
        <v>1</v>
      </c>
      <c r="BL28" t="s">
        <v>69</v>
      </c>
      <c r="BM28">
        <v>-1</v>
      </c>
      <c r="BN28" t="s">
        <v>936</v>
      </c>
    </row>
    <row r="29" spans="1:66">
      <c r="A29" s="143" t="str">
        <f t="shared" si="20"/>
        <v>삼환교통</v>
      </c>
      <c r="B29" s="143" t="str">
        <f t="shared" si="21"/>
        <v>23</v>
      </c>
      <c r="C29" s="144" t="str">
        <f t="shared" si="22"/>
        <v>70바3122</v>
      </c>
      <c r="D29" s="132" t="str">
        <f t="shared" si="23"/>
        <v>저상</v>
      </c>
      <c r="E29" s="128" t="str">
        <f t="shared" si="16"/>
        <v>C</v>
      </c>
      <c r="F29" s="151">
        <f t="shared" si="17"/>
        <v>0.8978947368421053</v>
      </c>
      <c r="G29" s="152">
        <f t="shared" si="18"/>
        <v>1.706</v>
      </c>
      <c r="H29" s="153">
        <f t="shared" si="19"/>
        <v>1.9</v>
      </c>
      <c r="I29" s="154">
        <f t="shared" si="24"/>
        <v>2984.183</v>
      </c>
      <c r="J29" s="155">
        <f t="shared" si="25"/>
        <v>1.1207940064245071E-2</v>
      </c>
      <c r="K29" s="155">
        <f t="shared" si="26"/>
        <v>0.33802445328186848</v>
      </c>
      <c r="L29" s="155">
        <f t="shared" si="27"/>
        <v>0.25367077019070211</v>
      </c>
      <c r="M29" s="156">
        <f t="shared" si="28"/>
        <v>11.375999999999999</v>
      </c>
      <c r="N29" s="157">
        <f t="shared" si="29"/>
        <v>0</v>
      </c>
      <c r="O29" s="157">
        <f t="shared" si="30"/>
        <v>11.795999999999999</v>
      </c>
      <c r="P29" s="158">
        <f t="shared" si="31"/>
        <v>0</v>
      </c>
      <c r="Q29" s="159">
        <f t="shared" si="32"/>
        <v>80</v>
      </c>
      <c r="R29" s="160">
        <f t="shared" si="33"/>
        <v>24.886211772611215</v>
      </c>
      <c r="S29" s="145">
        <f t="shared" si="34"/>
        <v>0</v>
      </c>
      <c r="T29" s="145">
        <f t="shared" si="35"/>
        <v>352</v>
      </c>
      <c r="U29" t="s">
        <v>156</v>
      </c>
      <c r="V29" s="5" t="s">
        <v>228</v>
      </c>
      <c r="W29" t="s">
        <v>156</v>
      </c>
      <c r="X29" s="5" t="s">
        <v>228</v>
      </c>
      <c r="Y29" t="s">
        <v>999</v>
      </c>
      <c r="Z29" t="s">
        <v>954</v>
      </c>
      <c r="AA29" t="s">
        <v>49</v>
      </c>
      <c r="AB29">
        <v>514</v>
      </c>
      <c r="AC29" s="1">
        <v>2984.183</v>
      </c>
      <c r="AD29" s="1">
        <v>1748.7650000000001</v>
      </c>
      <c r="AE29" s="28">
        <v>1.706</v>
      </c>
      <c r="AF29">
        <v>1.9</v>
      </c>
      <c r="AG29">
        <v>11.375999999999999</v>
      </c>
      <c r="AH29">
        <v>184.26410100000001</v>
      </c>
      <c r="AI29">
        <v>2.0652210000000002</v>
      </c>
      <c r="AJ29">
        <v>62.285772000000001</v>
      </c>
      <c r="AK29">
        <v>757</v>
      </c>
      <c r="AL29">
        <v>0</v>
      </c>
      <c r="AM29">
        <v>352</v>
      </c>
      <c r="AN29">
        <v>80</v>
      </c>
      <c r="AO29">
        <v>16.195139999999999</v>
      </c>
      <c r="AP29">
        <v>101.6</v>
      </c>
      <c r="AQ29">
        <v>0</v>
      </c>
      <c r="AR29">
        <v>11</v>
      </c>
      <c r="AS29">
        <v>1793</v>
      </c>
      <c r="AT29">
        <v>0</v>
      </c>
      <c r="AU29">
        <v>11.795999999999999</v>
      </c>
      <c r="AV29">
        <v>25120</v>
      </c>
      <c r="AW29">
        <v>0</v>
      </c>
      <c r="AX29" s="29">
        <v>0.42</v>
      </c>
      <c r="AY29">
        <v>0.8978947368421053</v>
      </c>
      <c r="AZ29" t="s">
        <v>72</v>
      </c>
      <c r="BA29" t="s">
        <v>989</v>
      </c>
      <c r="BB29">
        <v>2</v>
      </c>
      <c r="BC29" t="s">
        <v>1000</v>
      </c>
      <c r="BD29">
        <v>10</v>
      </c>
      <c r="BE29">
        <v>91828.111000000019</v>
      </c>
      <c r="BF29">
        <v>3.2497488704738786E-2</v>
      </c>
      <c r="BG29">
        <v>2.9179324068570722E-2</v>
      </c>
      <c r="BH29">
        <v>610636.45500000019</v>
      </c>
      <c r="BI29">
        <v>4.8870043305881553E-3</v>
      </c>
      <c r="BJ29">
        <v>4.3880154673596808E-3</v>
      </c>
      <c r="BK29">
        <v>2</v>
      </c>
      <c r="BL29" t="s">
        <v>71</v>
      </c>
      <c r="BM29">
        <v>-1</v>
      </c>
      <c r="BN29" t="s">
        <v>936</v>
      </c>
    </row>
    <row r="30" spans="1:66">
      <c r="A30" s="140" t="str">
        <f t="shared" si="20"/>
        <v>삼환교통</v>
      </c>
      <c r="B30" s="140" t="str">
        <f t="shared" si="21"/>
        <v>23</v>
      </c>
      <c r="C30" s="141" t="str">
        <f t="shared" si="22"/>
        <v>70바3129</v>
      </c>
      <c r="D30" s="115" t="str">
        <f t="shared" si="23"/>
        <v>대형</v>
      </c>
      <c r="E30" s="111" t="str">
        <f t="shared" si="16"/>
        <v>A</v>
      </c>
      <c r="F30" s="161">
        <f t="shared" si="17"/>
        <v>0.95571428571428574</v>
      </c>
      <c r="G30" s="162">
        <f t="shared" si="18"/>
        <v>2.0070000000000001</v>
      </c>
      <c r="H30" s="163">
        <f t="shared" si="19"/>
        <v>2.1</v>
      </c>
      <c r="I30" s="164">
        <f t="shared" si="24"/>
        <v>5016.7619999999997</v>
      </c>
      <c r="J30" s="165">
        <f t="shared" si="25"/>
        <v>2.5169600179095048E-2</v>
      </c>
      <c r="K30" s="165">
        <f t="shared" si="26"/>
        <v>0.35116331994864641</v>
      </c>
      <c r="L30" s="165">
        <f t="shared" si="27"/>
        <v>0.19693977908459681</v>
      </c>
      <c r="M30" s="166">
        <f t="shared" si="28"/>
        <v>7.8639999999999999</v>
      </c>
      <c r="N30" s="167">
        <f t="shared" si="29"/>
        <v>0</v>
      </c>
      <c r="O30" s="167">
        <f t="shared" si="30"/>
        <v>7.8140000000000001</v>
      </c>
      <c r="P30" s="168">
        <f t="shared" si="31"/>
        <v>0.25</v>
      </c>
      <c r="Q30" s="169">
        <f t="shared" si="32"/>
        <v>84</v>
      </c>
      <c r="R30" s="170">
        <f t="shared" si="33"/>
        <v>23.128628392148066</v>
      </c>
      <c r="S30" s="142">
        <f t="shared" si="34"/>
        <v>0</v>
      </c>
      <c r="T30" s="142">
        <f t="shared" si="35"/>
        <v>392</v>
      </c>
      <c r="U30" t="s">
        <v>156</v>
      </c>
      <c r="V30" t="s">
        <v>228</v>
      </c>
      <c r="W30" t="s">
        <v>156</v>
      </c>
      <c r="X30" s="4" t="s">
        <v>228</v>
      </c>
      <c r="Y30" s="4" t="s">
        <v>1001</v>
      </c>
      <c r="Z30" s="4" t="s">
        <v>661</v>
      </c>
      <c r="AA30" s="4" t="s">
        <v>49</v>
      </c>
      <c r="AB30" s="4">
        <v>514</v>
      </c>
      <c r="AC30" s="4">
        <v>5016.7619999999997</v>
      </c>
      <c r="AD30" s="4">
        <v>2499.3690000000001</v>
      </c>
      <c r="AE30" s="4">
        <v>2.0070000000000001</v>
      </c>
      <c r="AF30" s="4">
        <v>2.1</v>
      </c>
      <c r="AG30" s="4">
        <v>7.8639999999999999</v>
      </c>
      <c r="AH30" s="4">
        <v>347.79297000000003</v>
      </c>
      <c r="AI30" s="4">
        <v>8.7538099999999996</v>
      </c>
      <c r="AJ30" s="4">
        <v>122.13213399999999</v>
      </c>
      <c r="AK30" s="4">
        <v>988</v>
      </c>
      <c r="AL30" s="4">
        <v>0</v>
      </c>
      <c r="AM30" s="4">
        <v>392</v>
      </c>
      <c r="AN30" s="4">
        <v>84</v>
      </c>
      <c r="AO30" s="4">
        <v>14.424564</v>
      </c>
      <c r="AP30" s="4">
        <v>127.5</v>
      </c>
      <c r="AQ30" s="4">
        <v>15</v>
      </c>
      <c r="AR30" s="4">
        <v>42</v>
      </c>
      <c r="AS30" s="4">
        <v>9119</v>
      </c>
      <c r="AT30" s="4">
        <v>0</v>
      </c>
      <c r="AU30" s="4">
        <v>7.8140000000000001</v>
      </c>
      <c r="AV30" s="4">
        <v>40471</v>
      </c>
      <c r="AW30" s="4">
        <v>0</v>
      </c>
      <c r="AX30" s="30">
        <v>0.43</v>
      </c>
      <c r="AY30">
        <v>0.95571428571428574</v>
      </c>
      <c r="AZ30" t="s">
        <v>69</v>
      </c>
      <c r="BA30" t="s">
        <v>989</v>
      </c>
      <c r="BB30">
        <v>1</v>
      </c>
      <c r="BC30" t="s">
        <v>1002</v>
      </c>
      <c r="BD30">
        <v>11</v>
      </c>
      <c r="BE30">
        <v>91828.111000000019</v>
      </c>
      <c r="BF30">
        <v>5.4632094087179887E-2</v>
      </c>
      <c r="BG30">
        <v>5.2212672777604781E-2</v>
      </c>
      <c r="BH30">
        <v>610636.45500000019</v>
      </c>
      <c r="BI30">
        <v>8.2156280695688203E-3</v>
      </c>
      <c r="BJ30">
        <v>7.8517931122022017E-3</v>
      </c>
      <c r="BK30">
        <v>1</v>
      </c>
      <c r="BL30" t="s">
        <v>69</v>
      </c>
      <c r="BM30">
        <v>0</v>
      </c>
      <c r="BN30" t="s">
        <v>935</v>
      </c>
    </row>
    <row r="31" spans="1:66">
      <c r="A31" s="143" t="str">
        <f t="shared" si="20"/>
        <v>삼환교통</v>
      </c>
      <c r="B31" s="143" t="str">
        <f t="shared" si="21"/>
        <v>23</v>
      </c>
      <c r="C31" s="144" t="str">
        <f t="shared" si="22"/>
        <v>70바3141</v>
      </c>
      <c r="D31" s="132" t="str">
        <f t="shared" si="23"/>
        <v>대형</v>
      </c>
      <c r="E31" s="128" t="str">
        <f t="shared" si="16"/>
        <v>B</v>
      </c>
      <c r="F31" s="151">
        <f t="shared" si="17"/>
        <v>0.91142857142857137</v>
      </c>
      <c r="G31" s="152">
        <f t="shared" si="18"/>
        <v>1.9139999999999999</v>
      </c>
      <c r="H31" s="153">
        <f t="shared" si="19"/>
        <v>2.1</v>
      </c>
      <c r="I31" s="154">
        <f t="shared" si="24"/>
        <v>5138.5060000000003</v>
      </c>
      <c r="J31" s="155">
        <f t="shared" si="25"/>
        <v>2.7078234575539407E-2</v>
      </c>
      <c r="K31" s="155">
        <f t="shared" si="26"/>
        <v>0.36419988818378884</v>
      </c>
      <c r="L31" s="155">
        <f t="shared" si="27"/>
        <v>0.131944966104934</v>
      </c>
      <c r="M31" s="156">
        <f t="shared" si="28"/>
        <v>8.5990000000000002</v>
      </c>
      <c r="N31" s="157">
        <f t="shared" si="29"/>
        <v>1.9E-2</v>
      </c>
      <c r="O31" s="157">
        <f t="shared" si="30"/>
        <v>7.3170000000000002</v>
      </c>
      <c r="P31" s="158">
        <f t="shared" si="31"/>
        <v>5.1666666666666666E-2</v>
      </c>
      <c r="Q31" s="159">
        <f t="shared" si="32"/>
        <v>84</v>
      </c>
      <c r="R31" s="160">
        <f t="shared" si="33"/>
        <v>24.876733472644492</v>
      </c>
      <c r="S31" s="145">
        <f t="shared" si="34"/>
        <v>1</v>
      </c>
      <c r="T31" s="145">
        <f t="shared" si="35"/>
        <v>376</v>
      </c>
      <c r="U31" t="s">
        <v>156</v>
      </c>
      <c r="V31" t="s">
        <v>228</v>
      </c>
      <c r="W31" s="4" t="s">
        <v>156</v>
      </c>
      <c r="X31" s="4" t="s">
        <v>228</v>
      </c>
      <c r="Y31" s="4" t="s">
        <v>1003</v>
      </c>
      <c r="Z31" s="4" t="s">
        <v>661</v>
      </c>
      <c r="AA31" s="4" t="s">
        <v>49</v>
      </c>
      <c r="AB31" s="4">
        <v>514</v>
      </c>
      <c r="AC31" s="4">
        <v>5138.5060000000003</v>
      </c>
      <c r="AD31" s="4">
        <v>2685.076</v>
      </c>
      <c r="AE31" s="4">
        <v>1.9139999999999999</v>
      </c>
      <c r="AF31" s="4">
        <v>2.1</v>
      </c>
      <c r="AG31" s="4">
        <v>8.5990000000000002</v>
      </c>
      <c r="AH31" s="4">
        <v>339.33183400000001</v>
      </c>
      <c r="AI31" s="4">
        <v>9.1885069999999995</v>
      </c>
      <c r="AJ31" s="4">
        <v>123.584616</v>
      </c>
      <c r="AK31" s="4">
        <v>678</v>
      </c>
      <c r="AL31" s="4">
        <v>1</v>
      </c>
      <c r="AM31" s="4">
        <v>376</v>
      </c>
      <c r="AN31" s="4">
        <v>84</v>
      </c>
      <c r="AO31" s="4">
        <v>15.143011</v>
      </c>
      <c r="AP31" s="4">
        <v>98.7</v>
      </c>
      <c r="AQ31" s="4">
        <v>3.1</v>
      </c>
      <c r="AR31" s="4">
        <v>12</v>
      </c>
      <c r="AS31" s="4">
        <v>1990</v>
      </c>
      <c r="AT31" s="4">
        <v>1.9E-2</v>
      </c>
      <c r="AU31" s="4">
        <v>7.3170000000000002</v>
      </c>
      <c r="AV31" s="4">
        <v>42058</v>
      </c>
      <c r="AW31" s="4">
        <v>0</v>
      </c>
      <c r="AX31" s="4">
        <v>0.4</v>
      </c>
      <c r="AY31">
        <v>0.91142857142857137</v>
      </c>
      <c r="AZ31" t="s">
        <v>71</v>
      </c>
      <c r="BA31" t="s">
        <v>989</v>
      </c>
      <c r="BB31">
        <v>2</v>
      </c>
      <c r="BC31" t="s">
        <v>1004</v>
      </c>
      <c r="BD31">
        <v>10</v>
      </c>
      <c r="BE31">
        <v>91828.111000000019</v>
      </c>
      <c r="BF31">
        <v>5.5957875470181447E-2</v>
      </c>
      <c r="BG31">
        <v>5.1001606499965373E-2</v>
      </c>
      <c r="BH31">
        <v>610636.45500000019</v>
      </c>
      <c r="BI31">
        <v>8.4150003785804089E-3</v>
      </c>
      <c r="BJ31">
        <v>7.6696717736204293E-3</v>
      </c>
      <c r="BK31">
        <v>1</v>
      </c>
      <c r="BL31" t="s">
        <v>71</v>
      </c>
      <c r="BM31">
        <v>0</v>
      </c>
      <c r="BN31" t="s">
        <v>935</v>
      </c>
    </row>
    <row r="32" spans="1:66">
      <c r="A32" s="140" t="str">
        <f t="shared" si="20"/>
        <v>삼환교통</v>
      </c>
      <c r="B32" s="140" t="str">
        <f t="shared" si="21"/>
        <v>23</v>
      </c>
      <c r="C32" s="141" t="str">
        <f t="shared" si="22"/>
        <v>70바3150</v>
      </c>
      <c r="D32" s="115" t="str">
        <f t="shared" si="23"/>
        <v>저상</v>
      </c>
      <c r="E32" s="111" t="str">
        <f t="shared" si="16"/>
        <v>C</v>
      </c>
      <c r="F32" s="161">
        <f t="shared" si="17"/>
        <v>0.8978947368421053</v>
      </c>
      <c r="G32" s="162">
        <f t="shared" si="18"/>
        <v>1.706</v>
      </c>
      <c r="H32" s="163">
        <f t="shared" si="19"/>
        <v>1.9</v>
      </c>
      <c r="I32" s="164">
        <f t="shared" si="24"/>
        <v>3050.4760000000001</v>
      </c>
      <c r="J32" s="165">
        <f t="shared" si="25"/>
        <v>2.882534685150594E-2</v>
      </c>
      <c r="K32" s="165">
        <f t="shared" si="26"/>
        <v>0.33993163890484779</v>
      </c>
      <c r="L32" s="165">
        <f t="shared" si="27"/>
        <v>0.26520451234495862</v>
      </c>
      <c r="M32" s="166">
        <f t="shared" si="28"/>
        <v>12.975</v>
      </c>
      <c r="N32" s="167">
        <f t="shared" si="29"/>
        <v>3.3000000000000002E-2</v>
      </c>
      <c r="O32" s="167">
        <f t="shared" si="30"/>
        <v>6.4249999999999998</v>
      </c>
      <c r="P32" s="168">
        <f t="shared" si="31"/>
        <v>0</v>
      </c>
      <c r="Q32" s="169">
        <f t="shared" si="32"/>
        <v>67</v>
      </c>
      <c r="R32" s="170">
        <f t="shared" si="33"/>
        <v>25.240548539975645</v>
      </c>
      <c r="S32" s="142">
        <f t="shared" si="34"/>
        <v>1</v>
      </c>
      <c r="T32" s="142">
        <f t="shared" si="35"/>
        <v>196</v>
      </c>
      <c r="U32" t="s">
        <v>156</v>
      </c>
      <c r="V32" s="5" t="s">
        <v>228</v>
      </c>
      <c r="W32" t="s">
        <v>156</v>
      </c>
      <c r="X32" s="5" t="s">
        <v>228</v>
      </c>
      <c r="Y32" t="s">
        <v>1005</v>
      </c>
      <c r="Z32" t="s">
        <v>954</v>
      </c>
      <c r="AA32" t="s">
        <v>49</v>
      </c>
      <c r="AB32">
        <v>514</v>
      </c>
      <c r="AC32" s="1">
        <v>3050.4760000000001</v>
      </c>
      <c r="AD32" s="1">
        <v>1787.876</v>
      </c>
      <c r="AE32" s="28">
        <v>1.706</v>
      </c>
      <c r="AF32">
        <v>1.9</v>
      </c>
      <c r="AG32">
        <v>12.975</v>
      </c>
      <c r="AH32">
        <v>191.457436</v>
      </c>
      <c r="AI32">
        <v>5.5188269999999999</v>
      </c>
      <c r="AJ32">
        <v>65.082440000000005</v>
      </c>
      <c r="AK32">
        <v>809</v>
      </c>
      <c r="AL32">
        <v>1</v>
      </c>
      <c r="AM32">
        <v>196</v>
      </c>
      <c r="AN32">
        <v>67</v>
      </c>
      <c r="AO32">
        <v>15.932919</v>
      </c>
      <c r="AP32">
        <v>42</v>
      </c>
      <c r="AQ32">
        <v>0</v>
      </c>
      <c r="AR32">
        <v>16</v>
      </c>
      <c r="AS32">
        <v>4459</v>
      </c>
      <c r="AT32">
        <v>3.3000000000000002E-2</v>
      </c>
      <c r="AU32">
        <v>6.4249999999999998</v>
      </c>
      <c r="AV32">
        <v>26279</v>
      </c>
      <c r="AW32">
        <v>0</v>
      </c>
      <c r="AX32">
        <v>0.45</v>
      </c>
      <c r="AY32">
        <v>0.8978947368421053</v>
      </c>
      <c r="AZ32" t="s">
        <v>72</v>
      </c>
      <c r="BA32" t="s">
        <v>989</v>
      </c>
      <c r="BB32">
        <v>2</v>
      </c>
      <c r="BC32" t="s">
        <v>1000</v>
      </c>
      <c r="BD32">
        <v>12</v>
      </c>
      <c r="BE32">
        <v>91828.111000000019</v>
      </c>
      <c r="BF32">
        <v>3.3219413606362866E-2</v>
      </c>
      <c r="BG32">
        <v>2.9827536638134238E-2</v>
      </c>
      <c r="BH32">
        <v>610636.45500000019</v>
      </c>
      <c r="BI32">
        <v>4.9955681077049341E-3</v>
      </c>
      <c r="BJ32">
        <v>4.4854943114445356E-3</v>
      </c>
      <c r="BK32">
        <v>2</v>
      </c>
      <c r="BL32" t="s">
        <v>71</v>
      </c>
      <c r="BM32">
        <v>-1</v>
      </c>
      <c r="BN32" t="s">
        <v>936</v>
      </c>
    </row>
    <row r="33" spans="1:66">
      <c r="A33" s="143" t="str">
        <f t="shared" si="20"/>
        <v>삼환교통</v>
      </c>
      <c r="B33" s="143" t="str">
        <f t="shared" si="21"/>
        <v>23</v>
      </c>
      <c r="C33" s="144" t="str">
        <f t="shared" si="22"/>
        <v>70바3158</v>
      </c>
      <c r="D33" s="132" t="str">
        <f t="shared" si="23"/>
        <v>저상</v>
      </c>
      <c r="E33" s="128" t="str">
        <f t="shared" si="16"/>
        <v>D</v>
      </c>
      <c r="F33" s="151">
        <f t="shared" si="17"/>
        <v>0.84950000000000003</v>
      </c>
      <c r="G33" s="152">
        <f t="shared" si="18"/>
        <v>1.6990000000000001</v>
      </c>
      <c r="H33" s="153">
        <f t="shared" si="19"/>
        <v>2</v>
      </c>
      <c r="I33" s="154">
        <f t="shared" si="24"/>
        <v>3338.444</v>
      </c>
      <c r="J33" s="155">
        <f t="shared" si="25"/>
        <v>1.2078020180048818E-2</v>
      </c>
      <c r="K33" s="155">
        <f t="shared" si="26"/>
        <v>0.33240845318676304</v>
      </c>
      <c r="L33" s="155">
        <f t="shared" si="27"/>
        <v>0.25311192879077798</v>
      </c>
      <c r="M33" s="156">
        <f t="shared" si="28"/>
        <v>11.090999999999999</v>
      </c>
      <c r="N33" s="157">
        <f t="shared" si="29"/>
        <v>0.06</v>
      </c>
      <c r="O33" s="157">
        <f t="shared" si="30"/>
        <v>3.4449999999999998</v>
      </c>
      <c r="P33" s="158">
        <f t="shared" si="31"/>
        <v>0</v>
      </c>
      <c r="Q33" s="159">
        <f t="shared" si="32"/>
        <v>82</v>
      </c>
      <c r="R33" s="160">
        <f t="shared" si="33"/>
        <v>24.393864944910007</v>
      </c>
      <c r="S33" s="145">
        <f t="shared" si="34"/>
        <v>2</v>
      </c>
      <c r="T33" s="145">
        <f t="shared" si="35"/>
        <v>115</v>
      </c>
      <c r="U33" t="s">
        <v>156</v>
      </c>
      <c r="V33" t="s">
        <v>228</v>
      </c>
      <c r="W33" t="s">
        <v>156</v>
      </c>
      <c r="X33" s="4" t="s">
        <v>228</v>
      </c>
      <c r="Y33" s="4" t="s">
        <v>1006</v>
      </c>
      <c r="Z33" s="4" t="s">
        <v>954</v>
      </c>
      <c r="AA33" s="4" t="s">
        <v>49</v>
      </c>
      <c r="AB33" s="4">
        <v>514</v>
      </c>
      <c r="AC33" s="4">
        <v>3338.444</v>
      </c>
      <c r="AD33" s="4">
        <v>1964.7619999999999</v>
      </c>
      <c r="AE33" s="4">
        <v>1.6990000000000001</v>
      </c>
      <c r="AF33" s="4">
        <v>2</v>
      </c>
      <c r="AG33" s="4">
        <v>11.090999999999999</v>
      </c>
      <c r="AH33" s="4">
        <v>208.776601</v>
      </c>
      <c r="AI33" s="4">
        <v>2.5216080000000001</v>
      </c>
      <c r="AJ33" s="4">
        <v>69.399107000000001</v>
      </c>
      <c r="AK33" s="4">
        <v>845</v>
      </c>
      <c r="AL33" s="4">
        <v>2</v>
      </c>
      <c r="AM33" s="4">
        <v>115</v>
      </c>
      <c r="AN33" s="4">
        <v>82</v>
      </c>
      <c r="AO33" s="4">
        <v>15.990508</v>
      </c>
      <c r="AP33" s="4">
        <v>302.60000000000002</v>
      </c>
      <c r="AQ33" s="4">
        <v>0</v>
      </c>
      <c r="AR33" s="4">
        <v>18</v>
      </c>
      <c r="AS33" s="4">
        <v>5734</v>
      </c>
      <c r="AT33" s="4">
        <v>0.06</v>
      </c>
      <c r="AU33" s="4">
        <v>3.4449999999999998</v>
      </c>
      <c r="AV33" s="4">
        <v>26628</v>
      </c>
      <c r="AW33" s="4">
        <v>0</v>
      </c>
      <c r="AX33" s="4">
        <v>0.42</v>
      </c>
      <c r="AY33">
        <v>0.84950000000000003</v>
      </c>
      <c r="AZ33" t="s">
        <v>70</v>
      </c>
      <c r="BA33" t="s">
        <v>989</v>
      </c>
      <c r="BB33">
        <v>1</v>
      </c>
      <c r="BC33" t="s">
        <v>1007</v>
      </c>
      <c r="BD33">
        <v>10</v>
      </c>
      <c r="BE33">
        <v>91828.111000000019</v>
      </c>
      <c r="BF33">
        <v>3.6355359634916144E-2</v>
      </c>
      <c r="BG33">
        <v>3.0883878009861265E-2</v>
      </c>
      <c r="BH33">
        <v>610636.45500000019</v>
      </c>
      <c r="BI33">
        <v>5.467154757407988E-3</v>
      </c>
      <c r="BJ33">
        <v>4.6443479664180862E-3</v>
      </c>
      <c r="BK33">
        <v>1</v>
      </c>
      <c r="BL33" t="s">
        <v>72</v>
      </c>
      <c r="BM33">
        <v>-1</v>
      </c>
      <c r="BN33" t="s">
        <v>936</v>
      </c>
    </row>
    <row r="34" spans="1:66">
      <c r="A34" s="140" t="str">
        <f t="shared" si="20"/>
        <v>삼환교통</v>
      </c>
      <c r="B34" s="140" t="str">
        <f t="shared" si="21"/>
        <v>23</v>
      </c>
      <c r="C34" s="141" t="str">
        <f t="shared" si="22"/>
        <v>70바3159</v>
      </c>
      <c r="D34" s="115" t="str">
        <f t="shared" si="23"/>
        <v>대형</v>
      </c>
      <c r="E34" s="111" t="str">
        <f t="shared" si="16"/>
        <v>C</v>
      </c>
      <c r="F34" s="161">
        <f t="shared" si="17"/>
        <v>0.89809523809523806</v>
      </c>
      <c r="G34" s="162">
        <f t="shared" si="18"/>
        <v>1.8859999999999999</v>
      </c>
      <c r="H34" s="163">
        <f t="shared" si="19"/>
        <v>2.1</v>
      </c>
      <c r="I34" s="164">
        <f t="shared" si="24"/>
        <v>4883.4260000000004</v>
      </c>
      <c r="J34" s="165">
        <f t="shared" si="25"/>
        <v>1.7199868545572389E-2</v>
      </c>
      <c r="K34" s="165">
        <f t="shared" si="26"/>
        <v>0.35229957916325605</v>
      </c>
      <c r="L34" s="165">
        <f t="shared" si="27"/>
        <v>0.13146508209605304</v>
      </c>
      <c r="M34" s="166">
        <f t="shared" si="28"/>
        <v>7.9980000000000002</v>
      </c>
      <c r="N34" s="167">
        <f t="shared" si="29"/>
        <v>6.0999999999999999E-2</v>
      </c>
      <c r="O34" s="167">
        <f t="shared" si="30"/>
        <v>5.7949999999999999</v>
      </c>
      <c r="P34" s="168">
        <f t="shared" si="31"/>
        <v>0</v>
      </c>
      <c r="Q34" s="169">
        <f t="shared" si="32"/>
        <v>75</v>
      </c>
      <c r="R34" s="170">
        <f t="shared" si="33"/>
        <v>23.568427735506663</v>
      </c>
      <c r="S34" s="142">
        <f t="shared" si="34"/>
        <v>3</v>
      </c>
      <c r="T34" s="142">
        <f t="shared" si="35"/>
        <v>283</v>
      </c>
      <c r="U34" t="s">
        <v>156</v>
      </c>
      <c r="V34" t="s">
        <v>228</v>
      </c>
      <c r="W34" s="4" t="s">
        <v>156</v>
      </c>
      <c r="X34" s="4" t="s">
        <v>228</v>
      </c>
      <c r="Y34" s="4" t="s">
        <v>1008</v>
      </c>
      <c r="Z34" s="4" t="s">
        <v>661</v>
      </c>
      <c r="AA34" s="4" t="s">
        <v>49</v>
      </c>
      <c r="AB34" s="4">
        <v>514</v>
      </c>
      <c r="AC34" s="4">
        <v>4883.4260000000004</v>
      </c>
      <c r="AD34" s="4">
        <v>2589.7109999999998</v>
      </c>
      <c r="AE34" s="4">
        <v>1.8859999999999999</v>
      </c>
      <c r="AF34" s="4">
        <v>2.1</v>
      </c>
      <c r="AG34" s="4">
        <v>7.9980000000000002</v>
      </c>
      <c r="AH34" s="4">
        <v>328.63099999999997</v>
      </c>
      <c r="AI34" s="4">
        <v>5.6524099999999997</v>
      </c>
      <c r="AJ34" s="4">
        <v>115.776563</v>
      </c>
      <c r="AK34" s="4">
        <v>642</v>
      </c>
      <c r="AL34" s="4">
        <v>3</v>
      </c>
      <c r="AM34" s="4">
        <v>283</v>
      </c>
      <c r="AN34" s="4">
        <v>75</v>
      </c>
      <c r="AO34" s="4">
        <v>14.859906000000001</v>
      </c>
      <c r="AP34" s="4">
        <v>116.7</v>
      </c>
      <c r="AQ34" s="4">
        <v>0</v>
      </c>
      <c r="AR34" s="4">
        <v>26</v>
      </c>
      <c r="AS34" s="4">
        <v>5590</v>
      </c>
      <c r="AT34" s="4">
        <v>6.0999999999999999E-2</v>
      </c>
      <c r="AU34" s="4">
        <v>5.7949999999999999</v>
      </c>
      <c r="AV34" s="4">
        <v>41586</v>
      </c>
      <c r="AW34" s="4">
        <v>0</v>
      </c>
      <c r="AX34" s="4">
        <v>0.4</v>
      </c>
      <c r="AY34">
        <v>0.89809523809523806</v>
      </c>
      <c r="AZ34" t="s">
        <v>72</v>
      </c>
      <c r="BA34" t="s">
        <v>989</v>
      </c>
      <c r="BB34">
        <v>1</v>
      </c>
      <c r="BC34" t="s">
        <v>1009</v>
      </c>
      <c r="BD34">
        <v>23</v>
      </c>
      <c r="BE34">
        <v>91828.111000000019</v>
      </c>
      <c r="BF34">
        <v>5.3180076850323096E-2</v>
      </c>
      <c r="BG34">
        <v>4.7760773780813975E-2</v>
      </c>
      <c r="BH34">
        <v>610636.45500000019</v>
      </c>
      <c r="BI34">
        <v>7.9972722886320294E-3</v>
      </c>
      <c r="BJ34">
        <v>7.1823121601714323E-3</v>
      </c>
      <c r="BK34">
        <v>1</v>
      </c>
      <c r="BL34" t="s">
        <v>69</v>
      </c>
      <c r="BM34">
        <v>-2</v>
      </c>
      <c r="BN34" t="s">
        <v>936</v>
      </c>
    </row>
    <row r="35" spans="1:66">
      <c r="A35" s="143" t="str">
        <f t="shared" si="20"/>
        <v>삼환교통</v>
      </c>
      <c r="B35" s="143" t="str">
        <f t="shared" si="21"/>
        <v>23</v>
      </c>
      <c r="C35" s="144" t="str">
        <f t="shared" si="22"/>
        <v>70바3163</v>
      </c>
      <c r="D35" s="132" t="str">
        <f t="shared" si="23"/>
        <v>대형</v>
      </c>
      <c r="E35" s="128" t="str">
        <f t="shared" si="16"/>
        <v>A</v>
      </c>
      <c r="F35" s="151">
        <f t="shared" si="17"/>
        <v>0.95523809523809511</v>
      </c>
      <c r="G35" s="152">
        <f t="shared" si="18"/>
        <v>2.0059999999999998</v>
      </c>
      <c r="H35" s="153">
        <f t="shared" si="19"/>
        <v>2.1</v>
      </c>
      <c r="I35" s="154">
        <f t="shared" si="24"/>
        <v>4782.4380000000001</v>
      </c>
      <c r="J35" s="155">
        <f t="shared" si="25"/>
        <v>1.8495623019124122E-2</v>
      </c>
      <c r="K35" s="155">
        <f t="shared" si="26"/>
        <v>0.34686351890415701</v>
      </c>
      <c r="L35" s="155">
        <f t="shared" si="27"/>
        <v>0.17355164876157306</v>
      </c>
      <c r="M35" s="156">
        <f t="shared" si="28"/>
        <v>8.3480000000000008</v>
      </c>
      <c r="N35" s="157">
        <f t="shared" si="29"/>
        <v>0.105</v>
      </c>
      <c r="O35" s="157">
        <f t="shared" si="30"/>
        <v>7.1719999999999997</v>
      </c>
      <c r="P35" s="158">
        <f t="shared" si="31"/>
        <v>0</v>
      </c>
      <c r="Q35" s="159">
        <f t="shared" si="32"/>
        <v>72</v>
      </c>
      <c r="R35" s="160">
        <f t="shared" si="33"/>
        <v>23.868519440775575</v>
      </c>
      <c r="S35" s="145">
        <f t="shared" si="34"/>
        <v>5</v>
      </c>
      <c r="T35" s="145">
        <f t="shared" si="35"/>
        <v>343</v>
      </c>
      <c r="U35" t="s">
        <v>156</v>
      </c>
      <c r="V35" t="s">
        <v>228</v>
      </c>
      <c r="W35" t="s">
        <v>156</v>
      </c>
      <c r="X35" s="4" t="s">
        <v>228</v>
      </c>
      <c r="Y35" s="4" t="s">
        <v>1010</v>
      </c>
      <c r="Z35" s="4" t="s">
        <v>661</v>
      </c>
      <c r="AA35" s="4" t="s">
        <v>49</v>
      </c>
      <c r="AB35" s="4">
        <v>514</v>
      </c>
      <c r="AC35" s="4">
        <v>4782.4380000000001</v>
      </c>
      <c r="AD35" s="4">
        <v>2384.1610000000001</v>
      </c>
      <c r="AE35" s="4">
        <v>2.0059999999999998</v>
      </c>
      <c r="AF35" s="4">
        <v>2.1</v>
      </c>
      <c r="AG35" s="4">
        <v>8.3480000000000008</v>
      </c>
      <c r="AH35" s="4">
        <v>315.71545300000002</v>
      </c>
      <c r="AI35" s="4">
        <v>5.8393540000000002</v>
      </c>
      <c r="AJ35" s="4">
        <v>109.51017299999999</v>
      </c>
      <c r="AK35" s="4">
        <v>830</v>
      </c>
      <c r="AL35" s="4">
        <v>5</v>
      </c>
      <c r="AM35" s="4">
        <v>343</v>
      </c>
      <c r="AN35" s="4">
        <v>72</v>
      </c>
      <c r="AO35" s="4">
        <v>15.147937000000001</v>
      </c>
      <c r="AP35" s="4">
        <v>130.80000000000001</v>
      </c>
      <c r="AQ35" s="4">
        <v>0</v>
      </c>
      <c r="AR35" s="4">
        <v>13</v>
      </c>
      <c r="AS35" s="4">
        <v>4478</v>
      </c>
      <c r="AT35" s="4">
        <v>0.105</v>
      </c>
      <c r="AU35" s="4">
        <v>7.1719999999999997</v>
      </c>
      <c r="AV35" s="4">
        <v>40075</v>
      </c>
      <c r="AW35" s="4">
        <v>0</v>
      </c>
      <c r="AX35" s="4">
        <v>0.43</v>
      </c>
      <c r="AY35">
        <v>0.95523809523809511</v>
      </c>
      <c r="AZ35" t="s">
        <v>69</v>
      </c>
      <c r="BA35" t="s">
        <v>989</v>
      </c>
      <c r="BB35">
        <v>2</v>
      </c>
      <c r="BC35" t="s">
        <v>1011</v>
      </c>
      <c r="BD35">
        <v>9</v>
      </c>
      <c r="BE35">
        <v>91828.111000000019</v>
      </c>
      <c r="BF35">
        <v>5.2080326469962981E-2</v>
      </c>
      <c r="BG35">
        <v>4.9749111856545583E-2</v>
      </c>
      <c r="BH35">
        <v>610636.45500000019</v>
      </c>
      <c r="BI35">
        <v>7.8318907442235797E-3</v>
      </c>
      <c r="BJ35">
        <v>7.481320396624999E-3</v>
      </c>
      <c r="BK35">
        <v>1</v>
      </c>
      <c r="BL35" t="s">
        <v>74</v>
      </c>
      <c r="BM35">
        <v>-1</v>
      </c>
      <c r="BN35" t="s">
        <v>936</v>
      </c>
    </row>
    <row r="36" spans="1:66">
      <c r="A36" s="140" t="str">
        <f t="shared" si="20"/>
        <v>삼환교통</v>
      </c>
      <c r="B36" s="140" t="str">
        <f t="shared" si="21"/>
        <v>23</v>
      </c>
      <c r="C36" s="141" t="str">
        <f t="shared" si="22"/>
        <v>70바3164</v>
      </c>
      <c r="D36" s="115" t="str">
        <f t="shared" si="23"/>
        <v>대형</v>
      </c>
      <c r="E36" s="111" t="str">
        <f t="shared" si="16"/>
        <v>C</v>
      </c>
      <c r="F36" s="161">
        <f t="shared" si="17"/>
        <v>0.89047619047619053</v>
      </c>
      <c r="G36" s="162">
        <f t="shared" si="18"/>
        <v>1.87</v>
      </c>
      <c r="H36" s="163">
        <f t="shared" si="19"/>
        <v>2.1</v>
      </c>
      <c r="I36" s="164">
        <f t="shared" si="24"/>
        <v>4374.3909999999996</v>
      </c>
      <c r="J36" s="165">
        <f t="shared" si="25"/>
        <v>2.1551276287820428E-2</v>
      </c>
      <c r="K36" s="165">
        <f t="shared" si="26"/>
        <v>0.39084231979201517</v>
      </c>
      <c r="L36" s="165">
        <f t="shared" si="27"/>
        <v>0.15773624259925553</v>
      </c>
      <c r="M36" s="166">
        <f t="shared" si="28"/>
        <v>10.019</v>
      </c>
      <c r="N36" s="167">
        <f t="shared" si="29"/>
        <v>0.114</v>
      </c>
      <c r="O36" s="167">
        <f t="shared" si="30"/>
        <v>28.757999999999999</v>
      </c>
      <c r="P36" s="168">
        <f t="shared" si="31"/>
        <v>3.833333333333333E-2</v>
      </c>
      <c r="Q36" s="169">
        <f t="shared" si="32"/>
        <v>86</v>
      </c>
      <c r="R36" s="170">
        <f t="shared" si="33"/>
        <v>26.516446340795611</v>
      </c>
      <c r="S36" s="142">
        <f t="shared" si="34"/>
        <v>5</v>
      </c>
      <c r="T36" s="142">
        <f t="shared" si="35"/>
        <v>1258</v>
      </c>
      <c r="U36" t="s">
        <v>156</v>
      </c>
      <c r="V36" s="5" t="s">
        <v>228</v>
      </c>
      <c r="W36" t="s">
        <v>156</v>
      </c>
      <c r="X36" s="5" t="s">
        <v>228</v>
      </c>
      <c r="Y36" t="s">
        <v>1012</v>
      </c>
      <c r="Z36" t="s">
        <v>661</v>
      </c>
      <c r="AA36" t="s">
        <v>49</v>
      </c>
      <c r="AB36">
        <v>514</v>
      </c>
      <c r="AC36" s="1">
        <v>4374.3909999999996</v>
      </c>
      <c r="AD36" s="1">
        <v>2339.4960000000001</v>
      </c>
      <c r="AE36" s="28">
        <v>1.87</v>
      </c>
      <c r="AF36">
        <v>2.1</v>
      </c>
      <c r="AG36">
        <v>10.019</v>
      </c>
      <c r="AH36">
        <v>280.74741</v>
      </c>
      <c r="AI36">
        <v>6.050465</v>
      </c>
      <c r="AJ36">
        <v>109.727969</v>
      </c>
      <c r="AK36">
        <v>690</v>
      </c>
      <c r="AL36">
        <v>5</v>
      </c>
      <c r="AM36">
        <v>1258</v>
      </c>
      <c r="AN36">
        <v>86</v>
      </c>
      <c r="AO36">
        <v>15.581232999999999</v>
      </c>
      <c r="AP36">
        <v>250.8</v>
      </c>
      <c r="AQ36">
        <v>2.2999999999999998</v>
      </c>
      <c r="AR36">
        <v>23</v>
      </c>
      <c r="AS36">
        <v>6755</v>
      </c>
      <c r="AT36">
        <v>0.114</v>
      </c>
      <c r="AU36">
        <v>28.757999999999999</v>
      </c>
      <c r="AV36">
        <v>36900</v>
      </c>
      <c r="AW36">
        <v>0</v>
      </c>
      <c r="AX36">
        <v>0.4</v>
      </c>
      <c r="AY36">
        <v>0.89047619047619053</v>
      </c>
      <c r="AZ36" t="s">
        <v>72</v>
      </c>
      <c r="BA36" t="s">
        <v>989</v>
      </c>
      <c r="BB36">
        <v>5</v>
      </c>
      <c r="BC36" t="s">
        <v>1013</v>
      </c>
      <c r="BD36">
        <v>10</v>
      </c>
      <c r="BE36">
        <v>91828.111000000019</v>
      </c>
      <c r="BF36">
        <v>4.763673076101934E-2</v>
      </c>
      <c r="BG36">
        <v>4.2419374534812461E-2</v>
      </c>
      <c r="BH36">
        <v>610636.45500000019</v>
      </c>
      <c r="BI36">
        <v>7.1636584487901203E-3</v>
      </c>
      <c r="BJ36">
        <v>6.3790672853512032E-3</v>
      </c>
      <c r="BK36">
        <v>1</v>
      </c>
      <c r="BL36" t="s">
        <v>71</v>
      </c>
      <c r="BM36">
        <v>-1</v>
      </c>
      <c r="BN36" t="s">
        <v>936</v>
      </c>
    </row>
    <row r="37" spans="1:66">
      <c r="A37" s="143" t="str">
        <f t="shared" si="20"/>
        <v>삼환교통</v>
      </c>
      <c r="B37" s="143" t="str">
        <f t="shared" si="21"/>
        <v>23</v>
      </c>
      <c r="C37" s="144" t="str">
        <f t="shared" si="22"/>
        <v>70바3184</v>
      </c>
      <c r="D37" s="132" t="str">
        <f t="shared" si="23"/>
        <v>저상</v>
      </c>
      <c r="E37" s="128" t="str">
        <f t="shared" si="16"/>
        <v>C</v>
      </c>
      <c r="F37" s="151">
        <f t="shared" si="17"/>
        <v>0.86950000000000005</v>
      </c>
      <c r="G37" s="152">
        <f t="shared" si="18"/>
        <v>1.7390000000000001</v>
      </c>
      <c r="H37" s="153">
        <f t="shared" si="19"/>
        <v>2</v>
      </c>
      <c r="I37" s="154">
        <f t="shared" si="24"/>
        <v>5009.6469999999999</v>
      </c>
      <c r="J37" s="155">
        <f t="shared" si="25"/>
        <v>9.088218880633589E-3</v>
      </c>
      <c r="K37" s="155">
        <f t="shared" si="26"/>
        <v>0.34555950307176531</v>
      </c>
      <c r="L37" s="155">
        <f t="shared" si="27"/>
        <v>0.28644732852434512</v>
      </c>
      <c r="M37" s="156">
        <f t="shared" si="28"/>
        <v>12.845000000000001</v>
      </c>
      <c r="N37" s="157">
        <f t="shared" si="29"/>
        <v>0.04</v>
      </c>
      <c r="O37" s="157">
        <f t="shared" si="30"/>
        <v>6.2679999999999998</v>
      </c>
      <c r="P37" s="158">
        <f t="shared" si="31"/>
        <v>0</v>
      </c>
      <c r="Q37" s="159">
        <f t="shared" si="32"/>
        <v>67</v>
      </c>
      <c r="R37" s="160">
        <f t="shared" si="33"/>
        <v>24.478119524222841</v>
      </c>
      <c r="S37" s="145">
        <f t="shared" si="34"/>
        <v>2</v>
      </c>
      <c r="T37" s="145">
        <f t="shared" si="35"/>
        <v>314</v>
      </c>
      <c r="U37" t="s">
        <v>156</v>
      </c>
      <c r="V37" t="s">
        <v>228</v>
      </c>
      <c r="W37" s="4" t="s">
        <v>156</v>
      </c>
      <c r="X37" s="4" t="s">
        <v>228</v>
      </c>
      <c r="Y37" s="4" t="s">
        <v>1014</v>
      </c>
      <c r="Z37" s="4" t="s">
        <v>954</v>
      </c>
      <c r="AA37" s="4" t="s">
        <v>49</v>
      </c>
      <c r="AB37" s="4">
        <v>514</v>
      </c>
      <c r="AC37" s="4">
        <v>5009.6469999999999</v>
      </c>
      <c r="AD37" s="4">
        <v>2880.3429999999998</v>
      </c>
      <c r="AE37" s="4">
        <v>1.7390000000000001</v>
      </c>
      <c r="AF37" s="4">
        <v>2</v>
      </c>
      <c r="AG37" s="4">
        <v>12.845000000000001</v>
      </c>
      <c r="AH37" s="4">
        <v>317.12627500000002</v>
      </c>
      <c r="AI37" s="4">
        <v>2.8821129999999999</v>
      </c>
      <c r="AJ37" s="4">
        <v>109.585998</v>
      </c>
      <c r="AK37" s="4">
        <v>1435</v>
      </c>
      <c r="AL37" s="4">
        <v>2</v>
      </c>
      <c r="AM37" s="4">
        <v>314</v>
      </c>
      <c r="AN37" s="4">
        <v>67</v>
      </c>
      <c r="AO37" s="4">
        <v>15.79701</v>
      </c>
      <c r="AP37" s="4">
        <v>60.2</v>
      </c>
      <c r="AQ37" s="4">
        <v>0</v>
      </c>
      <c r="AR37" s="4">
        <v>4</v>
      </c>
      <c r="AS37" s="4">
        <v>643</v>
      </c>
      <c r="AT37" s="4">
        <v>0.04</v>
      </c>
      <c r="AU37" s="4">
        <v>6.2679999999999998</v>
      </c>
      <c r="AV37" s="4">
        <v>44797</v>
      </c>
      <c r="AW37" s="4">
        <v>0</v>
      </c>
      <c r="AX37" s="4">
        <v>0.47</v>
      </c>
      <c r="AY37">
        <v>0.86950000000000005</v>
      </c>
      <c r="AZ37" t="s">
        <v>72</v>
      </c>
      <c r="BA37" t="s">
        <v>989</v>
      </c>
      <c r="BB37">
        <v>9</v>
      </c>
      <c r="BC37" t="s">
        <v>1015</v>
      </c>
      <c r="BD37">
        <v>14</v>
      </c>
      <c r="BE37">
        <v>91828.111000000019</v>
      </c>
      <c r="BF37">
        <v>5.4554612367012527E-2</v>
      </c>
      <c r="BG37">
        <v>4.7435235453117397E-2</v>
      </c>
      <c r="BH37">
        <v>610636.45500000019</v>
      </c>
      <c r="BI37">
        <v>8.2039762922441282E-3</v>
      </c>
      <c r="BJ37">
        <v>7.1333573861062701E-3</v>
      </c>
      <c r="BK37">
        <v>1</v>
      </c>
      <c r="BL37" t="s">
        <v>71</v>
      </c>
      <c r="BM37">
        <v>-1</v>
      </c>
      <c r="BN37" t="s">
        <v>936</v>
      </c>
    </row>
    <row r="38" spans="1:66">
      <c r="A38" s="140" t="str">
        <f t="shared" si="20"/>
        <v>삼환교통</v>
      </c>
      <c r="B38" s="140" t="str">
        <f t="shared" si="21"/>
        <v>23</v>
      </c>
      <c r="C38" s="141" t="str">
        <f t="shared" si="22"/>
        <v>70바3185</v>
      </c>
      <c r="D38" s="115" t="str">
        <f t="shared" si="23"/>
        <v>저상</v>
      </c>
      <c r="E38" s="111" t="str">
        <f t="shared" si="16"/>
        <v>C</v>
      </c>
      <c r="F38" s="161">
        <f t="shared" si="17"/>
        <v>0.85950000000000004</v>
      </c>
      <c r="G38" s="162">
        <f t="shared" si="18"/>
        <v>1.7190000000000001</v>
      </c>
      <c r="H38" s="163">
        <f t="shared" si="19"/>
        <v>2</v>
      </c>
      <c r="I38" s="164">
        <f t="shared" si="24"/>
        <v>3690.527</v>
      </c>
      <c r="J38" s="165">
        <f t="shared" si="25"/>
        <v>2.0493234747664818E-2</v>
      </c>
      <c r="K38" s="165">
        <f t="shared" si="26"/>
        <v>0.35602825381962894</v>
      </c>
      <c r="L38" s="165">
        <f t="shared" si="27"/>
        <v>0.2563319547587648</v>
      </c>
      <c r="M38" s="166">
        <f t="shared" si="28"/>
        <v>13.259</v>
      </c>
      <c r="N38" s="167">
        <f t="shared" si="29"/>
        <v>0</v>
      </c>
      <c r="O38" s="167">
        <f t="shared" si="30"/>
        <v>6.6929999999999996</v>
      </c>
      <c r="P38" s="168">
        <f t="shared" si="31"/>
        <v>0</v>
      </c>
      <c r="Q38" s="169">
        <f t="shared" si="32"/>
        <v>67</v>
      </c>
      <c r="R38" s="170">
        <f t="shared" si="33"/>
        <v>24.696203453417418</v>
      </c>
      <c r="S38" s="142">
        <f t="shared" si="34"/>
        <v>0</v>
      </c>
      <c r="T38" s="142">
        <f t="shared" si="35"/>
        <v>247</v>
      </c>
      <c r="U38" t="s">
        <v>156</v>
      </c>
      <c r="V38" t="s">
        <v>228</v>
      </c>
      <c r="W38" t="s">
        <v>156</v>
      </c>
      <c r="X38" s="4" t="s">
        <v>228</v>
      </c>
      <c r="Y38" s="4" t="s">
        <v>1016</v>
      </c>
      <c r="Z38" s="4" t="s">
        <v>954</v>
      </c>
      <c r="AA38" s="4" t="s">
        <v>49</v>
      </c>
      <c r="AB38" s="4">
        <v>514</v>
      </c>
      <c r="AC38" s="4">
        <v>3690.527</v>
      </c>
      <c r="AD38" s="4">
        <v>2147.4279999999999</v>
      </c>
      <c r="AE38" s="4">
        <v>1.7190000000000001</v>
      </c>
      <c r="AF38" s="4">
        <v>2</v>
      </c>
      <c r="AG38" s="4">
        <v>13.259</v>
      </c>
      <c r="AH38" s="4">
        <v>239.68270799999999</v>
      </c>
      <c r="AI38" s="4">
        <v>4.9118740000000001</v>
      </c>
      <c r="AJ38" s="4">
        <v>85.333815999999999</v>
      </c>
      <c r="AK38" s="4">
        <v>946</v>
      </c>
      <c r="AL38" s="4">
        <v>0</v>
      </c>
      <c r="AM38" s="4">
        <v>247</v>
      </c>
      <c r="AN38" s="4">
        <v>67</v>
      </c>
      <c r="AO38" s="4">
        <v>15.397551999999999</v>
      </c>
      <c r="AP38" s="4">
        <v>65.099999999999994</v>
      </c>
      <c r="AQ38" s="4">
        <v>0</v>
      </c>
      <c r="AR38" s="4">
        <v>20</v>
      </c>
      <c r="AS38" s="4">
        <v>5042</v>
      </c>
      <c r="AT38" s="4">
        <v>0</v>
      </c>
      <c r="AU38" s="4">
        <v>6.6929999999999996</v>
      </c>
      <c r="AV38" s="4">
        <v>30572</v>
      </c>
      <c r="AW38" s="4">
        <v>0</v>
      </c>
      <c r="AX38" s="4">
        <v>0.47</v>
      </c>
      <c r="AY38">
        <v>0.85950000000000004</v>
      </c>
      <c r="AZ38" t="s">
        <v>72</v>
      </c>
      <c r="BA38" t="s">
        <v>989</v>
      </c>
      <c r="BB38">
        <v>10</v>
      </c>
      <c r="BC38" t="s">
        <v>1017</v>
      </c>
      <c r="BD38">
        <v>14</v>
      </c>
      <c r="BE38">
        <v>91828.111000000019</v>
      </c>
      <c r="BF38">
        <v>4.0189512337893994E-2</v>
      </c>
      <c r="BG38">
        <v>3.4542885854419891E-2</v>
      </c>
      <c r="BH38">
        <v>610636.45500000019</v>
      </c>
      <c r="BI38">
        <v>6.0437384138816259E-3</v>
      </c>
      <c r="BJ38">
        <v>5.1945931667312581E-3</v>
      </c>
      <c r="BK38">
        <v>1</v>
      </c>
      <c r="BL38" t="s">
        <v>71</v>
      </c>
      <c r="BM38">
        <v>-1</v>
      </c>
      <c r="BN38" t="s">
        <v>936</v>
      </c>
    </row>
    <row r="39" spans="1:66">
      <c r="A39" s="143" t="str">
        <f t="shared" si="20"/>
        <v>삼환교통</v>
      </c>
      <c r="B39" s="143" t="str">
        <f t="shared" si="21"/>
        <v>23</v>
      </c>
      <c r="C39" s="144" t="str">
        <f t="shared" si="22"/>
        <v>70바3191</v>
      </c>
      <c r="D39" s="132" t="str">
        <f t="shared" si="23"/>
        <v>대형</v>
      </c>
      <c r="E39" s="128" t="str">
        <f t="shared" si="16"/>
        <v>B</v>
      </c>
      <c r="F39" s="151">
        <f t="shared" si="17"/>
        <v>0.90999999999999981</v>
      </c>
      <c r="G39" s="152">
        <f t="shared" si="18"/>
        <v>2.0019999999999998</v>
      </c>
      <c r="H39" s="153">
        <f t="shared" si="19"/>
        <v>2.2000000000000002</v>
      </c>
      <c r="I39" s="154">
        <f t="shared" si="24"/>
        <v>3700.2089999999998</v>
      </c>
      <c r="J39" s="155">
        <f t="shared" si="25"/>
        <v>7.3086529687025302E-3</v>
      </c>
      <c r="K39" s="155">
        <f t="shared" si="26"/>
        <v>0.36274476586633336</v>
      </c>
      <c r="L39" s="155">
        <f t="shared" si="27"/>
        <v>0.1670175927900289</v>
      </c>
      <c r="M39" s="156">
        <f t="shared" si="28"/>
        <v>7.8840000000000003</v>
      </c>
      <c r="N39" s="157">
        <f t="shared" si="29"/>
        <v>5.3999999999999999E-2</v>
      </c>
      <c r="O39" s="157">
        <f t="shared" si="30"/>
        <v>6.4859999999999998</v>
      </c>
      <c r="P39" s="158">
        <f t="shared" si="31"/>
        <v>0</v>
      </c>
      <c r="Q39" s="159">
        <f t="shared" si="32"/>
        <v>68</v>
      </c>
      <c r="R39" s="160">
        <f t="shared" si="33"/>
        <v>23.650087849680911</v>
      </c>
      <c r="S39" s="145">
        <f t="shared" si="34"/>
        <v>2</v>
      </c>
      <c r="T39" s="145">
        <f t="shared" si="35"/>
        <v>240</v>
      </c>
      <c r="U39" t="s">
        <v>156</v>
      </c>
      <c r="V39" s="5" t="s">
        <v>228</v>
      </c>
      <c r="W39" t="s">
        <v>156</v>
      </c>
      <c r="X39" s="5" t="s">
        <v>228</v>
      </c>
      <c r="Y39" t="s">
        <v>1018</v>
      </c>
      <c r="Z39" t="s">
        <v>661</v>
      </c>
      <c r="AA39" t="s">
        <v>49</v>
      </c>
      <c r="AB39">
        <v>514</v>
      </c>
      <c r="AC39" s="1">
        <v>3700.2089999999998</v>
      </c>
      <c r="AD39" s="1">
        <v>1848.345</v>
      </c>
      <c r="AE39" s="28">
        <v>2.0019999999999998</v>
      </c>
      <c r="AF39">
        <v>2.2000000000000002</v>
      </c>
      <c r="AG39">
        <v>7.8840000000000003</v>
      </c>
      <c r="AH39">
        <v>248.364645</v>
      </c>
      <c r="AI39">
        <v>1.8152109999999999</v>
      </c>
      <c r="AJ39">
        <v>90.092974999999996</v>
      </c>
      <c r="AK39">
        <v>618</v>
      </c>
      <c r="AL39">
        <v>2</v>
      </c>
      <c r="AM39">
        <v>240</v>
      </c>
      <c r="AN39">
        <v>68</v>
      </c>
      <c r="AO39">
        <v>14.898291</v>
      </c>
      <c r="AP39">
        <v>56.8</v>
      </c>
      <c r="AQ39">
        <v>0</v>
      </c>
      <c r="AR39">
        <v>9</v>
      </c>
      <c r="AS39">
        <v>2702</v>
      </c>
      <c r="AT39">
        <v>5.3999999999999999E-2</v>
      </c>
      <c r="AU39">
        <v>6.4859999999999998</v>
      </c>
      <c r="AV39">
        <v>30998</v>
      </c>
      <c r="AW39">
        <v>0</v>
      </c>
      <c r="AX39">
        <v>0.42</v>
      </c>
      <c r="AY39">
        <v>0.90999999999999981</v>
      </c>
      <c r="AZ39" t="s">
        <v>71</v>
      </c>
      <c r="BA39" t="s">
        <v>989</v>
      </c>
      <c r="BB39">
        <v>3</v>
      </c>
      <c r="BC39" t="s">
        <v>1019</v>
      </c>
      <c r="BD39">
        <v>5</v>
      </c>
      <c r="BE39">
        <v>91828.111000000019</v>
      </c>
      <c r="BF39">
        <v>4.0294948460825888E-2</v>
      </c>
      <c r="BG39">
        <v>3.666840309935155E-2</v>
      </c>
      <c r="BH39">
        <v>610636.45500000019</v>
      </c>
      <c r="BI39">
        <v>6.0595940018025925E-3</v>
      </c>
      <c r="BJ39">
        <v>5.5142305416403577E-3</v>
      </c>
      <c r="BK39">
        <v>1</v>
      </c>
      <c r="BL39" t="s">
        <v>71</v>
      </c>
      <c r="BM39">
        <v>0</v>
      </c>
      <c r="BN39" t="s">
        <v>935</v>
      </c>
    </row>
    <row r="40" spans="1:66">
      <c r="A40" s="140" t="str">
        <f t="shared" si="20"/>
        <v>삼환교통</v>
      </c>
      <c r="B40" s="140" t="str">
        <f t="shared" si="21"/>
        <v>23</v>
      </c>
      <c r="C40" s="141" t="str">
        <f t="shared" si="22"/>
        <v>70바3192</v>
      </c>
      <c r="D40" s="115" t="str">
        <f t="shared" si="23"/>
        <v>대형</v>
      </c>
      <c r="E40" s="111" t="str">
        <f t="shared" si="16"/>
        <v>B</v>
      </c>
      <c r="F40" s="161">
        <f t="shared" si="17"/>
        <v>0.90590909090909089</v>
      </c>
      <c r="G40" s="162">
        <f t="shared" si="18"/>
        <v>1.9930000000000001</v>
      </c>
      <c r="H40" s="163">
        <f t="shared" si="19"/>
        <v>2.2000000000000002</v>
      </c>
      <c r="I40" s="164">
        <f t="shared" si="24"/>
        <v>5162.7359999999999</v>
      </c>
      <c r="J40" s="165">
        <f t="shared" si="25"/>
        <v>1.7664156483366947E-2</v>
      </c>
      <c r="K40" s="165">
        <f t="shared" si="26"/>
        <v>0.39566911222873724</v>
      </c>
      <c r="L40" s="165">
        <f t="shared" si="27"/>
        <v>0.25393512277211155</v>
      </c>
      <c r="M40" s="166">
        <f t="shared" si="28"/>
        <v>11.271000000000001</v>
      </c>
      <c r="N40" s="167">
        <f t="shared" si="29"/>
        <v>0.17399999999999999</v>
      </c>
      <c r="O40" s="167">
        <f t="shared" si="30"/>
        <v>26.303999999999998</v>
      </c>
      <c r="P40" s="168">
        <f t="shared" si="31"/>
        <v>0.21333333333333335</v>
      </c>
      <c r="Q40" s="169">
        <f t="shared" si="32"/>
        <v>89</v>
      </c>
      <c r="R40" s="170">
        <f t="shared" si="33"/>
        <v>25.281908304523757</v>
      </c>
      <c r="S40" s="142">
        <f t="shared" si="34"/>
        <v>9</v>
      </c>
      <c r="T40" s="142">
        <f t="shared" si="35"/>
        <v>1358</v>
      </c>
      <c r="U40" t="s">
        <v>156</v>
      </c>
      <c r="V40" t="s">
        <v>228</v>
      </c>
      <c r="W40" s="4" t="s">
        <v>156</v>
      </c>
      <c r="X40" s="4" t="s">
        <v>228</v>
      </c>
      <c r="Y40" s="4" t="s">
        <v>1020</v>
      </c>
      <c r="Z40" s="4" t="s">
        <v>661</v>
      </c>
      <c r="AA40" s="4" t="s">
        <v>49</v>
      </c>
      <c r="AB40" s="4">
        <v>514</v>
      </c>
      <c r="AC40" s="4">
        <v>5162.7359999999999</v>
      </c>
      <c r="AD40" s="4">
        <v>2591.0039999999999</v>
      </c>
      <c r="AE40" s="4">
        <v>1.9930000000000001</v>
      </c>
      <c r="AF40" s="4">
        <v>2.2000000000000002</v>
      </c>
      <c r="AG40" s="4">
        <v>11.271000000000001</v>
      </c>
      <c r="AH40" s="4">
        <v>348.07962700000002</v>
      </c>
      <c r="AI40" s="4">
        <v>6.1485329999999996</v>
      </c>
      <c r="AJ40" s="4">
        <v>137.724357</v>
      </c>
      <c r="AK40" s="4">
        <v>1311</v>
      </c>
      <c r="AL40" s="4">
        <v>9</v>
      </c>
      <c r="AM40" s="4">
        <v>1358</v>
      </c>
      <c r="AN40" s="4">
        <v>89</v>
      </c>
      <c r="AO40" s="4">
        <v>14.832053999999999</v>
      </c>
      <c r="AP40" s="4">
        <v>4514.7</v>
      </c>
      <c r="AQ40" s="4">
        <v>12.8</v>
      </c>
      <c r="AR40" s="4">
        <v>70</v>
      </c>
      <c r="AS40" s="4">
        <v>23247</v>
      </c>
      <c r="AT40" s="4">
        <v>0.17399999999999999</v>
      </c>
      <c r="AU40" s="4">
        <v>26.303999999999998</v>
      </c>
      <c r="AV40" s="4">
        <v>39583</v>
      </c>
      <c r="AW40" s="4">
        <v>0</v>
      </c>
      <c r="AX40" s="4">
        <v>0.48</v>
      </c>
      <c r="AY40">
        <v>0.90590909090909089</v>
      </c>
      <c r="AZ40" t="s">
        <v>71</v>
      </c>
      <c r="BA40" t="s">
        <v>989</v>
      </c>
      <c r="BB40">
        <v>4</v>
      </c>
      <c r="BC40" t="s">
        <v>1021</v>
      </c>
      <c r="BD40">
        <v>10</v>
      </c>
      <c r="BE40">
        <v>91828.111000000019</v>
      </c>
      <c r="BF40">
        <v>5.6221738025298146E-2</v>
      </c>
      <c r="BG40">
        <v>5.0931783583826912E-2</v>
      </c>
      <c r="BH40">
        <v>610636.45500000019</v>
      </c>
      <c r="BI40">
        <v>8.4546802892729329E-3</v>
      </c>
      <c r="BJ40">
        <v>7.6591717347822517E-3</v>
      </c>
      <c r="BK40">
        <v>1</v>
      </c>
      <c r="BL40" t="s">
        <v>69</v>
      </c>
      <c r="BM40">
        <v>-1</v>
      </c>
      <c r="BN40" t="s">
        <v>936</v>
      </c>
    </row>
    <row r="41" spans="1:66">
      <c r="A41" s="143" t="str">
        <f t="shared" si="20"/>
        <v>삼환교통</v>
      </c>
      <c r="B41" s="143" t="str">
        <f t="shared" si="21"/>
        <v>23</v>
      </c>
      <c r="C41" s="144" t="str">
        <f t="shared" si="22"/>
        <v>72아1008</v>
      </c>
      <c r="D41" s="132" t="str">
        <f t="shared" si="23"/>
        <v>대형</v>
      </c>
      <c r="E41" s="128" t="str">
        <f t="shared" si="16"/>
        <v>B</v>
      </c>
      <c r="F41" s="151">
        <f t="shared" si="17"/>
        <v>0.90260869565217405</v>
      </c>
      <c r="G41" s="152">
        <f t="shared" si="18"/>
        <v>2.0760000000000001</v>
      </c>
      <c r="H41" s="153">
        <f t="shared" si="19"/>
        <v>2.2999999999999998</v>
      </c>
      <c r="I41" s="154">
        <f t="shared" si="24"/>
        <v>5041.8469999999998</v>
      </c>
      <c r="J41" s="155">
        <f t="shared" si="25"/>
        <v>2.5324351300387089E-2</v>
      </c>
      <c r="K41" s="155">
        <f t="shared" si="26"/>
        <v>0.37888092625448927</v>
      </c>
      <c r="L41" s="155">
        <f t="shared" si="27"/>
        <v>0.14478820955891761</v>
      </c>
      <c r="M41" s="156">
        <f t="shared" si="28"/>
        <v>11.638</v>
      </c>
      <c r="N41" s="157">
        <f t="shared" si="29"/>
        <v>7.9000000000000001E-2</v>
      </c>
      <c r="O41" s="157">
        <f t="shared" si="30"/>
        <v>23.007000000000001</v>
      </c>
      <c r="P41" s="158">
        <f t="shared" si="31"/>
        <v>0</v>
      </c>
      <c r="Q41" s="159">
        <f t="shared" si="32"/>
        <v>82</v>
      </c>
      <c r="R41" s="160">
        <f t="shared" si="33"/>
        <v>25.284479715296737</v>
      </c>
      <c r="S41" s="145">
        <f t="shared" si="34"/>
        <v>4</v>
      </c>
      <c r="T41" s="145">
        <f t="shared" si="35"/>
        <v>1160</v>
      </c>
      <c r="U41" t="s">
        <v>156</v>
      </c>
      <c r="V41" t="s">
        <v>228</v>
      </c>
      <c r="W41" t="s">
        <v>156</v>
      </c>
      <c r="X41" s="4" t="s">
        <v>228</v>
      </c>
      <c r="Y41" s="4" t="s">
        <v>1022</v>
      </c>
      <c r="Z41" s="4" t="s">
        <v>661</v>
      </c>
      <c r="AA41" s="4" t="s">
        <v>49</v>
      </c>
      <c r="AB41" s="4">
        <v>514</v>
      </c>
      <c r="AC41" s="4">
        <v>5041.8469999999998</v>
      </c>
      <c r="AD41" s="4">
        <v>2428.9720000000002</v>
      </c>
      <c r="AE41" s="4">
        <v>2.0760000000000001</v>
      </c>
      <c r="AF41" s="4">
        <v>2.2999999999999998</v>
      </c>
      <c r="AG41" s="4">
        <v>11.638</v>
      </c>
      <c r="AH41" s="4">
        <v>334.68711200000001</v>
      </c>
      <c r="AI41" s="4">
        <v>8.4757339999999992</v>
      </c>
      <c r="AJ41" s="4">
        <v>126.806563</v>
      </c>
      <c r="AK41" s="4">
        <v>730</v>
      </c>
      <c r="AL41" s="4">
        <v>4</v>
      </c>
      <c r="AM41" s="4">
        <v>1160</v>
      </c>
      <c r="AN41" s="4">
        <v>82</v>
      </c>
      <c r="AO41" s="4">
        <v>15.064359</v>
      </c>
      <c r="AP41" s="4">
        <v>290</v>
      </c>
      <c r="AQ41" s="4">
        <v>0</v>
      </c>
      <c r="AR41" s="4">
        <v>9</v>
      </c>
      <c r="AS41" s="4">
        <v>2747</v>
      </c>
      <c r="AT41" s="4">
        <v>7.9000000000000001E-2</v>
      </c>
      <c r="AU41" s="4">
        <v>23.007000000000001</v>
      </c>
      <c r="AV41" s="4">
        <v>40913</v>
      </c>
      <c r="AW41" s="4">
        <v>0</v>
      </c>
      <c r="AX41" s="4">
        <v>0.51</v>
      </c>
      <c r="AY41">
        <v>0.90260869565217405</v>
      </c>
      <c r="AZ41" t="s">
        <v>71</v>
      </c>
      <c r="BA41" t="s">
        <v>989</v>
      </c>
      <c r="BB41">
        <v>5</v>
      </c>
      <c r="BC41" t="s">
        <v>1023</v>
      </c>
      <c r="BD41">
        <v>10</v>
      </c>
      <c r="BE41">
        <v>91828.111000000019</v>
      </c>
      <c r="BF41">
        <v>5.490526751661045E-2</v>
      </c>
      <c r="BG41">
        <v>4.9557971897601437E-2</v>
      </c>
      <c r="BH41">
        <v>610636.45500000019</v>
      </c>
      <c r="BI41">
        <v>8.2567081587030348E-3</v>
      </c>
      <c r="BJ41">
        <v>7.4525765815076101E-3</v>
      </c>
      <c r="BK41">
        <v>1</v>
      </c>
      <c r="BL41" t="s">
        <v>69</v>
      </c>
      <c r="BM41">
        <v>-1</v>
      </c>
      <c r="BN41" t="s">
        <v>936</v>
      </c>
    </row>
    <row r="42" spans="1:66">
      <c r="A42" s="140" t="str">
        <f t="shared" si="20"/>
        <v>삼환교통</v>
      </c>
      <c r="B42" s="140" t="str">
        <f t="shared" si="21"/>
        <v>23</v>
      </c>
      <c r="C42" s="141" t="str">
        <f t="shared" si="22"/>
        <v>72아1009</v>
      </c>
      <c r="D42" s="115" t="str">
        <f t="shared" si="23"/>
        <v>대형</v>
      </c>
      <c r="E42" s="111" t="str">
        <f t="shared" si="16"/>
        <v>D</v>
      </c>
      <c r="F42" s="161">
        <f t="shared" si="17"/>
        <v>0.8208333333333333</v>
      </c>
      <c r="G42" s="162">
        <f t="shared" si="18"/>
        <v>1.97</v>
      </c>
      <c r="H42" s="163">
        <f t="shared" si="19"/>
        <v>2.4</v>
      </c>
      <c r="I42" s="164">
        <f t="shared" si="24"/>
        <v>4841.8459999999995</v>
      </c>
      <c r="J42" s="165">
        <f t="shared" si="25"/>
        <v>2.913932141859446E-2</v>
      </c>
      <c r="K42" s="165">
        <f t="shared" si="26"/>
        <v>0.36114765970573709</v>
      </c>
      <c r="L42" s="165">
        <f t="shared" si="27"/>
        <v>0.10347293160501182</v>
      </c>
      <c r="M42" s="166">
        <f t="shared" si="28"/>
        <v>8.6489999999999991</v>
      </c>
      <c r="N42" s="167">
        <f t="shared" si="29"/>
        <v>4.1000000000000002E-2</v>
      </c>
      <c r="O42" s="167">
        <f t="shared" si="30"/>
        <v>10.119999999999999</v>
      </c>
      <c r="P42" s="168">
        <f t="shared" si="31"/>
        <v>0</v>
      </c>
      <c r="Q42" s="169">
        <f t="shared" si="32"/>
        <v>79</v>
      </c>
      <c r="R42" s="170">
        <f t="shared" si="33"/>
        <v>23.894999053891787</v>
      </c>
      <c r="S42" s="142">
        <f t="shared" si="34"/>
        <v>2</v>
      </c>
      <c r="T42" s="142">
        <f t="shared" si="35"/>
        <v>490</v>
      </c>
      <c r="U42" t="s">
        <v>156</v>
      </c>
      <c r="V42" t="s">
        <v>228</v>
      </c>
      <c r="W42" t="s">
        <v>156</v>
      </c>
      <c r="X42" s="4" t="s">
        <v>228</v>
      </c>
      <c r="Y42" s="4" t="s">
        <v>1024</v>
      </c>
      <c r="Z42" s="4" t="s">
        <v>661</v>
      </c>
      <c r="AA42" s="4" t="s">
        <v>49</v>
      </c>
      <c r="AB42" s="4">
        <v>514</v>
      </c>
      <c r="AC42" s="4">
        <v>4841.8459999999995</v>
      </c>
      <c r="AD42" s="4">
        <v>2457.8960000000002</v>
      </c>
      <c r="AE42" s="4">
        <v>1.97</v>
      </c>
      <c r="AF42" s="4">
        <v>2.4</v>
      </c>
      <c r="AG42" s="4">
        <v>8.6489999999999991</v>
      </c>
      <c r="AH42" s="4">
        <v>332.33684</v>
      </c>
      <c r="AI42" s="4">
        <v>9.6840700000000002</v>
      </c>
      <c r="AJ42" s="4">
        <v>120.022672</v>
      </c>
      <c r="AK42" s="4">
        <v>501</v>
      </c>
      <c r="AL42" s="4">
        <v>2</v>
      </c>
      <c r="AM42" s="4">
        <v>490</v>
      </c>
      <c r="AN42" s="4">
        <v>79</v>
      </c>
      <c r="AO42" s="4">
        <v>14.569091999999999</v>
      </c>
      <c r="AP42" s="4">
        <v>166.7</v>
      </c>
      <c r="AQ42" s="4">
        <v>0</v>
      </c>
      <c r="AR42" s="4">
        <v>19</v>
      </c>
      <c r="AS42" s="4">
        <v>5248</v>
      </c>
      <c r="AT42" s="4">
        <v>4.1000000000000002E-2</v>
      </c>
      <c r="AU42" s="4">
        <v>10.119999999999999</v>
      </c>
      <c r="AV42" s="4">
        <v>40404</v>
      </c>
      <c r="AW42" s="4">
        <v>0</v>
      </c>
      <c r="AX42" s="4">
        <v>0.43</v>
      </c>
      <c r="AY42">
        <v>0.8208333333333333</v>
      </c>
      <c r="AZ42" t="s">
        <v>70</v>
      </c>
      <c r="BA42" t="s">
        <v>989</v>
      </c>
      <c r="BB42">
        <v>3</v>
      </c>
      <c r="BC42" t="s">
        <v>1025</v>
      </c>
      <c r="BD42">
        <v>9</v>
      </c>
      <c r="BE42">
        <v>91828.111000000019</v>
      </c>
      <c r="BF42">
        <v>5.2727274331059677E-2</v>
      </c>
      <c r="BG42">
        <v>4.3280304346744819E-2</v>
      </c>
      <c r="BH42">
        <v>610636.45500000019</v>
      </c>
      <c r="BI42">
        <v>7.9291794002046573E-3</v>
      </c>
      <c r="BJ42">
        <v>6.508534757667989E-3</v>
      </c>
      <c r="BK42">
        <v>1</v>
      </c>
      <c r="BL42" t="s">
        <v>72</v>
      </c>
      <c r="BM42">
        <v>-1</v>
      </c>
      <c r="BN42" t="s">
        <v>936</v>
      </c>
    </row>
    <row r="43" spans="1:66">
      <c r="A43" s="143" t="str">
        <f t="shared" si="20"/>
        <v>삼환교통</v>
      </c>
      <c r="B43" s="143" t="str">
        <f t="shared" si="21"/>
        <v>23</v>
      </c>
      <c r="C43" s="144" t="str">
        <f t="shared" si="22"/>
        <v>72아1010</v>
      </c>
      <c r="D43" s="132" t="str">
        <f t="shared" si="23"/>
        <v>대형</v>
      </c>
      <c r="E43" s="128" t="str">
        <f t="shared" si="16"/>
        <v>C</v>
      </c>
      <c r="F43" s="151">
        <f t="shared" si="17"/>
        <v>0.88500000000000001</v>
      </c>
      <c r="G43" s="152">
        <f t="shared" si="18"/>
        <v>1.9470000000000001</v>
      </c>
      <c r="H43" s="153">
        <f t="shared" si="19"/>
        <v>2.2000000000000002</v>
      </c>
      <c r="I43" s="154">
        <f t="shared" si="24"/>
        <v>5355.5870000000004</v>
      </c>
      <c r="J43" s="155">
        <f t="shared" si="25"/>
        <v>1.6730190054530403E-2</v>
      </c>
      <c r="K43" s="155">
        <f t="shared" si="26"/>
        <v>0.37501601992152495</v>
      </c>
      <c r="L43" s="155">
        <f t="shared" si="27"/>
        <v>0.16020652824797729</v>
      </c>
      <c r="M43" s="156">
        <f t="shared" si="28"/>
        <v>8.26</v>
      </c>
      <c r="N43" s="157">
        <f t="shared" si="29"/>
        <v>1.9E-2</v>
      </c>
      <c r="O43" s="157">
        <f t="shared" si="30"/>
        <v>8.57</v>
      </c>
      <c r="P43" s="158">
        <f t="shared" si="31"/>
        <v>3.6666666666666667E-2</v>
      </c>
      <c r="Q43" s="159">
        <f t="shared" si="32"/>
        <v>85</v>
      </c>
      <c r="R43" s="160">
        <f t="shared" si="33"/>
        <v>24.154479320060492</v>
      </c>
      <c r="S43" s="145">
        <f t="shared" si="34"/>
        <v>1</v>
      </c>
      <c r="T43" s="145">
        <f t="shared" si="35"/>
        <v>459</v>
      </c>
      <c r="U43" t="s">
        <v>156</v>
      </c>
      <c r="V43" t="s">
        <v>228</v>
      </c>
      <c r="W43" s="4" t="s">
        <v>156</v>
      </c>
      <c r="X43" s="4" t="s">
        <v>228</v>
      </c>
      <c r="Y43" s="4" t="s">
        <v>1026</v>
      </c>
      <c r="Z43" s="4" t="s">
        <v>661</v>
      </c>
      <c r="AA43" s="4" t="s">
        <v>49</v>
      </c>
      <c r="AB43" s="4">
        <v>514</v>
      </c>
      <c r="AC43" s="4">
        <v>5355.5870000000004</v>
      </c>
      <c r="AD43" s="4">
        <v>2750.7530000000002</v>
      </c>
      <c r="AE43" s="4">
        <v>1.9470000000000001</v>
      </c>
      <c r="AF43" s="4">
        <v>2.2000000000000002</v>
      </c>
      <c r="AG43" s="4">
        <v>8.26</v>
      </c>
      <c r="AH43" s="4">
        <v>364.52269699999999</v>
      </c>
      <c r="AI43" s="4">
        <v>6.0985339999999999</v>
      </c>
      <c r="AJ43" s="4">
        <v>136.701851</v>
      </c>
      <c r="AK43" s="4">
        <v>858</v>
      </c>
      <c r="AL43" s="4">
        <v>1</v>
      </c>
      <c r="AM43" s="4">
        <v>459</v>
      </c>
      <c r="AN43" s="4">
        <v>85</v>
      </c>
      <c r="AO43" s="4">
        <v>14.692053</v>
      </c>
      <c r="AP43" s="4">
        <v>158.9</v>
      </c>
      <c r="AQ43" s="4">
        <v>2.2000000000000002</v>
      </c>
      <c r="AR43" s="4">
        <v>57</v>
      </c>
      <c r="AS43" s="4">
        <v>11602</v>
      </c>
      <c r="AT43" s="4">
        <v>1.9E-2</v>
      </c>
      <c r="AU43" s="4">
        <v>8.57</v>
      </c>
      <c r="AV43" s="4">
        <v>41618</v>
      </c>
      <c r="AW43" s="4">
        <v>0</v>
      </c>
      <c r="AX43" s="4">
        <v>0.41</v>
      </c>
      <c r="AY43">
        <v>0.88500000000000001</v>
      </c>
      <c r="AZ43" t="s">
        <v>72</v>
      </c>
      <c r="BA43" t="s">
        <v>989</v>
      </c>
      <c r="BB43">
        <v>7</v>
      </c>
      <c r="BC43" t="s">
        <v>1027</v>
      </c>
      <c r="BD43">
        <v>8</v>
      </c>
      <c r="BE43">
        <v>91828.111000000019</v>
      </c>
      <c r="BF43">
        <v>5.8321868343779816E-2</v>
      </c>
      <c r="BG43">
        <v>5.1614853484245139E-2</v>
      </c>
      <c r="BH43">
        <v>610636.45500000019</v>
      </c>
      <c r="BI43">
        <v>8.7704999532004658E-3</v>
      </c>
      <c r="BJ43">
        <v>7.7618924585824119E-3</v>
      </c>
      <c r="BK43">
        <v>1</v>
      </c>
      <c r="BL43" t="s">
        <v>71</v>
      </c>
      <c r="BM43">
        <v>-1</v>
      </c>
      <c r="BN43" t="s">
        <v>936</v>
      </c>
    </row>
    <row r="44" spans="1:66">
      <c r="A44" s="140" t="str">
        <f t="shared" si="20"/>
        <v>삼환교통</v>
      </c>
      <c r="B44" s="140" t="str">
        <f t="shared" si="21"/>
        <v>23</v>
      </c>
      <c r="C44" s="141" t="str">
        <f t="shared" si="22"/>
        <v>72아1011</v>
      </c>
      <c r="D44" s="115" t="str">
        <f t="shared" si="23"/>
        <v>대형</v>
      </c>
      <c r="E44" s="111" t="str">
        <f t="shared" si="16"/>
        <v>F</v>
      </c>
      <c r="F44" s="161">
        <f t="shared" si="17"/>
        <v>0.74913043478260877</v>
      </c>
      <c r="G44" s="162">
        <f t="shared" si="18"/>
        <v>1.7230000000000001</v>
      </c>
      <c r="H44" s="163">
        <f t="shared" si="19"/>
        <v>2.2999999999999998</v>
      </c>
      <c r="I44" s="164">
        <f t="shared" si="24"/>
        <v>4247.6559999999999</v>
      </c>
      <c r="J44" s="165">
        <f t="shared" si="25"/>
        <v>1.7770550055357926E-2</v>
      </c>
      <c r="K44" s="165">
        <f t="shared" si="26"/>
        <v>0.3497389761716348</v>
      </c>
      <c r="L44" s="165">
        <f t="shared" si="27"/>
        <v>9.2757040588974243E-2</v>
      </c>
      <c r="M44" s="166">
        <f t="shared" si="28"/>
        <v>10.9</v>
      </c>
      <c r="N44" s="167">
        <f t="shared" si="29"/>
        <v>0.77700000000000002</v>
      </c>
      <c r="O44" s="167">
        <f t="shared" si="30"/>
        <v>4.944</v>
      </c>
      <c r="P44" s="168">
        <f t="shared" si="31"/>
        <v>0</v>
      </c>
      <c r="Q44" s="169">
        <f t="shared" si="32"/>
        <v>67</v>
      </c>
      <c r="R44" s="170">
        <f t="shared" si="33"/>
        <v>23.902166272668207</v>
      </c>
      <c r="S44" s="142">
        <f t="shared" si="34"/>
        <v>33</v>
      </c>
      <c r="T44" s="142">
        <f t="shared" si="35"/>
        <v>210</v>
      </c>
      <c r="U44" t="s">
        <v>156</v>
      </c>
      <c r="V44" t="s">
        <v>228</v>
      </c>
      <c r="W44" t="s">
        <v>156</v>
      </c>
      <c r="X44" s="4" t="s">
        <v>228</v>
      </c>
      <c r="Y44" s="4" t="s">
        <v>1028</v>
      </c>
      <c r="Z44" s="4" t="s">
        <v>661</v>
      </c>
      <c r="AA44" s="4" t="s">
        <v>49</v>
      </c>
      <c r="AB44" s="4">
        <v>514</v>
      </c>
      <c r="AC44" s="4">
        <v>4247.6559999999999</v>
      </c>
      <c r="AD44" s="4">
        <v>2465.8820000000001</v>
      </c>
      <c r="AE44" s="4">
        <v>1.7230000000000001</v>
      </c>
      <c r="AF44" s="4">
        <v>2.2999999999999998</v>
      </c>
      <c r="AG44" s="4">
        <v>10.9</v>
      </c>
      <c r="AH44" s="4">
        <v>280.96879300000001</v>
      </c>
      <c r="AI44" s="4">
        <v>4.9929699999999997</v>
      </c>
      <c r="AJ44" s="4">
        <v>98.265737999999999</v>
      </c>
      <c r="AK44" s="4">
        <v>394</v>
      </c>
      <c r="AL44" s="4">
        <v>33</v>
      </c>
      <c r="AM44" s="4">
        <v>210</v>
      </c>
      <c r="AN44" s="4">
        <v>67</v>
      </c>
      <c r="AO44" s="4">
        <v>15.117891999999999</v>
      </c>
      <c r="AP44" s="4">
        <v>48.9</v>
      </c>
      <c r="AQ44" s="4">
        <v>0</v>
      </c>
      <c r="AR44" s="4">
        <v>3</v>
      </c>
      <c r="AS44" s="4">
        <v>818</v>
      </c>
      <c r="AT44" s="4">
        <v>0.77700000000000002</v>
      </c>
      <c r="AU44" s="4">
        <v>4.944</v>
      </c>
      <c r="AV44" s="4">
        <v>34752</v>
      </c>
      <c r="AW44" s="4">
        <v>0</v>
      </c>
      <c r="AX44" s="4">
        <v>0.43</v>
      </c>
      <c r="AY44">
        <v>0.74913043478260877</v>
      </c>
      <c r="AZ44" t="s">
        <v>73</v>
      </c>
      <c r="BA44" t="s">
        <v>989</v>
      </c>
      <c r="BB44">
        <v>1</v>
      </c>
      <c r="BC44" t="s">
        <v>1029</v>
      </c>
      <c r="BD44">
        <v>12</v>
      </c>
      <c r="BE44">
        <v>91828.111000000019</v>
      </c>
      <c r="BF44">
        <v>4.6256597829830118E-2</v>
      </c>
      <c r="BG44">
        <v>3.4652225243824913E-2</v>
      </c>
      <c r="BH44">
        <v>610636.45500000019</v>
      </c>
      <c r="BI44">
        <v>6.9561127004774039E-3</v>
      </c>
      <c r="BJ44">
        <v>5.2110357317054646E-3</v>
      </c>
      <c r="BK44">
        <v>1</v>
      </c>
      <c r="BL44" t="s">
        <v>73</v>
      </c>
      <c r="BM44">
        <v>0</v>
      </c>
      <c r="BN44" t="s">
        <v>935</v>
      </c>
    </row>
    <row r="45" spans="1:66">
      <c r="A45" s="143" t="str">
        <f t="shared" si="20"/>
        <v>삼환교통</v>
      </c>
      <c r="B45" s="143" t="str">
        <f t="shared" si="21"/>
        <v>4</v>
      </c>
      <c r="C45" s="144" t="str">
        <f t="shared" si="22"/>
        <v>72아1204</v>
      </c>
      <c r="D45" s="132" t="str">
        <f t="shared" si="23"/>
        <v>중형</v>
      </c>
      <c r="E45" s="128" t="str">
        <f t="shared" si="16"/>
        <v>C</v>
      </c>
      <c r="F45" s="151">
        <f t="shared" si="17"/>
        <v>0.879</v>
      </c>
      <c r="G45" s="152">
        <f t="shared" si="18"/>
        <v>2.637</v>
      </c>
      <c r="H45" s="153">
        <f t="shared" si="19"/>
        <v>3</v>
      </c>
      <c r="I45" s="154">
        <f t="shared" si="24"/>
        <v>5420.9650000000001</v>
      </c>
      <c r="J45" s="155">
        <f t="shared" si="25"/>
        <v>1.1349714080994078E-2</v>
      </c>
      <c r="K45" s="155">
        <f t="shared" si="26"/>
        <v>0.32400656873784073</v>
      </c>
      <c r="L45" s="155">
        <f t="shared" si="27"/>
        <v>0.19553714144990789</v>
      </c>
      <c r="M45" s="156">
        <f t="shared" si="28"/>
        <v>9.3010000000000002</v>
      </c>
      <c r="N45" s="157">
        <f t="shared" si="29"/>
        <v>0.111</v>
      </c>
      <c r="O45" s="157">
        <f t="shared" si="30"/>
        <v>9.4260000000000002</v>
      </c>
      <c r="P45" s="158">
        <f t="shared" si="31"/>
        <v>0</v>
      </c>
      <c r="Q45" s="159">
        <f t="shared" si="32"/>
        <v>69</v>
      </c>
      <c r="R45" s="160">
        <f t="shared" si="33"/>
        <v>24.284781356779558</v>
      </c>
      <c r="S45" s="145">
        <f t="shared" si="34"/>
        <v>6</v>
      </c>
      <c r="T45" s="145">
        <f t="shared" si="35"/>
        <v>511</v>
      </c>
      <c r="U45" t="s">
        <v>156</v>
      </c>
      <c r="V45" t="s">
        <v>229</v>
      </c>
      <c r="W45" t="s">
        <v>156</v>
      </c>
      <c r="X45" s="4" t="s">
        <v>229</v>
      </c>
      <c r="Y45" s="4" t="s">
        <v>1030</v>
      </c>
      <c r="Z45" s="4" t="s">
        <v>715</v>
      </c>
      <c r="AA45" s="4" t="s">
        <v>49</v>
      </c>
      <c r="AB45" s="4">
        <v>514</v>
      </c>
      <c r="AC45" s="4">
        <v>5420.9650000000001</v>
      </c>
      <c r="AD45" s="4">
        <v>2055.8649999999998</v>
      </c>
      <c r="AE45" s="4">
        <v>2.637</v>
      </c>
      <c r="AF45" s="4">
        <v>3</v>
      </c>
      <c r="AG45" s="4">
        <v>9.3010000000000002</v>
      </c>
      <c r="AH45" s="4">
        <v>335.85630200000003</v>
      </c>
      <c r="AI45" s="4">
        <v>3.8118729999999998</v>
      </c>
      <c r="AJ45" s="4">
        <v>108.819648</v>
      </c>
      <c r="AK45" s="4">
        <v>1060</v>
      </c>
      <c r="AL45" s="4">
        <v>6</v>
      </c>
      <c r="AM45" s="4">
        <v>511</v>
      </c>
      <c r="AN45" s="4">
        <v>69</v>
      </c>
      <c r="AO45" s="4">
        <v>16.140726999999998</v>
      </c>
      <c r="AP45" s="4">
        <v>76.400000000000006</v>
      </c>
      <c r="AQ45" s="4">
        <v>0</v>
      </c>
      <c r="AR45" s="4">
        <v>6</v>
      </c>
      <c r="AS45" s="4">
        <v>1468</v>
      </c>
      <c r="AT45" s="4">
        <v>0.111</v>
      </c>
      <c r="AU45" s="4">
        <v>9.4260000000000002</v>
      </c>
      <c r="AV45" s="4">
        <v>41615</v>
      </c>
      <c r="AW45" s="4">
        <v>0</v>
      </c>
      <c r="AX45" s="4">
        <v>0.59</v>
      </c>
      <c r="AY45">
        <v>0.879</v>
      </c>
      <c r="AZ45" t="s">
        <v>72</v>
      </c>
      <c r="BA45" t="s">
        <v>306</v>
      </c>
      <c r="BB45">
        <v>8</v>
      </c>
      <c r="BC45" t="s">
        <v>1031</v>
      </c>
      <c r="BD45">
        <v>13</v>
      </c>
      <c r="BE45">
        <v>118441.53600000002</v>
      </c>
      <c r="BF45">
        <v>4.5769121062394863E-2</v>
      </c>
      <c r="BG45">
        <v>4.0231057413845084E-2</v>
      </c>
      <c r="BH45">
        <v>610636.45500000019</v>
      </c>
      <c r="BI45">
        <v>8.8775652937392972E-3</v>
      </c>
      <c r="BJ45">
        <v>7.8033798931968421E-3</v>
      </c>
      <c r="BK45">
        <v>2</v>
      </c>
      <c r="BL45" t="s">
        <v>71</v>
      </c>
      <c r="BM45">
        <v>-1</v>
      </c>
      <c r="BN45" t="s">
        <v>936</v>
      </c>
    </row>
    <row r="46" spans="1:66">
      <c r="A46" s="140" t="str">
        <f t="shared" si="20"/>
        <v>삼환교통</v>
      </c>
      <c r="B46" s="140" t="str">
        <f t="shared" si="21"/>
        <v>4</v>
      </c>
      <c r="C46" s="141" t="str">
        <f t="shared" si="22"/>
        <v>72아1205</v>
      </c>
      <c r="D46" s="115" t="str">
        <f t="shared" si="23"/>
        <v>중형</v>
      </c>
      <c r="E46" s="111" t="str">
        <f t="shared" si="16"/>
        <v>C</v>
      </c>
      <c r="F46" s="161">
        <f t="shared" si="17"/>
        <v>0.88266666666666671</v>
      </c>
      <c r="G46" s="162">
        <f t="shared" si="18"/>
        <v>2.6480000000000001</v>
      </c>
      <c r="H46" s="163">
        <f t="shared" si="19"/>
        <v>3</v>
      </c>
      <c r="I46" s="164">
        <f t="shared" si="24"/>
        <v>5454.8559999999998</v>
      </c>
      <c r="J46" s="165">
        <f t="shared" si="25"/>
        <v>2.4682804080157553E-2</v>
      </c>
      <c r="K46" s="165">
        <f t="shared" si="26"/>
        <v>0.31981097502055084</v>
      </c>
      <c r="L46" s="165">
        <f t="shared" si="27"/>
        <v>0.19047248909962061</v>
      </c>
      <c r="M46" s="166">
        <f t="shared" si="28"/>
        <v>9.0370000000000008</v>
      </c>
      <c r="N46" s="167">
        <f t="shared" si="29"/>
        <v>0.20200000000000001</v>
      </c>
      <c r="O46" s="167">
        <f t="shared" si="30"/>
        <v>13.034000000000001</v>
      </c>
      <c r="P46" s="168">
        <f t="shared" si="31"/>
        <v>0</v>
      </c>
      <c r="Q46" s="169">
        <f t="shared" si="32"/>
        <v>72</v>
      </c>
      <c r="R46" s="170">
        <f t="shared" si="33"/>
        <v>25.279408560227612</v>
      </c>
      <c r="S46" s="142">
        <f t="shared" si="34"/>
        <v>11</v>
      </c>
      <c r="T46" s="142">
        <f t="shared" si="35"/>
        <v>711</v>
      </c>
      <c r="U46" t="s">
        <v>156</v>
      </c>
      <c r="V46" t="s">
        <v>229</v>
      </c>
      <c r="W46" s="4" t="s">
        <v>156</v>
      </c>
      <c r="X46" s="4" t="s">
        <v>229</v>
      </c>
      <c r="Y46" s="4" t="s">
        <v>1032</v>
      </c>
      <c r="Z46" s="4" t="s">
        <v>715</v>
      </c>
      <c r="AA46" s="4" t="s">
        <v>49</v>
      </c>
      <c r="AB46" s="4">
        <v>514</v>
      </c>
      <c r="AC46" s="4">
        <v>5454.8559999999998</v>
      </c>
      <c r="AD46" s="4">
        <v>2059.8409999999999</v>
      </c>
      <c r="AE46" s="4">
        <v>2.6480000000000001</v>
      </c>
      <c r="AF46" s="4">
        <v>3</v>
      </c>
      <c r="AG46" s="4">
        <v>9.0370000000000008</v>
      </c>
      <c r="AH46" s="4">
        <v>329.184641</v>
      </c>
      <c r="AI46" s="4">
        <v>8.1251999999999995</v>
      </c>
      <c r="AJ46" s="4">
        <v>105.276861</v>
      </c>
      <c r="AK46" s="4">
        <v>1039</v>
      </c>
      <c r="AL46" s="4">
        <v>11</v>
      </c>
      <c r="AM46" s="4">
        <v>711</v>
      </c>
      <c r="AN46" s="4">
        <v>72</v>
      </c>
      <c r="AO46" s="4">
        <v>16.570809000000001</v>
      </c>
      <c r="AP46" s="4">
        <v>197.9</v>
      </c>
      <c r="AQ46" s="4">
        <v>0</v>
      </c>
      <c r="AR46" s="4">
        <v>6</v>
      </c>
      <c r="AS46" s="4">
        <v>2225</v>
      </c>
      <c r="AT46" s="4">
        <v>0.20200000000000001</v>
      </c>
      <c r="AU46" s="4">
        <v>13.034000000000001</v>
      </c>
      <c r="AV46" s="4">
        <v>42907</v>
      </c>
      <c r="AW46" s="4">
        <v>0</v>
      </c>
      <c r="AX46" s="4">
        <v>0.56000000000000005</v>
      </c>
      <c r="AY46">
        <v>0.88266666666666671</v>
      </c>
      <c r="AZ46" t="s">
        <v>72</v>
      </c>
      <c r="BA46" t="s">
        <v>306</v>
      </c>
      <c r="BB46">
        <v>5</v>
      </c>
      <c r="BC46" t="s">
        <v>1033</v>
      </c>
      <c r="BD46">
        <v>10</v>
      </c>
      <c r="BE46">
        <v>118441.53600000002</v>
      </c>
      <c r="BF46">
        <v>4.6055262235032132E-2</v>
      </c>
      <c r="BG46">
        <v>4.0651444799455032E-2</v>
      </c>
      <c r="BH46">
        <v>610636.45500000019</v>
      </c>
      <c r="BI46">
        <v>8.9330664020050975E-3</v>
      </c>
      <c r="BJ46">
        <v>7.8849199441698332E-3</v>
      </c>
      <c r="BK46">
        <v>1</v>
      </c>
      <c r="BL46" t="s">
        <v>72</v>
      </c>
      <c r="BM46">
        <v>0</v>
      </c>
      <c r="BN46" t="s">
        <v>935</v>
      </c>
    </row>
    <row r="47" spans="1:66">
      <c r="A47" s="143" t="str">
        <f t="shared" si="20"/>
        <v>삼환교통</v>
      </c>
      <c r="B47" s="143" t="str">
        <f t="shared" si="21"/>
        <v>4</v>
      </c>
      <c r="C47" s="144" t="str">
        <f t="shared" si="22"/>
        <v>72아1207</v>
      </c>
      <c r="D47" s="132" t="str">
        <f t="shared" si="23"/>
        <v>중형</v>
      </c>
      <c r="E47" s="128" t="str">
        <f t="shared" si="16"/>
        <v>D</v>
      </c>
      <c r="F47" s="151">
        <f t="shared" si="17"/>
        <v>0.84533333333333338</v>
      </c>
      <c r="G47" s="152">
        <f t="shared" si="18"/>
        <v>2.536</v>
      </c>
      <c r="H47" s="153">
        <f t="shared" si="19"/>
        <v>3</v>
      </c>
      <c r="I47" s="154">
        <f t="shared" si="24"/>
        <v>4546.0969999999998</v>
      </c>
      <c r="J47" s="155">
        <f t="shared" si="25"/>
        <v>3.1394918697323346E-2</v>
      </c>
      <c r="K47" s="155">
        <f t="shared" si="26"/>
        <v>0.32611705994431445</v>
      </c>
      <c r="L47" s="155">
        <f t="shared" si="27"/>
        <v>0.25010465020873951</v>
      </c>
      <c r="M47" s="156">
        <f t="shared" si="28"/>
        <v>10.981999999999999</v>
      </c>
      <c r="N47" s="157">
        <f t="shared" si="29"/>
        <v>0.154</v>
      </c>
      <c r="O47" s="157">
        <f t="shared" si="30"/>
        <v>18.125</v>
      </c>
      <c r="P47" s="158">
        <f t="shared" si="31"/>
        <v>0</v>
      </c>
      <c r="Q47" s="159">
        <f t="shared" si="32"/>
        <v>72</v>
      </c>
      <c r="R47" s="160">
        <f t="shared" si="33"/>
        <v>24.915004434896733</v>
      </c>
      <c r="S47" s="145">
        <f t="shared" si="34"/>
        <v>7</v>
      </c>
      <c r="T47" s="145">
        <f t="shared" si="35"/>
        <v>824</v>
      </c>
      <c r="U47" t="s">
        <v>156</v>
      </c>
      <c r="V47" t="s">
        <v>229</v>
      </c>
      <c r="W47" t="s">
        <v>156</v>
      </c>
      <c r="X47" s="4" t="s">
        <v>229</v>
      </c>
      <c r="Y47" s="4" t="s">
        <v>1034</v>
      </c>
      <c r="Z47" s="4" t="s">
        <v>715</v>
      </c>
      <c r="AA47" s="4" t="s">
        <v>49</v>
      </c>
      <c r="AB47" s="4">
        <v>514</v>
      </c>
      <c r="AC47" s="4">
        <v>4546.0969999999998</v>
      </c>
      <c r="AD47" s="4">
        <v>1792.9390000000001</v>
      </c>
      <c r="AE47" s="4">
        <v>2.536</v>
      </c>
      <c r="AF47" s="4">
        <v>3</v>
      </c>
      <c r="AG47" s="4">
        <v>10.981999999999999</v>
      </c>
      <c r="AH47" s="4">
        <v>283.996308</v>
      </c>
      <c r="AI47" s="4">
        <v>8.9160409999999999</v>
      </c>
      <c r="AJ47" s="4">
        <v>92.616040999999996</v>
      </c>
      <c r="AK47" s="4">
        <v>1137</v>
      </c>
      <c r="AL47" s="4">
        <v>7</v>
      </c>
      <c r="AM47" s="4">
        <v>824</v>
      </c>
      <c r="AN47" s="4">
        <v>72</v>
      </c>
      <c r="AO47" s="4">
        <v>16.007591000000001</v>
      </c>
      <c r="AP47" s="4">
        <v>213.6</v>
      </c>
      <c r="AQ47" s="4">
        <v>0</v>
      </c>
      <c r="AR47" s="4">
        <v>5</v>
      </c>
      <c r="AS47" s="4">
        <v>1349</v>
      </c>
      <c r="AT47" s="4">
        <v>0.154</v>
      </c>
      <c r="AU47" s="4">
        <v>18.125</v>
      </c>
      <c r="AV47" s="4">
        <v>34864</v>
      </c>
      <c r="AW47" s="4">
        <v>0</v>
      </c>
      <c r="AX47" s="4">
        <v>0.61</v>
      </c>
      <c r="AY47">
        <v>0.84533333333333338</v>
      </c>
      <c r="AZ47" t="s">
        <v>70</v>
      </c>
      <c r="BA47" t="s">
        <v>306</v>
      </c>
      <c r="BB47">
        <v>1</v>
      </c>
      <c r="BC47" t="s">
        <v>1035</v>
      </c>
      <c r="BD47">
        <v>7</v>
      </c>
      <c r="BE47">
        <v>118441.53600000002</v>
      </c>
      <c r="BF47">
        <v>3.838262448740954E-2</v>
      </c>
      <c r="BG47">
        <v>3.2446111900023535E-2</v>
      </c>
      <c r="BH47">
        <v>610636.45500000019</v>
      </c>
      <c r="BI47">
        <v>7.4448503078644365E-3</v>
      </c>
      <c r="BJ47">
        <v>6.2933801269147377E-3</v>
      </c>
      <c r="BK47">
        <v>1</v>
      </c>
      <c r="BL47" t="s">
        <v>72</v>
      </c>
      <c r="BM47">
        <v>-1</v>
      </c>
      <c r="BN47" t="s">
        <v>936</v>
      </c>
    </row>
    <row r="48" spans="1:66">
      <c r="A48" s="143" t="str">
        <f t="shared" ref="A48:A111" si="36">W48</f>
        <v>삼환교통</v>
      </c>
      <c r="B48" s="143" t="str">
        <f t="shared" ref="B48:B111" si="37">V48</f>
        <v>4</v>
      </c>
      <c r="C48" s="144" t="str">
        <f t="shared" ref="C48:C111" si="38">Y48</f>
        <v>72아1211</v>
      </c>
      <c r="D48" s="132" t="str">
        <f t="shared" ref="D48:D111" si="39">Z48</f>
        <v>중형</v>
      </c>
      <c r="E48" s="128" t="str">
        <f t="shared" ref="E48:E111" si="40">AZ48</f>
        <v>A</v>
      </c>
      <c r="F48" s="151">
        <f t="shared" ref="F48:F111" si="41">G48/H48</f>
        <v>0.95633333333333337</v>
      </c>
      <c r="G48" s="152">
        <f t="shared" ref="G48:G111" si="42">AE48</f>
        <v>2.8690000000000002</v>
      </c>
      <c r="H48" s="153">
        <f t="shared" ref="H48:H111" si="43">AF48</f>
        <v>3</v>
      </c>
      <c r="I48" s="154">
        <f t="shared" ref="I48:I111" si="44">AC48</f>
        <v>5355.4129999999996</v>
      </c>
      <c r="J48" s="155">
        <f t="shared" ref="J48:J111" si="45">AI48/AH48</f>
        <v>1.1331334122932551E-2</v>
      </c>
      <c r="K48" s="155">
        <f t="shared" ref="K48:K111" si="46">AJ48/AH48</f>
        <v>0.29218473095285469</v>
      </c>
      <c r="L48" s="155">
        <f t="shared" ref="L48:L111" si="47">AK48/AC48</f>
        <v>0.27467536117195818</v>
      </c>
      <c r="M48" s="156">
        <f t="shared" ref="M48:M111" si="48">AG48</f>
        <v>7.3719999999999999</v>
      </c>
      <c r="N48" s="157">
        <f t="shared" ref="N48:N111" si="49">IF(AW48=0,AT48,"속도계이상")</f>
        <v>0.13100000000000001</v>
      </c>
      <c r="O48" s="157">
        <f t="shared" ref="O48:O111" si="50">IF(AW48=0,AU48,"속도계이상")</f>
        <v>7.6369999999999996</v>
      </c>
      <c r="P48" s="158">
        <f t="shared" ref="P48:P111" si="51">AQ48/60</f>
        <v>0</v>
      </c>
      <c r="Q48" s="159">
        <f t="shared" ref="Q48:Q111" si="52">AN48</f>
        <v>69</v>
      </c>
      <c r="R48" s="160">
        <f t="shared" ref="R48:R111" si="53">AC48/(AH48-AI48-AJ48)</f>
        <v>23.295256899029262</v>
      </c>
      <c r="S48" s="145">
        <f t="shared" ref="S48:S111" si="54">IF(AW48=0,AL48,"속도계이상")</f>
        <v>7</v>
      </c>
      <c r="T48" s="145">
        <f t="shared" ref="T48:T111" si="55">IF(AW48=0,AM48,"속도계이상")</f>
        <v>409</v>
      </c>
      <c r="U48" t="s">
        <v>156</v>
      </c>
      <c r="V48" t="s">
        <v>229</v>
      </c>
      <c r="W48" t="s">
        <v>156</v>
      </c>
      <c r="X48" s="4" t="s">
        <v>229</v>
      </c>
      <c r="Y48" s="4" t="s">
        <v>1036</v>
      </c>
      <c r="Z48" s="4" t="s">
        <v>715</v>
      </c>
      <c r="AA48" s="4" t="s">
        <v>49</v>
      </c>
      <c r="AB48" s="4">
        <v>514</v>
      </c>
      <c r="AC48" s="4">
        <v>5355.4129999999996</v>
      </c>
      <c r="AD48" s="4">
        <v>1866.636</v>
      </c>
      <c r="AE48" s="4">
        <v>2.8690000000000002</v>
      </c>
      <c r="AF48" s="4">
        <v>3</v>
      </c>
      <c r="AG48" s="4">
        <v>7.3719999999999999</v>
      </c>
      <c r="AH48" s="4">
        <v>330.07631400000002</v>
      </c>
      <c r="AI48" s="4">
        <v>3.740205</v>
      </c>
      <c r="AJ48" s="4">
        <v>96.443258999999998</v>
      </c>
      <c r="AK48" s="4">
        <v>1471</v>
      </c>
      <c r="AL48" s="4">
        <v>7</v>
      </c>
      <c r="AM48" s="4">
        <v>409</v>
      </c>
      <c r="AN48" s="4">
        <v>69</v>
      </c>
      <c r="AO48" s="4">
        <v>16.224772000000002</v>
      </c>
      <c r="AP48" s="4">
        <v>97.3</v>
      </c>
      <c r="AQ48" s="4">
        <v>0</v>
      </c>
      <c r="AR48" s="4">
        <v>8</v>
      </c>
      <c r="AS48" s="4">
        <v>2038</v>
      </c>
      <c r="AT48" s="4">
        <v>0.13100000000000001</v>
      </c>
      <c r="AU48" s="4">
        <v>7.6369999999999996</v>
      </c>
      <c r="AV48" s="4">
        <v>46317</v>
      </c>
      <c r="AW48" s="4">
        <v>0</v>
      </c>
      <c r="AX48" s="4">
        <v>0.59</v>
      </c>
      <c r="AY48">
        <v>0.95633333333333337</v>
      </c>
      <c r="AZ48" t="s">
        <v>69</v>
      </c>
      <c r="BA48" t="s">
        <v>306</v>
      </c>
      <c r="BB48">
        <v>1</v>
      </c>
      <c r="BC48" t="s">
        <v>1037</v>
      </c>
      <c r="BD48">
        <v>10</v>
      </c>
      <c r="BE48">
        <v>118441.53600000002</v>
      </c>
      <c r="BF48">
        <v>4.521566657156488E-2</v>
      </c>
      <c r="BG48">
        <v>4.3241249131273217E-2</v>
      </c>
      <c r="BH48">
        <v>610636.45500000019</v>
      </c>
      <c r="BI48">
        <v>8.770215004605314E-3</v>
      </c>
      <c r="BJ48">
        <v>8.3872489494042149E-3</v>
      </c>
      <c r="BK48">
        <v>1</v>
      </c>
      <c r="BL48" t="s">
        <v>69</v>
      </c>
      <c r="BM48">
        <v>0</v>
      </c>
      <c r="BN48" t="s">
        <v>935</v>
      </c>
    </row>
    <row r="49" spans="1:66">
      <c r="A49" s="143" t="str">
        <f t="shared" si="36"/>
        <v>삼환교통</v>
      </c>
      <c r="B49" s="143" t="str">
        <f t="shared" si="37"/>
        <v>4</v>
      </c>
      <c r="C49" s="144" t="str">
        <f t="shared" si="38"/>
        <v>72아1212</v>
      </c>
      <c r="D49" s="132" t="str">
        <f t="shared" si="39"/>
        <v>중형</v>
      </c>
      <c r="E49" s="128" t="str">
        <f t="shared" si="40"/>
        <v>B</v>
      </c>
      <c r="F49" s="151">
        <f t="shared" si="41"/>
        <v>0.91</v>
      </c>
      <c r="G49" s="152">
        <f t="shared" si="42"/>
        <v>2.73</v>
      </c>
      <c r="H49" s="153">
        <f t="shared" si="43"/>
        <v>3</v>
      </c>
      <c r="I49" s="154">
        <f t="shared" si="44"/>
        <v>4442.7079999999996</v>
      </c>
      <c r="J49" s="155">
        <f t="shared" si="45"/>
        <v>1.1266320303387924E-2</v>
      </c>
      <c r="K49" s="155">
        <f t="shared" si="46"/>
        <v>0.3197761409038653</v>
      </c>
      <c r="L49" s="155">
        <f t="shared" si="47"/>
        <v>0.31647364625359131</v>
      </c>
      <c r="M49" s="156">
        <f t="shared" si="48"/>
        <v>8.3230000000000004</v>
      </c>
      <c r="N49" s="157">
        <f t="shared" si="49"/>
        <v>6.8000000000000005E-2</v>
      </c>
      <c r="O49" s="157">
        <f t="shared" si="50"/>
        <v>10.467000000000001</v>
      </c>
      <c r="P49" s="158">
        <f t="shared" si="51"/>
        <v>0</v>
      </c>
      <c r="Q49" s="159">
        <f t="shared" si="52"/>
        <v>69</v>
      </c>
      <c r="R49" s="160">
        <f t="shared" si="53"/>
        <v>24.899730104606707</v>
      </c>
      <c r="S49" s="145">
        <f t="shared" si="54"/>
        <v>3</v>
      </c>
      <c r="T49" s="145">
        <f t="shared" si="55"/>
        <v>465</v>
      </c>
      <c r="U49" t="s">
        <v>156</v>
      </c>
      <c r="V49" t="s">
        <v>229</v>
      </c>
      <c r="W49" t="s">
        <v>156</v>
      </c>
      <c r="X49" s="4" t="s">
        <v>229</v>
      </c>
      <c r="Y49" s="4" t="s">
        <v>1038</v>
      </c>
      <c r="Z49" s="4" t="s">
        <v>715</v>
      </c>
      <c r="AA49" s="4" t="s">
        <v>49</v>
      </c>
      <c r="AB49" s="4">
        <v>514</v>
      </c>
      <c r="AC49" s="4">
        <v>4442.7079999999996</v>
      </c>
      <c r="AD49" s="4">
        <v>1627.471</v>
      </c>
      <c r="AE49" s="4">
        <v>2.73</v>
      </c>
      <c r="AF49" s="4">
        <v>3</v>
      </c>
      <c r="AG49" s="4">
        <v>8.3230000000000004</v>
      </c>
      <c r="AH49" s="4">
        <v>266.71938299999999</v>
      </c>
      <c r="AI49" s="4">
        <v>3.0049459999999999</v>
      </c>
      <c r="AJ49" s="4">
        <v>85.290495000000007</v>
      </c>
      <c r="AK49" s="4">
        <v>1406</v>
      </c>
      <c r="AL49" s="4">
        <v>3</v>
      </c>
      <c r="AM49" s="4">
        <v>465</v>
      </c>
      <c r="AN49" s="4">
        <v>69</v>
      </c>
      <c r="AO49" s="4">
        <v>16.656862</v>
      </c>
      <c r="AP49" s="4">
        <v>101.3</v>
      </c>
      <c r="AQ49" s="4">
        <v>0</v>
      </c>
      <c r="AR49" s="4">
        <v>3</v>
      </c>
      <c r="AS49" s="4">
        <v>214</v>
      </c>
      <c r="AT49" s="4">
        <v>6.8000000000000005E-2</v>
      </c>
      <c r="AU49" s="4">
        <v>10.467000000000001</v>
      </c>
      <c r="AV49" s="4">
        <v>36061</v>
      </c>
      <c r="AW49" s="4">
        <v>0</v>
      </c>
      <c r="AX49" s="4">
        <v>0.56000000000000005</v>
      </c>
      <c r="AY49">
        <v>0.91</v>
      </c>
      <c r="AZ49" t="s">
        <v>71</v>
      </c>
      <c r="BA49" t="s">
        <v>306</v>
      </c>
      <c r="BB49">
        <v>5</v>
      </c>
      <c r="BC49" t="s">
        <v>1039</v>
      </c>
      <c r="BD49">
        <v>9</v>
      </c>
      <c r="BE49">
        <v>118441.53600000002</v>
      </c>
      <c r="BF49">
        <v>3.7509712808857856E-2</v>
      </c>
      <c r="BG49">
        <v>3.413383865606065E-2</v>
      </c>
      <c r="BH49">
        <v>610636.45500000019</v>
      </c>
      <c r="BI49">
        <v>7.2755368003700307E-3</v>
      </c>
      <c r="BJ49">
        <v>6.620738488336728E-3</v>
      </c>
      <c r="BK49">
        <v>1</v>
      </c>
      <c r="BL49" t="s">
        <v>69</v>
      </c>
      <c r="BM49">
        <v>-1</v>
      </c>
      <c r="BN49" t="s">
        <v>936</v>
      </c>
    </row>
    <row r="50" spans="1:66">
      <c r="A50" s="143" t="str">
        <f t="shared" si="36"/>
        <v>삼환교통</v>
      </c>
      <c r="B50" s="143" t="str">
        <f t="shared" si="37"/>
        <v>4</v>
      </c>
      <c r="C50" s="144" t="str">
        <f t="shared" si="38"/>
        <v>72아1213</v>
      </c>
      <c r="D50" s="132" t="str">
        <f t="shared" si="39"/>
        <v>중형</v>
      </c>
      <c r="E50" s="128" t="str">
        <f t="shared" si="40"/>
        <v>B</v>
      </c>
      <c r="F50" s="151">
        <f t="shared" si="41"/>
        <v>0.91600000000000004</v>
      </c>
      <c r="G50" s="152">
        <f t="shared" si="42"/>
        <v>2.7480000000000002</v>
      </c>
      <c r="H50" s="153">
        <f t="shared" si="43"/>
        <v>3</v>
      </c>
      <c r="I50" s="154">
        <f t="shared" si="44"/>
        <v>5643.4679999999998</v>
      </c>
      <c r="J50" s="155">
        <f t="shared" si="45"/>
        <v>1.2216006994632753E-2</v>
      </c>
      <c r="K50" s="155">
        <f t="shared" si="46"/>
        <v>0.29673512315958417</v>
      </c>
      <c r="L50" s="155">
        <f t="shared" si="47"/>
        <v>0.25480785928085353</v>
      </c>
      <c r="M50" s="156">
        <f t="shared" si="48"/>
        <v>7.8109999999999999</v>
      </c>
      <c r="N50" s="157">
        <f t="shared" si="49"/>
        <v>0.17699999999999999</v>
      </c>
      <c r="O50" s="157">
        <f t="shared" si="50"/>
        <v>5.7770000000000001</v>
      </c>
      <c r="P50" s="158">
        <f t="shared" si="51"/>
        <v>0</v>
      </c>
      <c r="Q50" s="159">
        <f t="shared" si="52"/>
        <v>68</v>
      </c>
      <c r="R50" s="160">
        <f t="shared" si="53"/>
        <v>24.228070971774223</v>
      </c>
      <c r="S50" s="145">
        <f t="shared" si="54"/>
        <v>10</v>
      </c>
      <c r="T50" s="145">
        <f t="shared" si="55"/>
        <v>326</v>
      </c>
      <c r="U50" t="s">
        <v>156</v>
      </c>
      <c r="V50" t="s">
        <v>229</v>
      </c>
      <c r="W50" t="s">
        <v>156</v>
      </c>
      <c r="X50" s="4" t="s">
        <v>229</v>
      </c>
      <c r="Y50" s="4" t="s">
        <v>1040</v>
      </c>
      <c r="Z50" s="4" t="s">
        <v>715</v>
      </c>
      <c r="AA50" s="4" t="s">
        <v>49</v>
      </c>
      <c r="AB50" s="4">
        <v>514</v>
      </c>
      <c r="AC50" s="4">
        <v>5643.4679999999998</v>
      </c>
      <c r="AD50" s="4">
        <v>2053.5320000000002</v>
      </c>
      <c r="AE50" s="4">
        <v>2.7480000000000002</v>
      </c>
      <c r="AF50" s="4">
        <v>3</v>
      </c>
      <c r="AG50" s="4">
        <v>7.8109999999999999</v>
      </c>
      <c r="AH50" s="4">
        <v>337.06873300000001</v>
      </c>
      <c r="AI50" s="4">
        <v>4.1176339999999998</v>
      </c>
      <c r="AJ50" s="4">
        <v>100.020132</v>
      </c>
      <c r="AK50" s="4">
        <v>1438</v>
      </c>
      <c r="AL50" s="4">
        <v>10</v>
      </c>
      <c r="AM50" s="4">
        <v>326</v>
      </c>
      <c r="AN50" s="4">
        <v>68</v>
      </c>
      <c r="AO50" s="4">
        <v>16.742781000000001</v>
      </c>
      <c r="AP50" s="4">
        <v>81.099999999999994</v>
      </c>
      <c r="AQ50" s="4">
        <v>0</v>
      </c>
      <c r="AR50" s="4">
        <v>3</v>
      </c>
      <c r="AS50" s="4">
        <v>129</v>
      </c>
      <c r="AT50" s="4">
        <v>0.17699999999999999</v>
      </c>
      <c r="AU50" s="4">
        <v>5.7770000000000001</v>
      </c>
      <c r="AV50" s="4">
        <v>48538</v>
      </c>
      <c r="AW50" s="4">
        <v>0</v>
      </c>
      <c r="AX50" s="4">
        <v>0.56000000000000005</v>
      </c>
      <c r="AY50">
        <v>0.91600000000000004</v>
      </c>
      <c r="AZ50" t="s">
        <v>71</v>
      </c>
      <c r="BA50" t="s">
        <v>306</v>
      </c>
      <c r="BB50">
        <v>4</v>
      </c>
      <c r="BC50" t="s">
        <v>1041</v>
      </c>
      <c r="BD50">
        <v>12</v>
      </c>
      <c r="BE50">
        <v>118441.53600000002</v>
      </c>
      <c r="BF50">
        <v>4.7647710343776684E-2</v>
      </c>
      <c r="BG50">
        <v>4.3645302674899446E-2</v>
      </c>
      <c r="BH50">
        <v>610636.45500000019</v>
      </c>
      <c r="BI50">
        <v>9.2419441286059438E-3</v>
      </c>
      <c r="BJ50">
        <v>8.4656208218030441E-3</v>
      </c>
      <c r="BK50">
        <v>1</v>
      </c>
      <c r="BL50" t="s">
        <v>69</v>
      </c>
      <c r="BM50">
        <v>-1</v>
      </c>
      <c r="BN50" t="s">
        <v>936</v>
      </c>
    </row>
    <row r="51" spans="1:66">
      <c r="A51" s="143" t="str">
        <f t="shared" si="36"/>
        <v>삼환교통</v>
      </c>
      <c r="B51" s="143" t="str">
        <f t="shared" si="37"/>
        <v>4</v>
      </c>
      <c r="C51" s="144" t="str">
        <f t="shared" si="38"/>
        <v>72아1215</v>
      </c>
      <c r="D51" s="132" t="str">
        <f t="shared" si="39"/>
        <v>중형</v>
      </c>
      <c r="E51" s="128" t="str">
        <f t="shared" si="40"/>
        <v>D</v>
      </c>
      <c r="F51" s="151">
        <f t="shared" si="41"/>
        <v>0.82699999999999996</v>
      </c>
      <c r="G51" s="152">
        <f t="shared" si="42"/>
        <v>2.4809999999999999</v>
      </c>
      <c r="H51" s="153">
        <f t="shared" si="43"/>
        <v>3</v>
      </c>
      <c r="I51" s="154">
        <f t="shared" si="44"/>
        <v>5785.2650000000003</v>
      </c>
      <c r="J51" s="155">
        <f t="shared" si="45"/>
        <v>1.9945402173701776E-2</v>
      </c>
      <c r="K51" s="155">
        <f t="shared" si="46"/>
        <v>0.32653429411579382</v>
      </c>
      <c r="L51" s="155">
        <f t="shared" si="47"/>
        <v>0.19791660364736965</v>
      </c>
      <c r="M51" s="156">
        <f t="shared" si="48"/>
        <v>9.7260000000000009</v>
      </c>
      <c r="N51" s="157">
        <f t="shared" si="49"/>
        <v>0.311</v>
      </c>
      <c r="O51" s="157">
        <f t="shared" si="50"/>
        <v>20.379000000000001</v>
      </c>
      <c r="P51" s="158">
        <f t="shared" si="51"/>
        <v>0</v>
      </c>
      <c r="Q51" s="159">
        <f t="shared" si="52"/>
        <v>68</v>
      </c>
      <c r="R51" s="160">
        <f t="shared" si="53"/>
        <v>24.696725720200803</v>
      </c>
      <c r="S51" s="145">
        <f t="shared" si="54"/>
        <v>18</v>
      </c>
      <c r="T51" s="145">
        <f t="shared" si="55"/>
        <v>1179</v>
      </c>
      <c r="U51" t="s">
        <v>156</v>
      </c>
      <c r="V51" t="s">
        <v>229</v>
      </c>
      <c r="W51" t="s">
        <v>156</v>
      </c>
      <c r="X51" s="4" t="s">
        <v>229</v>
      </c>
      <c r="Y51" s="4" t="s">
        <v>1042</v>
      </c>
      <c r="Z51" s="4" t="s">
        <v>715</v>
      </c>
      <c r="AA51" s="4" t="s">
        <v>49</v>
      </c>
      <c r="AB51" s="4">
        <v>514</v>
      </c>
      <c r="AC51" s="4">
        <v>5785.2650000000003</v>
      </c>
      <c r="AD51" s="4">
        <v>2332.163</v>
      </c>
      <c r="AE51" s="4">
        <v>2.4809999999999999</v>
      </c>
      <c r="AF51" s="4">
        <v>3</v>
      </c>
      <c r="AG51" s="4">
        <v>9.7260000000000009</v>
      </c>
      <c r="AH51" s="4">
        <v>358.44687099999999</v>
      </c>
      <c r="AI51" s="4">
        <v>7.1493669999999998</v>
      </c>
      <c r="AJ51" s="4">
        <v>117.045196</v>
      </c>
      <c r="AK51" s="4">
        <v>1145</v>
      </c>
      <c r="AL51" s="4">
        <v>18</v>
      </c>
      <c r="AM51" s="4">
        <v>1179</v>
      </c>
      <c r="AN51" s="4">
        <v>68</v>
      </c>
      <c r="AO51" s="4">
        <v>16.139811000000002</v>
      </c>
      <c r="AP51" s="4">
        <v>260.8</v>
      </c>
      <c r="AQ51" s="4">
        <v>0</v>
      </c>
      <c r="AR51" s="4">
        <v>15</v>
      </c>
      <c r="AS51" s="4">
        <v>3446</v>
      </c>
      <c r="AT51" s="4">
        <v>0.311</v>
      </c>
      <c r="AU51" s="4">
        <v>20.379000000000001</v>
      </c>
      <c r="AV51" s="4">
        <v>47732</v>
      </c>
      <c r="AW51" s="4">
        <v>0</v>
      </c>
      <c r="AX51" s="4">
        <v>0.56000000000000005</v>
      </c>
      <c r="AY51">
        <v>0.82699999999999996</v>
      </c>
      <c r="AZ51" t="s">
        <v>70</v>
      </c>
      <c r="BA51" t="s">
        <v>306</v>
      </c>
      <c r="BB51">
        <v>2</v>
      </c>
      <c r="BC51" t="s">
        <v>1043</v>
      </c>
      <c r="BD51">
        <v>10</v>
      </c>
      <c r="BE51">
        <v>118441.53600000002</v>
      </c>
      <c r="BF51">
        <v>4.8844900153945985E-2</v>
      </c>
      <c r="BG51">
        <v>4.0394732427313326E-2</v>
      </c>
      <c r="BH51">
        <v>610636.45500000019</v>
      </c>
      <c r="BI51">
        <v>9.4741559443908378E-3</v>
      </c>
      <c r="BJ51">
        <v>7.835126966011222E-3</v>
      </c>
      <c r="BK51">
        <v>1</v>
      </c>
      <c r="BL51" t="s">
        <v>72</v>
      </c>
      <c r="BM51">
        <v>-1</v>
      </c>
      <c r="BN51" t="s">
        <v>936</v>
      </c>
    </row>
    <row r="52" spans="1:66">
      <c r="A52" s="143" t="str">
        <f t="shared" si="36"/>
        <v>삼환교통</v>
      </c>
      <c r="B52" s="143" t="str">
        <f t="shared" si="37"/>
        <v>4</v>
      </c>
      <c r="C52" s="144" t="str">
        <f t="shared" si="38"/>
        <v>72아1216</v>
      </c>
      <c r="D52" s="132" t="str">
        <f t="shared" si="39"/>
        <v>중형</v>
      </c>
      <c r="E52" s="128" t="str">
        <f t="shared" si="40"/>
        <v>C</v>
      </c>
      <c r="F52" s="151">
        <f t="shared" si="41"/>
        <v>0.879</v>
      </c>
      <c r="G52" s="152">
        <f t="shared" si="42"/>
        <v>2.637</v>
      </c>
      <c r="H52" s="153">
        <f t="shared" si="43"/>
        <v>3</v>
      </c>
      <c r="I52" s="154">
        <f t="shared" si="44"/>
        <v>5199.3180000000002</v>
      </c>
      <c r="J52" s="155">
        <f t="shared" si="45"/>
        <v>2.8488027983139735E-2</v>
      </c>
      <c r="K52" s="155">
        <f t="shared" si="46"/>
        <v>0.30516619166862496</v>
      </c>
      <c r="L52" s="155">
        <f t="shared" si="47"/>
        <v>0.26715042242078674</v>
      </c>
      <c r="M52" s="156">
        <f t="shared" si="48"/>
        <v>8.5830000000000002</v>
      </c>
      <c r="N52" s="157">
        <f t="shared" si="49"/>
        <v>0.25</v>
      </c>
      <c r="O52" s="157">
        <f t="shared" si="50"/>
        <v>5.7889999999999997</v>
      </c>
      <c r="P52" s="158">
        <f t="shared" si="51"/>
        <v>0</v>
      </c>
      <c r="Q52" s="159">
        <f t="shared" si="52"/>
        <v>73</v>
      </c>
      <c r="R52" s="160">
        <f t="shared" si="53"/>
        <v>23.217279948132227</v>
      </c>
      <c r="S52" s="145">
        <f t="shared" si="54"/>
        <v>13</v>
      </c>
      <c r="T52" s="145">
        <f t="shared" si="55"/>
        <v>301</v>
      </c>
      <c r="U52" t="s">
        <v>156</v>
      </c>
      <c r="V52" t="s">
        <v>229</v>
      </c>
      <c r="W52" t="s">
        <v>156</v>
      </c>
      <c r="X52" s="4" t="s">
        <v>229</v>
      </c>
      <c r="Y52" s="4" t="s">
        <v>1044</v>
      </c>
      <c r="Z52" s="4" t="s">
        <v>715</v>
      </c>
      <c r="AA52" s="4" t="s">
        <v>49</v>
      </c>
      <c r="AB52" s="4">
        <v>514</v>
      </c>
      <c r="AC52" s="4">
        <v>5199.3180000000002</v>
      </c>
      <c r="AD52" s="4">
        <v>1971.5509999999999</v>
      </c>
      <c r="AE52" s="4">
        <v>2.637</v>
      </c>
      <c r="AF52" s="4">
        <v>3</v>
      </c>
      <c r="AG52" s="4">
        <v>8.5830000000000002</v>
      </c>
      <c r="AH52" s="4">
        <v>336.07436799999999</v>
      </c>
      <c r="AI52" s="4">
        <v>9.5740960000000008</v>
      </c>
      <c r="AJ52" s="4">
        <v>102.55853500000001</v>
      </c>
      <c r="AK52" s="4">
        <v>1389</v>
      </c>
      <c r="AL52" s="4">
        <v>13</v>
      </c>
      <c r="AM52" s="4">
        <v>301</v>
      </c>
      <c r="AN52" s="4">
        <v>73</v>
      </c>
      <c r="AO52" s="4">
        <v>15.470736</v>
      </c>
      <c r="AP52" s="4">
        <v>40.9</v>
      </c>
      <c r="AQ52" s="4">
        <v>0</v>
      </c>
      <c r="AR52" s="4">
        <v>16</v>
      </c>
      <c r="AS52" s="4">
        <v>5339</v>
      </c>
      <c r="AT52" s="4">
        <v>0.25</v>
      </c>
      <c r="AU52" s="4">
        <v>5.7889999999999997</v>
      </c>
      <c r="AV52" s="4">
        <v>45484</v>
      </c>
      <c r="AW52" s="4">
        <v>0</v>
      </c>
      <c r="AX52" s="4">
        <v>0.59</v>
      </c>
      <c r="AY52">
        <v>0.879</v>
      </c>
      <c r="AZ52" t="s">
        <v>72</v>
      </c>
      <c r="BA52" t="s">
        <v>306</v>
      </c>
      <c r="BB52">
        <v>8</v>
      </c>
      <c r="BC52" t="s">
        <v>1031</v>
      </c>
      <c r="BD52">
        <v>7</v>
      </c>
      <c r="BE52">
        <v>118441.53600000002</v>
      </c>
      <c r="BF52">
        <v>4.3897758975364853E-2</v>
      </c>
      <c r="BG52">
        <v>3.8586130139345705E-2</v>
      </c>
      <c r="BH52">
        <v>610636.45500000019</v>
      </c>
      <c r="BI52">
        <v>8.514588274949943E-3</v>
      </c>
      <c r="BJ52">
        <v>7.4843230936809998E-3</v>
      </c>
      <c r="BK52">
        <v>2</v>
      </c>
      <c r="BL52" t="s">
        <v>71</v>
      </c>
      <c r="BM52">
        <v>-1</v>
      </c>
      <c r="BN52" t="s">
        <v>936</v>
      </c>
    </row>
    <row r="53" spans="1:66">
      <c r="A53" s="143" t="str">
        <f t="shared" si="36"/>
        <v>삼환교통</v>
      </c>
      <c r="B53" s="143" t="str">
        <f t="shared" si="37"/>
        <v>4</v>
      </c>
      <c r="C53" s="144" t="str">
        <f t="shared" si="38"/>
        <v>72아1217</v>
      </c>
      <c r="D53" s="132" t="str">
        <f t="shared" si="39"/>
        <v>중형</v>
      </c>
      <c r="E53" s="128" t="str">
        <f t="shared" si="40"/>
        <v>C</v>
      </c>
      <c r="F53" s="151">
        <f t="shared" si="41"/>
        <v>0.88166666666666671</v>
      </c>
      <c r="G53" s="152">
        <f t="shared" si="42"/>
        <v>2.645</v>
      </c>
      <c r="H53" s="153">
        <f t="shared" si="43"/>
        <v>3</v>
      </c>
      <c r="I53" s="154">
        <f t="shared" si="44"/>
        <v>5125.6589999999997</v>
      </c>
      <c r="J53" s="155">
        <f t="shared" si="45"/>
        <v>3.651670298042678E-2</v>
      </c>
      <c r="K53" s="155">
        <f t="shared" si="46"/>
        <v>0.32146593687847813</v>
      </c>
      <c r="L53" s="155">
        <f t="shared" si="47"/>
        <v>0.2754767728403314</v>
      </c>
      <c r="M53" s="156">
        <f t="shared" si="48"/>
        <v>9.3019999999999996</v>
      </c>
      <c r="N53" s="157">
        <f t="shared" si="49"/>
        <v>0.23400000000000001</v>
      </c>
      <c r="O53" s="157">
        <f t="shared" si="50"/>
        <v>18.533999999999999</v>
      </c>
      <c r="P53" s="158">
        <f t="shared" si="51"/>
        <v>0</v>
      </c>
      <c r="Q53" s="159">
        <f t="shared" si="52"/>
        <v>69</v>
      </c>
      <c r="R53" s="160">
        <f t="shared" si="53"/>
        <v>23.955027579955068</v>
      </c>
      <c r="S53" s="145">
        <f t="shared" si="54"/>
        <v>12</v>
      </c>
      <c r="T53" s="145">
        <f t="shared" si="55"/>
        <v>950</v>
      </c>
      <c r="U53" t="s">
        <v>156</v>
      </c>
      <c r="V53" t="s">
        <v>229</v>
      </c>
      <c r="W53" t="s">
        <v>156</v>
      </c>
      <c r="X53" s="4" t="s">
        <v>229</v>
      </c>
      <c r="Y53" s="4" t="s">
        <v>1045</v>
      </c>
      <c r="Z53" s="4" t="s">
        <v>715</v>
      </c>
      <c r="AA53" s="4" t="s">
        <v>49</v>
      </c>
      <c r="AB53" s="4">
        <v>514</v>
      </c>
      <c r="AC53" s="4">
        <v>5125.6589999999997</v>
      </c>
      <c r="AD53" s="4">
        <v>1937.8620000000001</v>
      </c>
      <c r="AE53" s="4">
        <v>2.645</v>
      </c>
      <c r="AF53" s="4">
        <v>3</v>
      </c>
      <c r="AG53" s="4">
        <v>9.3019999999999996</v>
      </c>
      <c r="AH53" s="4">
        <v>333.27770600000002</v>
      </c>
      <c r="AI53" s="4">
        <v>12.170203000000001</v>
      </c>
      <c r="AJ53" s="4">
        <v>107.13742999999999</v>
      </c>
      <c r="AK53" s="4">
        <v>1412</v>
      </c>
      <c r="AL53" s="4">
        <v>12</v>
      </c>
      <c r="AM53" s="4">
        <v>950</v>
      </c>
      <c r="AN53" s="4">
        <v>69</v>
      </c>
      <c r="AO53" s="4">
        <v>15.379543</v>
      </c>
      <c r="AP53" s="4">
        <v>91.8</v>
      </c>
      <c r="AQ53" s="4">
        <v>0</v>
      </c>
      <c r="AR53" s="4">
        <v>25</v>
      </c>
      <c r="AS53" s="4">
        <v>13725</v>
      </c>
      <c r="AT53" s="4">
        <v>0.23400000000000001</v>
      </c>
      <c r="AU53" s="4">
        <v>18.533999999999999</v>
      </c>
      <c r="AV53" s="4">
        <v>38355</v>
      </c>
      <c r="AW53" s="4">
        <v>0</v>
      </c>
      <c r="AX53" s="4">
        <v>0.6</v>
      </c>
      <c r="AY53">
        <v>0.88166666666666671</v>
      </c>
      <c r="AZ53" t="s">
        <v>72</v>
      </c>
      <c r="BA53" t="s">
        <v>306</v>
      </c>
      <c r="BB53">
        <v>6</v>
      </c>
      <c r="BC53" t="s">
        <v>1046</v>
      </c>
      <c r="BD53">
        <v>8</v>
      </c>
      <c r="BE53">
        <v>118441.53600000002</v>
      </c>
      <c r="BF53">
        <v>4.3275857212793985E-2</v>
      </c>
      <c r="BG53">
        <v>3.8154880775946698E-2</v>
      </c>
      <c r="BH53">
        <v>610636.45500000019</v>
      </c>
      <c r="BI53">
        <v>8.3939616739717882E-3</v>
      </c>
      <c r="BJ53">
        <v>7.4006762092184604E-3</v>
      </c>
      <c r="BK53">
        <v>1</v>
      </c>
      <c r="BL53" t="s">
        <v>71</v>
      </c>
      <c r="BM53">
        <v>-1</v>
      </c>
      <c r="BN53" t="s">
        <v>936</v>
      </c>
    </row>
    <row r="54" spans="1:66">
      <c r="A54" s="143" t="str">
        <f t="shared" si="36"/>
        <v>삼환교통</v>
      </c>
      <c r="B54" s="143" t="str">
        <f t="shared" si="37"/>
        <v>4</v>
      </c>
      <c r="C54" s="144" t="str">
        <f t="shared" si="38"/>
        <v>72아1218</v>
      </c>
      <c r="D54" s="132" t="str">
        <f t="shared" si="39"/>
        <v>중형</v>
      </c>
      <c r="E54" s="128" t="str">
        <f t="shared" si="40"/>
        <v>C</v>
      </c>
      <c r="F54" s="151">
        <f t="shared" si="41"/>
        <v>0.86399999999999999</v>
      </c>
      <c r="G54" s="152">
        <f t="shared" si="42"/>
        <v>2.5920000000000001</v>
      </c>
      <c r="H54" s="153">
        <f t="shared" si="43"/>
        <v>3</v>
      </c>
      <c r="I54" s="154">
        <f t="shared" si="44"/>
        <v>5281.38</v>
      </c>
      <c r="J54" s="155">
        <f t="shared" si="45"/>
        <v>9.4733625647978516E-3</v>
      </c>
      <c r="K54" s="155">
        <f t="shared" si="46"/>
        <v>0.31578231383169664</v>
      </c>
      <c r="L54" s="155">
        <f t="shared" si="47"/>
        <v>0.19123789615592893</v>
      </c>
      <c r="M54" s="156">
        <f t="shared" si="48"/>
        <v>8.7810000000000006</v>
      </c>
      <c r="N54" s="157">
        <f t="shared" si="49"/>
        <v>7.5999999999999998E-2</v>
      </c>
      <c r="O54" s="157">
        <f t="shared" si="50"/>
        <v>4.9800000000000004</v>
      </c>
      <c r="P54" s="158">
        <f t="shared" si="51"/>
        <v>0</v>
      </c>
      <c r="Q54" s="159">
        <f t="shared" si="52"/>
        <v>68</v>
      </c>
      <c r="R54" s="160">
        <f t="shared" si="53"/>
        <v>24.347623868475345</v>
      </c>
      <c r="S54" s="145">
        <f t="shared" si="54"/>
        <v>4</v>
      </c>
      <c r="T54" s="145">
        <f t="shared" si="55"/>
        <v>263</v>
      </c>
      <c r="U54" t="s">
        <v>156</v>
      </c>
      <c r="V54" t="s">
        <v>229</v>
      </c>
      <c r="W54" t="s">
        <v>156</v>
      </c>
      <c r="X54" s="4" t="s">
        <v>229</v>
      </c>
      <c r="Y54" s="4" t="s">
        <v>1047</v>
      </c>
      <c r="Z54" s="4" t="s">
        <v>715</v>
      </c>
      <c r="AA54" s="4" t="s">
        <v>49</v>
      </c>
      <c r="AB54" s="4">
        <v>514</v>
      </c>
      <c r="AC54" s="4">
        <v>5281.38</v>
      </c>
      <c r="AD54" s="4">
        <v>2037.528</v>
      </c>
      <c r="AE54" s="4">
        <v>2.5920000000000001</v>
      </c>
      <c r="AF54" s="4">
        <v>3</v>
      </c>
      <c r="AG54" s="4">
        <v>8.7810000000000006</v>
      </c>
      <c r="AH54" s="4">
        <v>321.47824800000001</v>
      </c>
      <c r="AI54" s="4">
        <v>3.04548</v>
      </c>
      <c r="AJ54" s="4">
        <v>101.517145</v>
      </c>
      <c r="AK54" s="4">
        <v>1010</v>
      </c>
      <c r="AL54" s="4">
        <v>4</v>
      </c>
      <c r="AM54" s="4">
        <v>263</v>
      </c>
      <c r="AN54" s="4">
        <v>68</v>
      </c>
      <c r="AO54" s="4">
        <v>16.428419999999999</v>
      </c>
      <c r="AP54" s="4">
        <v>7.9</v>
      </c>
      <c r="AQ54" s="4">
        <v>0</v>
      </c>
      <c r="AR54" s="4">
        <v>1</v>
      </c>
      <c r="AS54" s="4">
        <v>29</v>
      </c>
      <c r="AT54" s="4">
        <v>7.5999999999999998E-2</v>
      </c>
      <c r="AU54" s="4">
        <v>4.9800000000000004</v>
      </c>
      <c r="AV54" s="4">
        <v>41758</v>
      </c>
      <c r="AW54" s="4">
        <v>0</v>
      </c>
      <c r="AX54" s="4">
        <v>0.56000000000000005</v>
      </c>
      <c r="AY54">
        <v>0.86399999999999999</v>
      </c>
      <c r="AZ54" t="s">
        <v>72</v>
      </c>
      <c r="BA54" t="s">
        <v>306</v>
      </c>
      <c r="BB54">
        <v>10</v>
      </c>
      <c r="BC54" t="s">
        <v>1048</v>
      </c>
      <c r="BD54">
        <v>11</v>
      </c>
      <c r="BE54">
        <v>118441.53600000002</v>
      </c>
      <c r="BF54">
        <v>4.4590607132957136E-2</v>
      </c>
      <c r="BG54">
        <v>3.8526284562874963E-2</v>
      </c>
      <c r="BH54">
        <v>610636.45500000019</v>
      </c>
      <c r="BI54">
        <v>8.6489759279111469E-3</v>
      </c>
      <c r="BJ54">
        <v>7.4727152017152309E-3</v>
      </c>
      <c r="BK54">
        <v>1</v>
      </c>
      <c r="BL54" t="s">
        <v>72</v>
      </c>
      <c r="BM54">
        <v>0</v>
      </c>
      <c r="BN54" t="s">
        <v>935</v>
      </c>
    </row>
    <row r="55" spans="1:66">
      <c r="A55" s="143" t="str">
        <f t="shared" si="36"/>
        <v>삼환교통</v>
      </c>
      <c r="B55" s="143" t="str">
        <f t="shared" si="37"/>
        <v>4</v>
      </c>
      <c r="C55" s="144" t="str">
        <f t="shared" si="38"/>
        <v>72아1219</v>
      </c>
      <c r="D55" s="132" t="str">
        <f t="shared" si="39"/>
        <v>중형</v>
      </c>
      <c r="E55" s="128" t="str">
        <f t="shared" si="40"/>
        <v>A</v>
      </c>
      <c r="F55" s="151">
        <f t="shared" si="41"/>
        <v>0.95299999999999996</v>
      </c>
      <c r="G55" s="152">
        <f t="shared" si="42"/>
        <v>2.859</v>
      </c>
      <c r="H55" s="153">
        <f t="shared" si="43"/>
        <v>3</v>
      </c>
      <c r="I55" s="154">
        <f t="shared" si="44"/>
        <v>5305.8190000000004</v>
      </c>
      <c r="J55" s="155">
        <f t="shared" si="45"/>
        <v>1.6083979790418437E-2</v>
      </c>
      <c r="K55" s="155">
        <f t="shared" si="46"/>
        <v>0.30084023205452382</v>
      </c>
      <c r="L55" s="155">
        <f t="shared" si="47"/>
        <v>0.17226369764969365</v>
      </c>
      <c r="M55" s="156">
        <f t="shared" si="48"/>
        <v>7.5209999999999999</v>
      </c>
      <c r="N55" s="157">
        <f t="shared" si="49"/>
        <v>0.20699999999999999</v>
      </c>
      <c r="O55" s="157">
        <f t="shared" si="50"/>
        <v>5.4660000000000002</v>
      </c>
      <c r="P55" s="158">
        <f t="shared" si="51"/>
        <v>0</v>
      </c>
      <c r="Q55" s="159">
        <f t="shared" si="52"/>
        <v>71</v>
      </c>
      <c r="R55" s="160">
        <f t="shared" si="53"/>
        <v>23.862726015743529</v>
      </c>
      <c r="S55" s="145">
        <f t="shared" si="54"/>
        <v>11</v>
      </c>
      <c r="T55" s="145">
        <f t="shared" si="55"/>
        <v>290</v>
      </c>
      <c r="U55" t="s">
        <v>156</v>
      </c>
      <c r="V55" t="s">
        <v>229</v>
      </c>
      <c r="W55" t="s">
        <v>156</v>
      </c>
      <c r="X55" s="4" t="s">
        <v>229</v>
      </c>
      <c r="Y55" s="4" t="s">
        <v>1049</v>
      </c>
      <c r="Z55" s="4" t="s">
        <v>715</v>
      </c>
      <c r="AA55" s="4" t="s">
        <v>49</v>
      </c>
      <c r="AB55" s="4">
        <v>514</v>
      </c>
      <c r="AC55" s="4">
        <v>5305.8190000000004</v>
      </c>
      <c r="AD55" s="4">
        <v>1855.702</v>
      </c>
      <c r="AE55" s="4">
        <v>2.859</v>
      </c>
      <c r="AF55" s="4">
        <v>3</v>
      </c>
      <c r="AG55" s="4">
        <v>7.5209999999999999</v>
      </c>
      <c r="AH55" s="4">
        <v>325.50936200000001</v>
      </c>
      <c r="AI55" s="4">
        <v>5.2354859999999999</v>
      </c>
      <c r="AJ55" s="4">
        <v>97.926311999999996</v>
      </c>
      <c r="AK55" s="4">
        <v>914</v>
      </c>
      <c r="AL55" s="4">
        <v>11</v>
      </c>
      <c r="AM55" s="4">
        <v>290</v>
      </c>
      <c r="AN55" s="4">
        <v>71</v>
      </c>
      <c r="AO55" s="4">
        <v>16.300049999999999</v>
      </c>
      <c r="AP55" s="4">
        <v>406.2</v>
      </c>
      <c r="AQ55" s="4">
        <v>0</v>
      </c>
      <c r="AR55" s="4">
        <v>1</v>
      </c>
      <c r="AS55" s="4">
        <v>236</v>
      </c>
      <c r="AT55" s="4">
        <v>0.20699999999999999</v>
      </c>
      <c r="AU55" s="4">
        <v>5.4660000000000002</v>
      </c>
      <c r="AV55" s="4">
        <v>43439</v>
      </c>
      <c r="AW55" s="4">
        <v>0</v>
      </c>
      <c r="AX55" s="4">
        <v>0.57999999999999996</v>
      </c>
      <c r="AY55">
        <v>0.95299999999999996</v>
      </c>
      <c r="AZ55" t="s">
        <v>69</v>
      </c>
      <c r="BA55" t="s">
        <v>306</v>
      </c>
      <c r="BB55">
        <v>2</v>
      </c>
      <c r="BC55" t="s">
        <v>1050</v>
      </c>
      <c r="BD55">
        <v>9</v>
      </c>
      <c r="BE55">
        <v>118441.53600000002</v>
      </c>
      <c r="BF55">
        <v>4.4796945220298388E-2</v>
      </c>
      <c r="BG55">
        <v>4.269148879494436E-2</v>
      </c>
      <c r="BH55">
        <v>610636.45500000019</v>
      </c>
      <c r="BI55">
        <v>8.6889981044449734E-3</v>
      </c>
      <c r="BJ55">
        <v>8.2806151935360586E-3</v>
      </c>
      <c r="BK55">
        <v>1</v>
      </c>
      <c r="BL55" t="s">
        <v>69</v>
      </c>
      <c r="BM55">
        <v>0</v>
      </c>
      <c r="BN55" t="s">
        <v>935</v>
      </c>
    </row>
    <row r="56" spans="1:66">
      <c r="A56" s="143" t="str">
        <f t="shared" si="36"/>
        <v>삼환교통</v>
      </c>
      <c r="B56" s="143" t="str">
        <f t="shared" si="37"/>
        <v>4</v>
      </c>
      <c r="C56" s="144" t="str">
        <f t="shared" si="38"/>
        <v>72아1220</v>
      </c>
      <c r="D56" s="132" t="str">
        <f t="shared" si="39"/>
        <v>중형</v>
      </c>
      <c r="E56" s="128" t="str">
        <f t="shared" si="40"/>
        <v>B</v>
      </c>
      <c r="F56" s="151">
        <f t="shared" si="41"/>
        <v>0.90033333333333332</v>
      </c>
      <c r="G56" s="152">
        <f t="shared" si="42"/>
        <v>2.7010000000000001</v>
      </c>
      <c r="H56" s="153">
        <f t="shared" si="43"/>
        <v>3</v>
      </c>
      <c r="I56" s="154">
        <f t="shared" si="44"/>
        <v>5760.9989999999998</v>
      </c>
      <c r="J56" s="155">
        <f t="shared" si="45"/>
        <v>2.1704963410623439E-2</v>
      </c>
      <c r="K56" s="155">
        <f t="shared" si="46"/>
        <v>0.33562135696645895</v>
      </c>
      <c r="L56" s="155">
        <f t="shared" si="47"/>
        <v>0.27339008390732233</v>
      </c>
      <c r="M56" s="156">
        <f t="shared" si="48"/>
        <v>9.1829999999999998</v>
      </c>
      <c r="N56" s="157">
        <f t="shared" si="49"/>
        <v>0.156</v>
      </c>
      <c r="O56" s="157">
        <f t="shared" si="50"/>
        <v>10.224</v>
      </c>
      <c r="P56" s="158">
        <f t="shared" si="51"/>
        <v>0</v>
      </c>
      <c r="Q56" s="159">
        <f t="shared" si="52"/>
        <v>73</v>
      </c>
      <c r="R56" s="160">
        <f t="shared" si="53"/>
        <v>25.119043182036464</v>
      </c>
      <c r="S56" s="145">
        <f t="shared" si="54"/>
        <v>9</v>
      </c>
      <c r="T56" s="145">
        <f t="shared" si="55"/>
        <v>589</v>
      </c>
      <c r="U56" t="s">
        <v>156</v>
      </c>
      <c r="V56" t="s">
        <v>229</v>
      </c>
      <c r="W56" t="s">
        <v>156</v>
      </c>
      <c r="X56" s="4" t="s">
        <v>229</v>
      </c>
      <c r="Y56" s="4" t="s">
        <v>1051</v>
      </c>
      <c r="Z56" s="4" t="s">
        <v>715</v>
      </c>
      <c r="AA56" s="4" t="s">
        <v>49</v>
      </c>
      <c r="AB56" s="4">
        <v>514</v>
      </c>
      <c r="AC56" s="4">
        <v>5760.9989999999998</v>
      </c>
      <c r="AD56" s="4">
        <v>2132.8420000000001</v>
      </c>
      <c r="AE56" s="4">
        <v>2.7010000000000001</v>
      </c>
      <c r="AF56" s="4">
        <v>3</v>
      </c>
      <c r="AG56" s="4">
        <v>9.1829999999999998</v>
      </c>
      <c r="AH56" s="4">
        <v>356.86519500000003</v>
      </c>
      <c r="AI56" s="4">
        <v>7.7457459999999996</v>
      </c>
      <c r="AJ56" s="4">
        <v>119.771581</v>
      </c>
      <c r="AK56" s="4">
        <v>1575</v>
      </c>
      <c r="AL56" s="4">
        <v>9</v>
      </c>
      <c r="AM56" s="4">
        <v>589</v>
      </c>
      <c r="AN56" s="4">
        <v>73</v>
      </c>
      <c r="AO56" s="4">
        <v>16.143346999999999</v>
      </c>
      <c r="AP56" s="4">
        <v>113.4</v>
      </c>
      <c r="AQ56" s="4">
        <v>0</v>
      </c>
      <c r="AR56" s="4">
        <v>13</v>
      </c>
      <c r="AS56" s="4">
        <v>3098</v>
      </c>
      <c r="AT56" s="4">
        <v>0.156</v>
      </c>
      <c r="AU56" s="4">
        <v>10.224</v>
      </c>
      <c r="AV56" s="4">
        <v>45673</v>
      </c>
      <c r="AW56" s="4">
        <v>0</v>
      </c>
      <c r="AX56" s="4">
        <v>0.57999999999999996</v>
      </c>
      <c r="AY56">
        <v>0.90033333333333332</v>
      </c>
      <c r="AZ56" t="s">
        <v>71</v>
      </c>
      <c r="BA56" t="s">
        <v>306</v>
      </c>
      <c r="BB56">
        <v>7</v>
      </c>
      <c r="BC56" t="s">
        <v>1052</v>
      </c>
      <c r="BD56">
        <v>12</v>
      </c>
      <c r="BE56">
        <v>118441.53600000002</v>
      </c>
      <c r="BF56">
        <v>4.8640022702846397E-2</v>
      </c>
      <c r="BG56">
        <v>4.3792233773462703E-2</v>
      </c>
      <c r="BH56">
        <v>610636.45500000019</v>
      </c>
      <c r="BI56">
        <v>9.4344170788165562E-3</v>
      </c>
      <c r="BJ56">
        <v>8.4941201766278399E-3</v>
      </c>
      <c r="BK56">
        <v>1</v>
      </c>
      <c r="BL56" t="s">
        <v>69</v>
      </c>
      <c r="BM56">
        <v>-1</v>
      </c>
      <c r="BN56" t="s">
        <v>936</v>
      </c>
    </row>
    <row r="57" spans="1:66">
      <c r="A57" s="143" t="str">
        <f t="shared" si="36"/>
        <v>삼환교통</v>
      </c>
      <c r="B57" s="143" t="str">
        <f t="shared" si="37"/>
        <v>4</v>
      </c>
      <c r="C57" s="144" t="str">
        <f t="shared" si="38"/>
        <v>72아1221</v>
      </c>
      <c r="D57" s="132" t="str">
        <f t="shared" si="39"/>
        <v>중형</v>
      </c>
      <c r="E57" s="128" t="str">
        <f t="shared" si="40"/>
        <v>B</v>
      </c>
      <c r="F57" s="151">
        <f t="shared" si="41"/>
        <v>0.92033333333333334</v>
      </c>
      <c r="G57" s="152">
        <f t="shared" si="42"/>
        <v>2.7610000000000001</v>
      </c>
      <c r="H57" s="153">
        <f t="shared" si="43"/>
        <v>3</v>
      </c>
      <c r="I57" s="154">
        <f t="shared" si="44"/>
        <v>5554.4440000000004</v>
      </c>
      <c r="J57" s="155">
        <f t="shared" si="45"/>
        <v>2.0477767767763812E-2</v>
      </c>
      <c r="K57" s="155">
        <f t="shared" si="46"/>
        <v>0.31974475128613927</v>
      </c>
      <c r="L57" s="155">
        <f t="shared" si="47"/>
        <v>0.14708942965308497</v>
      </c>
      <c r="M57" s="156">
        <f t="shared" si="48"/>
        <v>7.3579999999999997</v>
      </c>
      <c r="N57" s="157">
        <f t="shared" si="49"/>
        <v>0.216</v>
      </c>
      <c r="O57" s="157">
        <f t="shared" si="50"/>
        <v>3.9249999999999998</v>
      </c>
      <c r="P57" s="158">
        <f t="shared" si="51"/>
        <v>0</v>
      </c>
      <c r="Q57" s="159">
        <f t="shared" si="52"/>
        <v>67</v>
      </c>
      <c r="R57" s="160">
        <f t="shared" si="53"/>
        <v>23.594507690355705</v>
      </c>
      <c r="S57" s="145">
        <f t="shared" si="54"/>
        <v>12</v>
      </c>
      <c r="T57" s="145">
        <f t="shared" si="55"/>
        <v>218</v>
      </c>
      <c r="U57" t="s">
        <v>156</v>
      </c>
      <c r="V57" t="s">
        <v>229</v>
      </c>
      <c r="W57" t="s">
        <v>156</v>
      </c>
      <c r="X57" s="4" t="s">
        <v>229</v>
      </c>
      <c r="Y57" s="4" t="s">
        <v>1053</v>
      </c>
      <c r="Z57" s="4" t="s">
        <v>715</v>
      </c>
      <c r="AA57" s="4" t="s">
        <v>49</v>
      </c>
      <c r="AB57" s="4">
        <v>514</v>
      </c>
      <c r="AC57" s="4">
        <v>5554.4440000000004</v>
      </c>
      <c r="AD57" s="4">
        <v>2011.9659999999999</v>
      </c>
      <c r="AE57" s="4">
        <v>2.7610000000000001</v>
      </c>
      <c r="AF57" s="4">
        <v>3</v>
      </c>
      <c r="AG57" s="4">
        <v>7.3579999999999997</v>
      </c>
      <c r="AH57" s="4">
        <v>356.80602900000002</v>
      </c>
      <c r="AI57" s="4">
        <v>7.3065910000000001</v>
      </c>
      <c r="AJ57" s="4">
        <v>114.086855</v>
      </c>
      <c r="AK57" s="4">
        <v>817</v>
      </c>
      <c r="AL57" s="4">
        <v>12</v>
      </c>
      <c r="AM57" s="4">
        <v>218</v>
      </c>
      <c r="AN57" s="4">
        <v>67</v>
      </c>
      <c r="AO57" s="4">
        <v>15.567124</v>
      </c>
      <c r="AP57" s="4">
        <v>37.1</v>
      </c>
      <c r="AQ57" s="4">
        <v>0</v>
      </c>
      <c r="AR57" s="4">
        <v>2</v>
      </c>
      <c r="AS57" s="4">
        <v>253</v>
      </c>
      <c r="AT57" s="4">
        <v>0.216</v>
      </c>
      <c r="AU57" s="4">
        <v>3.9249999999999998</v>
      </c>
      <c r="AV57" s="4">
        <v>45440</v>
      </c>
      <c r="AW57" s="4">
        <v>0</v>
      </c>
      <c r="AX57" s="4">
        <v>0.56000000000000005</v>
      </c>
      <c r="AY57">
        <v>0.92033333333333334</v>
      </c>
      <c r="AZ57" t="s">
        <v>71</v>
      </c>
      <c r="BA57" t="s">
        <v>306</v>
      </c>
      <c r="BB57">
        <v>3</v>
      </c>
      <c r="BC57" t="s">
        <v>1054</v>
      </c>
      <c r="BD57">
        <v>9</v>
      </c>
      <c r="BE57">
        <v>118441.53600000002</v>
      </c>
      <c r="BF57">
        <v>4.6896082131187483E-2</v>
      </c>
      <c r="BG57">
        <v>4.3160027588069548E-2</v>
      </c>
      <c r="BH57">
        <v>610636.45500000019</v>
      </c>
      <c r="BI57">
        <v>9.0961552565675084E-3</v>
      </c>
      <c r="BJ57">
        <v>8.3714948877942966E-3</v>
      </c>
      <c r="BK57">
        <v>1</v>
      </c>
      <c r="BL57" t="s">
        <v>71</v>
      </c>
      <c r="BM57">
        <v>0</v>
      </c>
      <c r="BN57" t="s">
        <v>935</v>
      </c>
    </row>
    <row r="58" spans="1:66">
      <c r="A58" s="143" t="str">
        <f t="shared" si="36"/>
        <v>삼환교통</v>
      </c>
      <c r="B58" s="143" t="str">
        <f t="shared" si="37"/>
        <v>4</v>
      </c>
      <c r="C58" s="144" t="str">
        <f t="shared" si="38"/>
        <v>72아1222</v>
      </c>
      <c r="D58" s="132" t="str">
        <f t="shared" si="39"/>
        <v>중형</v>
      </c>
      <c r="E58" s="128" t="str">
        <f t="shared" si="40"/>
        <v>B</v>
      </c>
      <c r="F58" s="151">
        <f t="shared" si="41"/>
        <v>0.90099999999999991</v>
      </c>
      <c r="G58" s="152">
        <f t="shared" si="42"/>
        <v>2.7029999999999998</v>
      </c>
      <c r="H58" s="153">
        <f t="shared" si="43"/>
        <v>3</v>
      </c>
      <c r="I58" s="154">
        <f t="shared" si="44"/>
        <v>5367.1779999999999</v>
      </c>
      <c r="J58" s="155">
        <f t="shared" si="45"/>
        <v>1.2798829766645953E-2</v>
      </c>
      <c r="K58" s="155">
        <f t="shared" si="46"/>
        <v>0.33056326605481512</v>
      </c>
      <c r="L58" s="155">
        <f t="shared" si="47"/>
        <v>0.19619248700154904</v>
      </c>
      <c r="M58" s="156">
        <f t="shared" si="48"/>
        <v>8.1120000000000001</v>
      </c>
      <c r="N58" s="157">
        <f t="shared" si="49"/>
        <v>0.20499999999999999</v>
      </c>
      <c r="O58" s="157">
        <f t="shared" si="50"/>
        <v>13.247</v>
      </c>
      <c r="P58" s="158">
        <f t="shared" si="51"/>
        <v>0</v>
      </c>
      <c r="Q58" s="159">
        <f t="shared" si="52"/>
        <v>69</v>
      </c>
      <c r="R58" s="160">
        <f t="shared" si="53"/>
        <v>23.883395721944407</v>
      </c>
      <c r="S58" s="145">
        <f t="shared" si="54"/>
        <v>11</v>
      </c>
      <c r="T58" s="145">
        <f t="shared" si="55"/>
        <v>711</v>
      </c>
      <c r="U58" t="s">
        <v>156</v>
      </c>
      <c r="V58" t="s">
        <v>229</v>
      </c>
      <c r="W58" t="s">
        <v>156</v>
      </c>
      <c r="X58" s="4" t="s">
        <v>229</v>
      </c>
      <c r="Y58" s="4" t="s">
        <v>1055</v>
      </c>
      <c r="Z58" s="4" t="s">
        <v>715</v>
      </c>
      <c r="AA58" s="4" t="s">
        <v>49</v>
      </c>
      <c r="AB58" s="4">
        <v>514</v>
      </c>
      <c r="AC58" s="4">
        <v>5367.1779999999999</v>
      </c>
      <c r="AD58" s="4">
        <v>1985.8820000000001</v>
      </c>
      <c r="AE58" s="4">
        <v>2.7029999999999998</v>
      </c>
      <c r="AF58" s="4">
        <v>3</v>
      </c>
      <c r="AG58" s="4">
        <v>8.1120000000000001</v>
      </c>
      <c r="AH58" s="4">
        <v>342.23464799999999</v>
      </c>
      <c r="AI58" s="4">
        <v>4.3802029999999998</v>
      </c>
      <c r="AJ58" s="4">
        <v>113.13020299999999</v>
      </c>
      <c r="AK58" s="4">
        <v>1053</v>
      </c>
      <c r="AL58" s="4">
        <v>11</v>
      </c>
      <c r="AM58" s="4">
        <v>711</v>
      </c>
      <c r="AN58" s="4">
        <v>69</v>
      </c>
      <c r="AO58" s="4">
        <v>15.682741999999999</v>
      </c>
      <c r="AP58" s="4">
        <v>79.2</v>
      </c>
      <c r="AQ58" s="4">
        <v>0</v>
      </c>
      <c r="AR58" s="4">
        <v>6</v>
      </c>
      <c r="AS58" s="4">
        <v>658</v>
      </c>
      <c r="AT58" s="4">
        <v>0.20499999999999999</v>
      </c>
      <c r="AU58" s="4">
        <v>13.247</v>
      </c>
      <c r="AV58" s="4">
        <v>39528</v>
      </c>
      <c r="AW58" s="4">
        <v>0</v>
      </c>
      <c r="AX58" s="4">
        <v>0.56999999999999995</v>
      </c>
      <c r="AY58">
        <v>0.90099999999999991</v>
      </c>
      <c r="AZ58" t="s">
        <v>71</v>
      </c>
      <c r="BA58" t="s">
        <v>306</v>
      </c>
      <c r="BB58">
        <v>6</v>
      </c>
      <c r="BC58" t="s">
        <v>1056</v>
      </c>
      <c r="BD58">
        <v>12</v>
      </c>
      <c r="BE58">
        <v>118441.53600000002</v>
      </c>
      <c r="BF58">
        <v>4.5314998278982117E-2</v>
      </c>
      <c r="BG58">
        <v>4.0828813449362886E-2</v>
      </c>
      <c r="BH58">
        <v>610636.45500000019</v>
      </c>
      <c r="BI58">
        <v>8.789481787490068E-3</v>
      </c>
      <c r="BJ58">
        <v>7.9193230905285506E-3</v>
      </c>
      <c r="BK58">
        <v>1</v>
      </c>
      <c r="BL58" t="s">
        <v>69</v>
      </c>
      <c r="BM58">
        <v>-1</v>
      </c>
      <c r="BN58" t="s">
        <v>936</v>
      </c>
    </row>
    <row r="59" spans="1:66">
      <c r="A59" s="143" t="str">
        <f t="shared" si="36"/>
        <v>삼환교통</v>
      </c>
      <c r="B59" s="143" t="str">
        <f t="shared" si="37"/>
        <v>4</v>
      </c>
      <c r="C59" s="144" t="str">
        <f t="shared" si="38"/>
        <v>72아1223</v>
      </c>
      <c r="D59" s="132" t="str">
        <f t="shared" si="39"/>
        <v>중형</v>
      </c>
      <c r="E59" s="128" t="str">
        <f t="shared" si="40"/>
        <v>C</v>
      </c>
      <c r="F59" s="151">
        <f t="shared" si="41"/>
        <v>0.8806666666666666</v>
      </c>
      <c r="G59" s="152">
        <f t="shared" si="42"/>
        <v>2.6419999999999999</v>
      </c>
      <c r="H59" s="153">
        <f t="shared" si="43"/>
        <v>3</v>
      </c>
      <c r="I59" s="154">
        <f t="shared" si="44"/>
        <v>4386.6869999999999</v>
      </c>
      <c r="J59" s="155">
        <f t="shared" si="45"/>
        <v>2.0938316345992958E-2</v>
      </c>
      <c r="K59" s="155">
        <f t="shared" si="46"/>
        <v>0.33822402984799227</v>
      </c>
      <c r="L59" s="155">
        <f t="shared" si="47"/>
        <v>0.22477099460253261</v>
      </c>
      <c r="M59" s="156">
        <f t="shared" si="48"/>
        <v>8.9830000000000005</v>
      </c>
      <c r="N59" s="157">
        <f t="shared" si="49"/>
        <v>9.0999999999999998E-2</v>
      </c>
      <c r="O59" s="157">
        <f t="shared" si="50"/>
        <v>8.48</v>
      </c>
      <c r="P59" s="158">
        <f t="shared" si="51"/>
        <v>0</v>
      </c>
      <c r="Q59" s="159">
        <f t="shared" si="52"/>
        <v>69</v>
      </c>
      <c r="R59" s="160">
        <f t="shared" si="53"/>
        <v>23.858331768090803</v>
      </c>
      <c r="S59" s="145">
        <f t="shared" si="54"/>
        <v>4</v>
      </c>
      <c r="T59" s="145">
        <f t="shared" si="55"/>
        <v>372</v>
      </c>
      <c r="U59" t="s">
        <v>156</v>
      </c>
      <c r="V59" t="s">
        <v>229</v>
      </c>
      <c r="W59" t="s">
        <v>156</v>
      </c>
      <c r="X59" s="4" t="s">
        <v>229</v>
      </c>
      <c r="Y59" s="4" t="s">
        <v>1057</v>
      </c>
      <c r="Z59" s="4" t="s">
        <v>715</v>
      </c>
      <c r="AA59" s="4" t="s">
        <v>49</v>
      </c>
      <c r="AB59" s="4">
        <v>514</v>
      </c>
      <c r="AC59" s="4">
        <v>4386.6869999999999</v>
      </c>
      <c r="AD59" s="4">
        <v>1660.078</v>
      </c>
      <c r="AE59" s="4">
        <v>2.6419999999999999</v>
      </c>
      <c r="AF59" s="4">
        <v>3</v>
      </c>
      <c r="AG59" s="4">
        <v>8.9830000000000005</v>
      </c>
      <c r="AH59" s="4">
        <v>286.91189400000002</v>
      </c>
      <c r="AI59" s="4">
        <v>6.0074519999999998</v>
      </c>
      <c r="AJ59" s="4">
        <v>97.040497000000002</v>
      </c>
      <c r="AK59" s="4">
        <v>986</v>
      </c>
      <c r="AL59" s="4">
        <v>4</v>
      </c>
      <c r="AM59" s="4">
        <v>372</v>
      </c>
      <c r="AN59" s="4">
        <v>69</v>
      </c>
      <c r="AO59" s="4">
        <v>15.289317</v>
      </c>
      <c r="AP59" s="4">
        <v>52.4</v>
      </c>
      <c r="AQ59" s="4">
        <v>0</v>
      </c>
      <c r="AR59" s="4">
        <v>37</v>
      </c>
      <c r="AS59" s="4">
        <v>17070</v>
      </c>
      <c r="AT59" s="4">
        <v>9.0999999999999998E-2</v>
      </c>
      <c r="AU59" s="4">
        <v>8.48</v>
      </c>
      <c r="AV59" s="4">
        <v>30210</v>
      </c>
      <c r="AW59" s="4">
        <v>0</v>
      </c>
      <c r="AX59" s="4">
        <v>0.59</v>
      </c>
      <c r="AY59">
        <v>0.8806666666666666</v>
      </c>
      <c r="AZ59" t="s">
        <v>72</v>
      </c>
      <c r="BA59" t="s">
        <v>306</v>
      </c>
      <c r="BB59">
        <v>7</v>
      </c>
      <c r="BC59" t="s">
        <v>1058</v>
      </c>
      <c r="BD59">
        <v>11</v>
      </c>
      <c r="BE59">
        <v>118441.53600000002</v>
      </c>
      <c r="BF59">
        <v>3.7036728399064321E-2</v>
      </c>
      <c r="BG59">
        <v>3.261701214344264E-2</v>
      </c>
      <c r="BH59">
        <v>610636.45500000019</v>
      </c>
      <c r="BI59">
        <v>7.1837948161807639E-3</v>
      </c>
      <c r="BJ59">
        <v>6.3265286347831918E-3</v>
      </c>
      <c r="BK59">
        <v>1</v>
      </c>
      <c r="BL59" t="s">
        <v>71</v>
      </c>
      <c r="BM59">
        <v>-1</v>
      </c>
      <c r="BN59" t="s">
        <v>936</v>
      </c>
    </row>
    <row r="60" spans="1:66">
      <c r="A60" s="143" t="str">
        <f t="shared" si="36"/>
        <v>삼환교통</v>
      </c>
      <c r="B60" s="143" t="str">
        <f t="shared" si="37"/>
        <v>4</v>
      </c>
      <c r="C60" s="144" t="str">
        <f t="shared" si="38"/>
        <v>72아1224</v>
      </c>
      <c r="D60" s="132" t="str">
        <f t="shared" si="39"/>
        <v>중형</v>
      </c>
      <c r="E60" s="128" t="str">
        <f t="shared" si="40"/>
        <v>C</v>
      </c>
      <c r="F60" s="151">
        <f t="shared" si="41"/>
        <v>0.89699999999999991</v>
      </c>
      <c r="G60" s="152">
        <f t="shared" si="42"/>
        <v>2.6909999999999998</v>
      </c>
      <c r="H60" s="153">
        <f t="shared" si="43"/>
        <v>3</v>
      </c>
      <c r="I60" s="154">
        <f t="shared" si="44"/>
        <v>5014.1570000000002</v>
      </c>
      <c r="J60" s="155">
        <f t="shared" si="45"/>
        <v>2.1626413730154451E-2</v>
      </c>
      <c r="K60" s="155">
        <f t="shared" si="46"/>
        <v>0.33051982288052822</v>
      </c>
      <c r="L60" s="155">
        <f t="shared" si="47"/>
        <v>0.28579081189519995</v>
      </c>
      <c r="M60" s="156">
        <f t="shared" si="48"/>
        <v>8.1639999999999997</v>
      </c>
      <c r="N60" s="157">
        <f t="shared" si="49"/>
        <v>0.16</v>
      </c>
      <c r="O60" s="157">
        <f t="shared" si="50"/>
        <v>13.023</v>
      </c>
      <c r="P60" s="158">
        <f t="shared" si="51"/>
        <v>0</v>
      </c>
      <c r="Q60" s="159">
        <f t="shared" si="52"/>
        <v>66</v>
      </c>
      <c r="R60" s="160">
        <f t="shared" si="53"/>
        <v>24.733270584941881</v>
      </c>
      <c r="S60" s="145">
        <f t="shared" si="54"/>
        <v>8</v>
      </c>
      <c r="T60" s="145">
        <f t="shared" si="55"/>
        <v>653</v>
      </c>
      <c r="U60" t="s">
        <v>156</v>
      </c>
      <c r="V60" t="s">
        <v>229</v>
      </c>
      <c r="W60" t="s">
        <v>156</v>
      </c>
      <c r="X60" s="4" t="s">
        <v>229</v>
      </c>
      <c r="Y60" s="4" t="s">
        <v>1059</v>
      </c>
      <c r="Z60" s="4" t="s">
        <v>715</v>
      </c>
      <c r="AA60" s="4" t="s">
        <v>49</v>
      </c>
      <c r="AB60" s="4">
        <v>514</v>
      </c>
      <c r="AC60" s="4">
        <v>5014.1570000000002</v>
      </c>
      <c r="AD60" s="4">
        <v>1863.1179999999999</v>
      </c>
      <c r="AE60" s="4">
        <v>2.6909999999999998</v>
      </c>
      <c r="AF60" s="4">
        <v>3</v>
      </c>
      <c r="AG60" s="4">
        <v>8.1639999999999997</v>
      </c>
      <c r="AH60" s="4">
        <v>312.924375</v>
      </c>
      <c r="AI60" s="4">
        <v>6.7674320000000003</v>
      </c>
      <c r="AJ60" s="4">
        <v>103.42770899999999</v>
      </c>
      <c r="AK60" s="4">
        <v>1433</v>
      </c>
      <c r="AL60" s="4">
        <v>8</v>
      </c>
      <c r="AM60" s="4">
        <v>653</v>
      </c>
      <c r="AN60" s="4">
        <v>66</v>
      </c>
      <c r="AO60" s="4">
        <v>16.023541999999999</v>
      </c>
      <c r="AP60" s="4">
        <v>14.8</v>
      </c>
      <c r="AQ60" s="4">
        <v>0</v>
      </c>
      <c r="AR60" s="4">
        <v>11</v>
      </c>
      <c r="AS60" s="4">
        <v>5510</v>
      </c>
      <c r="AT60" s="4">
        <v>0.16</v>
      </c>
      <c r="AU60" s="4">
        <v>13.023</v>
      </c>
      <c r="AV60" s="4">
        <v>37244</v>
      </c>
      <c r="AW60" s="4">
        <v>0</v>
      </c>
      <c r="AX60" s="4">
        <v>0.55000000000000004</v>
      </c>
      <c r="AY60">
        <v>0.89699999999999991</v>
      </c>
      <c r="AZ60" t="s">
        <v>72</v>
      </c>
      <c r="BA60" t="s">
        <v>306</v>
      </c>
      <c r="BB60">
        <v>1</v>
      </c>
      <c r="BC60" t="s">
        <v>1060</v>
      </c>
      <c r="BD60">
        <v>15</v>
      </c>
      <c r="BE60">
        <v>118441.53600000002</v>
      </c>
      <c r="BF60">
        <v>4.2334447604597085E-2</v>
      </c>
      <c r="BG60">
        <v>3.7973999501323581E-2</v>
      </c>
      <c r="BH60">
        <v>610636.45500000019</v>
      </c>
      <c r="BI60">
        <v>8.2113620288195837E-3</v>
      </c>
      <c r="BJ60">
        <v>7.3655917398511659E-3</v>
      </c>
      <c r="BK60">
        <v>1</v>
      </c>
      <c r="BL60" t="s">
        <v>71</v>
      </c>
      <c r="BM60">
        <v>-1</v>
      </c>
      <c r="BN60" t="s">
        <v>936</v>
      </c>
    </row>
    <row r="61" spans="1:66">
      <c r="A61" s="143" t="str">
        <f t="shared" si="36"/>
        <v>삼환교통</v>
      </c>
      <c r="B61" s="143" t="str">
        <f t="shared" si="37"/>
        <v>4</v>
      </c>
      <c r="C61" s="144" t="str">
        <f t="shared" si="38"/>
        <v>72아1225</v>
      </c>
      <c r="D61" s="132" t="str">
        <f t="shared" si="39"/>
        <v>중형</v>
      </c>
      <c r="E61" s="128" t="str">
        <f t="shared" si="40"/>
        <v>C</v>
      </c>
      <c r="F61" s="151">
        <f t="shared" si="41"/>
        <v>0.88666666666666671</v>
      </c>
      <c r="G61" s="152">
        <f t="shared" si="42"/>
        <v>2.66</v>
      </c>
      <c r="H61" s="153">
        <f t="shared" si="43"/>
        <v>3</v>
      </c>
      <c r="I61" s="154">
        <f t="shared" si="44"/>
        <v>5284.8140000000003</v>
      </c>
      <c r="J61" s="155">
        <f t="shared" si="45"/>
        <v>1.8349896117771006E-2</v>
      </c>
      <c r="K61" s="155">
        <f t="shared" si="46"/>
        <v>0.31064114907181239</v>
      </c>
      <c r="L61" s="155">
        <f t="shared" si="47"/>
        <v>0.24050042253142684</v>
      </c>
      <c r="M61" s="156">
        <f t="shared" si="48"/>
        <v>7.782</v>
      </c>
      <c r="N61" s="157">
        <f t="shared" si="49"/>
        <v>0.20799999999999999</v>
      </c>
      <c r="O61" s="157">
        <f t="shared" si="50"/>
        <v>5.601</v>
      </c>
      <c r="P61" s="158">
        <f t="shared" si="51"/>
        <v>0</v>
      </c>
      <c r="Q61" s="159">
        <f t="shared" si="52"/>
        <v>66</v>
      </c>
      <c r="R61" s="160">
        <f t="shared" si="53"/>
        <v>23.827044930943746</v>
      </c>
      <c r="S61" s="145">
        <f t="shared" si="54"/>
        <v>11</v>
      </c>
      <c r="T61" s="145">
        <f t="shared" si="55"/>
        <v>296</v>
      </c>
      <c r="U61" t="s">
        <v>156</v>
      </c>
      <c r="V61" t="s">
        <v>229</v>
      </c>
      <c r="W61" t="s">
        <v>156</v>
      </c>
      <c r="X61" s="4" t="s">
        <v>229</v>
      </c>
      <c r="Y61" s="4" t="s">
        <v>1061</v>
      </c>
      <c r="Z61" s="4" t="s">
        <v>715</v>
      </c>
      <c r="AA61" s="4" t="s">
        <v>49</v>
      </c>
      <c r="AB61" s="4">
        <v>514</v>
      </c>
      <c r="AC61" s="4">
        <v>5284.8140000000003</v>
      </c>
      <c r="AD61" s="4">
        <v>1986.7950000000001</v>
      </c>
      <c r="AE61" s="4">
        <v>2.66</v>
      </c>
      <c r="AF61" s="4">
        <v>3</v>
      </c>
      <c r="AG61" s="4">
        <v>7.782</v>
      </c>
      <c r="AH61" s="4">
        <v>330.54546800000003</v>
      </c>
      <c r="AI61" s="4">
        <v>6.0654750000000002</v>
      </c>
      <c r="AJ61" s="4">
        <v>102.68102399999999</v>
      </c>
      <c r="AK61" s="4">
        <v>1271</v>
      </c>
      <c r="AL61" s="4">
        <v>11</v>
      </c>
      <c r="AM61" s="4">
        <v>296</v>
      </c>
      <c r="AN61" s="4">
        <v>66</v>
      </c>
      <c r="AO61" s="4">
        <v>15.988160000000001</v>
      </c>
      <c r="AP61" s="4">
        <v>48.4</v>
      </c>
      <c r="AQ61" s="4">
        <v>0</v>
      </c>
      <c r="AR61" s="4">
        <v>5</v>
      </c>
      <c r="AS61" s="4">
        <v>3011</v>
      </c>
      <c r="AT61" s="4">
        <v>0.20799999999999999</v>
      </c>
      <c r="AU61" s="4">
        <v>5.601</v>
      </c>
      <c r="AV61" s="4">
        <v>41687</v>
      </c>
      <c r="AW61" s="4">
        <v>0</v>
      </c>
      <c r="AX61" s="4">
        <v>0.55000000000000004</v>
      </c>
      <c r="AY61">
        <v>0.88666666666666671</v>
      </c>
      <c r="AZ61" t="s">
        <v>72</v>
      </c>
      <c r="BA61" t="s">
        <v>306</v>
      </c>
      <c r="BB61">
        <v>3</v>
      </c>
      <c r="BC61" t="s">
        <v>1062</v>
      </c>
      <c r="BD61">
        <v>16</v>
      </c>
      <c r="BE61">
        <v>118441.53600000002</v>
      </c>
      <c r="BF61">
        <v>4.4619600340204971E-2</v>
      </c>
      <c r="BG61">
        <v>3.9562712301648408E-2</v>
      </c>
      <c r="BH61">
        <v>610636.45500000019</v>
      </c>
      <c r="BI61">
        <v>8.654599568576362E-3</v>
      </c>
      <c r="BJ61">
        <v>7.673744950804375E-3</v>
      </c>
      <c r="BK61">
        <v>1</v>
      </c>
      <c r="BL61" t="s">
        <v>71</v>
      </c>
      <c r="BM61">
        <v>-1</v>
      </c>
      <c r="BN61" t="s">
        <v>936</v>
      </c>
    </row>
    <row r="62" spans="1:66">
      <c r="A62" s="143" t="str">
        <f t="shared" si="36"/>
        <v>삼환교통</v>
      </c>
      <c r="B62" s="143" t="str">
        <f t="shared" si="37"/>
        <v>4</v>
      </c>
      <c r="C62" s="144" t="str">
        <f t="shared" si="38"/>
        <v>72아1226</v>
      </c>
      <c r="D62" s="132" t="str">
        <f t="shared" si="39"/>
        <v>중형</v>
      </c>
      <c r="E62" s="128" t="str">
        <f t="shared" si="40"/>
        <v>C</v>
      </c>
      <c r="F62" s="151">
        <f t="shared" si="41"/>
        <v>0.8846666666666666</v>
      </c>
      <c r="G62" s="152">
        <f t="shared" si="42"/>
        <v>2.6539999999999999</v>
      </c>
      <c r="H62" s="153">
        <f t="shared" si="43"/>
        <v>3</v>
      </c>
      <c r="I62" s="154">
        <f t="shared" si="44"/>
        <v>5305.2569999999996</v>
      </c>
      <c r="J62" s="155">
        <f t="shared" si="45"/>
        <v>3.5828601710927103E-2</v>
      </c>
      <c r="K62" s="155">
        <f t="shared" si="46"/>
        <v>0.31975384650809874</v>
      </c>
      <c r="L62" s="155">
        <f t="shared" si="47"/>
        <v>0.18076409870436061</v>
      </c>
      <c r="M62" s="156">
        <f t="shared" si="48"/>
        <v>9.3729999999999993</v>
      </c>
      <c r="N62" s="157">
        <f t="shared" si="49"/>
        <v>0.41499999999999998</v>
      </c>
      <c r="O62" s="157">
        <f t="shared" si="50"/>
        <v>18.510000000000002</v>
      </c>
      <c r="P62" s="158">
        <f t="shared" si="51"/>
        <v>0</v>
      </c>
      <c r="Q62" s="159">
        <f t="shared" si="52"/>
        <v>67</v>
      </c>
      <c r="R62" s="160">
        <f t="shared" si="53"/>
        <v>24.9694649532554</v>
      </c>
      <c r="S62" s="145">
        <f t="shared" si="54"/>
        <v>22</v>
      </c>
      <c r="T62" s="145">
        <f t="shared" si="55"/>
        <v>982</v>
      </c>
      <c r="U62" t="s">
        <v>156</v>
      </c>
      <c r="V62" t="s">
        <v>229</v>
      </c>
      <c r="W62" t="s">
        <v>156</v>
      </c>
      <c r="X62" s="4" t="s">
        <v>229</v>
      </c>
      <c r="Y62" s="4" t="s">
        <v>1063</v>
      </c>
      <c r="Z62" s="4" t="s">
        <v>715</v>
      </c>
      <c r="AA62" s="4" t="s">
        <v>49</v>
      </c>
      <c r="AB62" s="4">
        <v>514</v>
      </c>
      <c r="AC62" s="4">
        <v>5305.2569999999996</v>
      </c>
      <c r="AD62" s="4">
        <v>1999.2080000000001</v>
      </c>
      <c r="AE62" s="4">
        <v>2.6539999999999999</v>
      </c>
      <c r="AF62" s="4">
        <v>3</v>
      </c>
      <c r="AG62" s="4">
        <v>9.3729999999999993</v>
      </c>
      <c r="AH62" s="4">
        <v>329.70826199999999</v>
      </c>
      <c r="AI62" s="4">
        <v>11.812986</v>
      </c>
      <c r="AJ62" s="4">
        <v>105.42548499999999</v>
      </c>
      <c r="AK62" s="4">
        <v>959</v>
      </c>
      <c r="AL62" s="4">
        <v>22</v>
      </c>
      <c r="AM62" s="4">
        <v>982</v>
      </c>
      <c r="AN62" s="4">
        <v>67</v>
      </c>
      <c r="AO62" s="4">
        <v>16.090761000000001</v>
      </c>
      <c r="AP62" s="4">
        <v>58.2</v>
      </c>
      <c r="AQ62" s="4">
        <v>0</v>
      </c>
      <c r="AR62" s="4">
        <v>16</v>
      </c>
      <c r="AS62" s="4">
        <v>9041</v>
      </c>
      <c r="AT62" s="4">
        <v>0.41499999999999998</v>
      </c>
      <c r="AU62" s="4">
        <v>18.510000000000002</v>
      </c>
      <c r="AV62" s="4">
        <v>19998</v>
      </c>
      <c r="AW62" s="4">
        <v>0</v>
      </c>
      <c r="AX62" s="4">
        <v>0.57999999999999996</v>
      </c>
      <c r="AY62">
        <v>0.8846666666666666</v>
      </c>
      <c r="AZ62" t="s">
        <v>72</v>
      </c>
      <c r="BA62" t="s">
        <v>306</v>
      </c>
      <c r="BB62">
        <v>4</v>
      </c>
      <c r="BC62" t="s">
        <v>1064</v>
      </c>
      <c r="BD62">
        <v>6</v>
      </c>
      <c r="BE62">
        <v>118441.53600000002</v>
      </c>
      <c r="BF62">
        <v>4.4792200263258988E-2</v>
      </c>
      <c r="BG62">
        <v>3.9626166499563117E-2</v>
      </c>
      <c r="BH62">
        <v>610636.45500000019</v>
      </c>
      <c r="BI62">
        <v>8.688077753235348E-3</v>
      </c>
      <c r="BJ62">
        <v>7.6860527856955369E-3</v>
      </c>
      <c r="BK62">
        <v>1</v>
      </c>
      <c r="BL62" t="s">
        <v>71</v>
      </c>
      <c r="BM62">
        <v>-1</v>
      </c>
      <c r="BN62" t="s">
        <v>936</v>
      </c>
    </row>
    <row r="63" spans="1:66">
      <c r="A63" s="143" t="str">
        <f t="shared" si="36"/>
        <v>삼환교통</v>
      </c>
      <c r="B63" s="143" t="str">
        <f t="shared" si="37"/>
        <v>4</v>
      </c>
      <c r="C63" s="144" t="str">
        <f t="shared" si="38"/>
        <v>72아1227</v>
      </c>
      <c r="D63" s="132" t="str">
        <f t="shared" si="39"/>
        <v>중형</v>
      </c>
      <c r="E63" s="128" t="str">
        <f t="shared" si="40"/>
        <v>C</v>
      </c>
      <c r="F63" s="151">
        <f t="shared" si="41"/>
        <v>0.8623333333333334</v>
      </c>
      <c r="G63" s="152">
        <f t="shared" si="42"/>
        <v>2.5870000000000002</v>
      </c>
      <c r="H63" s="153">
        <f t="shared" si="43"/>
        <v>3</v>
      </c>
      <c r="I63" s="154">
        <f t="shared" si="44"/>
        <v>4696.5230000000001</v>
      </c>
      <c r="J63" s="155">
        <f t="shared" si="45"/>
        <v>1.7193138614176314E-2</v>
      </c>
      <c r="K63" s="155">
        <f t="shared" si="46"/>
        <v>0.31894721615556365</v>
      </c>
      <c r="L63" s="155">
        <f t="shared" si="47"/>
        <v>0.2389001395287535</v>
      </c>
      <c r="M63" s="156">
        <f t="shared" si="48"/>
        <v>8.9269999999999996</v>
      </c>
      <c r="N63" s="157">
        <f t="shared" si="49"/>
        <v>0.14899999999999999</v>
      </c>
      <c r="O63" s="157">
        <f t="shared" si="50"/>
        <v>27.297000000000001</v>
      </c>
      <c r="P63" s="158">
        <f t="shared" si="51"/>
        <v>0</v>
      </c>
      <c r="Q63" s="159">
        <f t="shared" si="52"/>
        <v>69</v>
      </c>
      <c r="R63" s="160">
        <f t="shared" si="53"/>
        <v>24.526124333080944</v>
      </c>
      <c r="S63" s="145">
        <f t="shared" si="54"/>
        <v>7</v>
      </c>
      <c r="T63" s="145">
        <f t="shared" si="55"/>
        <v>1282</v>
      </c>
      <c r="U63" t="s">
        <v>156</v>
      </c>
      <c r="V63" t="s">
        <v>229</v>
      </c>
      <c r="W63" t="s">
        <v>156</v>
      </c>
      <c r="X63" s="4" t="s">
        <v>229</v>
      </c>
      <c r="Y63" s="4" t="s">
        <v>1065</v>
      </c>
      <c r="Z63" s="4" t="s">
        <v>715</v>
      </c>
      <c r="AA63" s="4" t="s">
        <v>49</v>
      </c>
      <c r="AB63" s="4">
        <v>514</v>
      </c>
      <c r="AC63" s="4">
        <v>4696.5230000000001</v>
      </c>
      <c r="AD63" s="4">
        <v>1815.414</v>
      </c>
      <c r="AE63" s="4">
        <v>2.5870000000000002</v>
      </c>
      <c r="AF63" s="4">
        <v>3</v>
      </c>
      <c r="AG63" s="4">
        <v>8.9269999999999996</v>
      </c>
      <c r="AH63" s="4">
        <v>288.45047499999998</v>
      </c>
      <c r="AI63" s="4">
        <v>4.9593689999999997</v>
      </c>
      <c r="AJ63" s="4">
        <v>92.000476000000006</v>
      </c>
      <c r="AK63" s="4">
        <v>1122</v>
      </c>
      <c r="AL63" s="4">
        <v>7</v>
      </c>
      <c r="AM63" s="4">
        <v>1282</v>
      </c>
      <c r="AN63" s="4">
        <v>69</v>
      </c>
      <c r="AO63" s="4">
        <v>16.281904000000001</v>
      </c>
      <c r="AP63" s="4">
        <v>192.5</v>
      </c>
      <c r="AQ63" s="4">
        <v>0</v>
      </c>
      <c r="AR63" s="4">
        <v>5</v>
      </c>
      <c r="AS63" s="4">
        <v>1176</v>
      </c>
      <c r="AT63" s="4">
        <v>0.14899999999999999</v>
      </c>
      <c r="AU63" s="4">
        <v>27.297000000000001</v>
      </c>
      <c r="AV63" s="4">
        <v>38299</v>
      </c>
      <c r="AW63" s="4">
        <v>0</v>
      </c>
      <c r="AX63" s="4">
        <v>0.56000000000000005</v>
      </c>
      <c r="AY63">
        <v>0.8623333333333334</v>
      </c>
      <c r="AZ63" t="s">
        <v>72</v>
      </c>
      <c r="BA63" t="s">
        <v>306</v>
      </c>
      <c r="BB63">
        <v>11</v>
      </c>
      <c r="BC63" t="s">
        <v>1066</v>
      </c>
      <c r="BD63">
        <v>8</v>
      </c>
      <c r="BE63">
        <v>118441.53600000002</v>
      </c>
      <c r="BF63">
        <v>3.9652668806996888E-2</v>
      </c>
      <c r="BG63">
        <v>3.4193818067900318E-2</v>
      </c>
      <c r="BH63">
        <v>610636.45500000019</v>
      </c>
      <c r="BI63">
        <v>7.6911932812789548E-3</v>
      </c>
      <c r="BJ63">
        <v>6.6323723395562192E-3</v>
      </c>
      <c r="BK63">
        <v>1</v>
      </c>
      <c r="BL63" t="s">
        <v>72</v>
      </c>
      <c r="BM63">
        <v>0</v>
      </c>
      <c r="BN63" t="s">
        <v>935</v>
      </c>
    </row>
    <row r="64" spans="1:66">
      <c r="A64" s="143" t="str">
        <f t="shared" si="36"/>
        <v>삼환교통</v>
      </c>
      <c r="B64" s="143" t="str">
        <f t="shared" si="37"/>
        <v>4</v>
      </c>
      <c r="C64" s="144" t="str">
        <f t="shared" si="38"/>
        <v>72아1228</v>
      </c>
      <c r="D64" s="132" t="str">
        <f t="shared" si="39"/>
        <v>중형</v>
      </c>
      <c r="E64" s="128" t="str">
        <f t="shared" si="40"/>
        <v>A</v>
      </c>
      <c r="F64" s="151">
        <f t="shared" si="41"/>
        <v>0.95233333333333337</v>
      </c>
      <c r="G64" s="152">
        <f t="shared" si="42"/>
        <v>2.8570000000000002</v>
      </c>
      <c r="H64" s="153">
        <f t="shared" si="43"/>
        <v>3</v>
      </c>
      <c r="I64" s="154">
        <f t="shared" si="44"/>
        <v>4124.1360000000004</v>
      </c>
      <c r="J64" s="155">
        <f t="shared" si="45"/>
        <v>2.3894353679648473E-2</v>
      </c>
      <c r="K64" s="155">
        <f t="shared" si="46"/>
        <v>0.3125447369991769</v>
      </c>
      <c r="L64" s="155">
        <f t="shared" si="47"/>
        <v>0.12487464040953061</v>
      </c>
      <c r="M64" s="156">
        <f t="shared" si="48"/>
        <v>8.2289999999999992</v>
      </c>
      <c r="N64" s="157">
        <f t="shared" si="49"/>
        <v>0.53300000000000003</v>
      </c>
      <c r="O64" s="157">
        <f t="shared" si="50"/>
        <v>8.3409999999999993</v>
      </c>
      <c r="P64" s="158">
        <f t="shared" si="51"/>
        <v>0</v>
      </c>
      <c r="Q64" s="159">
        <f t="shared" si="52"/>
        <v>71</v>
      </c>
      <c r="R64" s="160">
        <f t="shared" si="53"/>
        <v>24.581910450350012</v>
      </c>
      <c r="S64" s="145">
        <f t="shared" si="54"/>
        <v>22</v>
      </c>
      <c r="T64" s="145">
        <f t="shared" si="55"/>
        <v>344</v>
      </c>
      <c r="U64" t="s">
        <v>156</v>
      </c>
      <c r="V64" t="s">
        <v>229</v>
      </c>
      <c r="W64" t="s">
        <v>156</v>
      </c>
      <c r="X64" s="4" t="s">
        <v>229</v>
      </c>
      <c r="Y64" s="4" t="s">
        <v>1067</v>
      </c>
      <c r="Z64" s="4" t="s">
        <v>715</v>
      </c>
      <c r="AA64" s="4" t="s">
        <v>49</v>
      </c>
      <c r="AB64" s="4">
        <v>514</v>
      </c>
      <c r="AC64" s="4">
        <v>4124.1360000000004</v>
      </c>
      <c r="AD64" s="4">
        <v>1443.277</v>
      </c>
      <c r="AE64" s="4">
        <v>2.8570000000000002</v>
      </c>
      <c r="AF64" s="4">
        <v>3</v>
      </c>
      <c r="AG64" s="4">
        <v>8.2289999999999992</v>
      </c>
      <c r="AH64" s="4">
        <v>252.83462700000001</v>
      </c>
      <c r="AI64" s="4">
        <v>6.0413199999999998</v>
      </c>
      <c r="AJ64" s="4">
        <v>79.022131999999999</v>
      </c>
      <c r="AK64" s="4">
        <v>515</v>
      </c>
      <c r="AL64" s="4">
        <v>22</v>
      </c>
      <c r="AM64" s="4">
        <v>344</v>
      </c>
      <c r="AN64" s="4">
        <v>71</v>
      </c>
      <c r="AO64" s="4">
        <v>16.311593999999999</v>
      </c>
      <c r="AP64" s="4">
        <v>26.9</v>
      </c>
      <c r="AQ64" s="4">
        <v>0</v>
      </c>
      <c r="AR64" s="4">
        <v>11</v>
      </c>
      <c r="AS64" s="4">
        <v>3679</v>
      </c>
      <c r="AT64" s="4">
        <v>0.53300000000000003</v>
      </c>
      <c r="AU64" s="4">
        <v>8.3409999999999993</v>
      </c>
      <c r="AV64" s="4">
        <v>28940</v>
      </c>
      <c r="AW64" s="4">
        <v>0</v>
      </c>
      <c r="AX64" s="4">
        <v>0.59</v>
      </c>
      <c r="AY64">
        <v>0.95233333333333337</v>
      </c>
      <c r="AZ64" t="s">
        <v>69</v>
      </c>
      <c r="BA64" t="s">
        <v>306</v>
      </c>
      <c r="BB64">
        <v>3</v>
      </c>
      <c r="BC64" t="s">
        <v>1068</v>
      </c>
      <c r="BD64">
        <v>7</v>
      </c>
      <c r="BE64">
        <v>118441.53600000002</v>
      </c>
      <c r="BF64">
        <v>3.4820014492213266E-2</v>
      </c>
      <c r="BG64">
        <v>3.3160260468084436E-2</v>
      </c>
      <c r="BH64">
        <v>610636.45500000019</v>
      </c>
      <c r="BI64">
        <v>6.7538319506325563E-3</v>
      </c>
      <c r="BJ64">
        <v>6.4318992943190713E-3</v>
      </c>
      <c r="BK64">
        <v>1</v>
      </c>
      <c r="BL64" t="s">
        <v>69</v>
      </c>
      <c r="BM64">
        <v>0</v>
      </c>
      <c r="BN64" t="s">
        <v>935</v>
      </c>
    </row>
    <row r="65" spans="1:66">
      <c r="A65" s="143" t="str">
        <f t="shared" si="36"/>
        <v>삼환교통</v>
      </c>
      <c r="B65" s="143" t="str">
        <f t="shared" si="37"/>
        <v>4</v>
      </c>
      <c r="C65" s="144" t="str">
        <f t="shared" si="38"/>
        <v>72아1229</v>
      </c>
      <c r="D65" s="132" t="str">
        <f t="shared" si="39"/>
        <v>중형</v>
      </c>
      <c r="E65" s="128" t="str">
        <f t="shared" si="40"/>
        <v>B</v>
      </c>
      <c r="F65" s="151">
        <f t="shared" si="41"/>
        <v>0.92899999999999994</v>
      </c>
      <c r="G65" s="152">
        <f t="shared" si="42"/>
        <v>2.7869999999999999</v>
      </c>
      <c r="H65" s="153">
        <f t="shared" si="43"/>
        <v>3</v>
      </c>
      <c r="I65" s="154">
        <f t="shared" si="44"/>
        <v>4168.8419999999996</v>
      </c>
      <c r="J65" s="155">
        <f t="shared" si="45"/>
        <v>1.690565513080209E-2</v>
      </c>
      <c r="K65" s="155">
        <f t="shared" si="46"/>
        <v>0.31606320279227063</v>
      </c>
      <c r="L65" s="155">
        <f t="shared" si="47"/>
        <v>0.2784946035373852</v>
      </c>
      <c r="M65" s="156">
        <f t="shared" si="48"/>
        <v>7.54</v>
      </c>
      <c r="N65" s="157">
        <f t="shared" si="49"/>
        <v>0.216</v>
      </c>
      <c r="O65" s="157">
        <f t="shared" si="50"/>
        <v>8.8989999999999991</v>
      </c>
      <c r="P65" s="158">
        <f t="shared" si="51"/>
        <v>0</v>
      </c>
      <c r="Q65" s="159">
        <f t="shared" si="52"/>
        <v>68</v>
      </c>
      <c r="R65" s="160">
        <f t="shared" si="53"/>
        <v>24.118449831760643</v>
      </c>
      <c r="S65" s="145">
        <f t="shared" si="54"/>
        <v>9</v>
      </c>
      <c r="T65" s="145">
        <f t="shared" si="55"/>
        <v>371</v>
      </c>
      <c r="U65" t="s">
        <v>156</v>
      </c>
      <c r="V65" t="s">
        <v>229</v>
      </c>
      <c r="W65" t="s">
        <v>156</v>
      </c>
      <c r="X65" s="4" t="s">
        <v>229</v>
      </c>
      <c r="Y65" s="4" t="s">
        <v>1069</v>
      </c>
      <c r="Z65" s="4" t="s">
        <v>715</v>
      </c>
      <c r="AA65" s="4" t="s">
        <v>49</v>
      </c>
      <c r="AB65" s="4">
        <v>514</v>
      </c>
      <c r="AC65" s="4">
        <v>4168.8419999999996</v>
      </c>
      <c r="AD65" s="4">
        <v>1496.039</v>
      </c>
      <c r="AE65" s="4">
        <v>2.7869999999999999</v>
      </c>
      <c r="AF65" s="4">
        <v>3</v>
      </c>
      <c r="AG65" s="4">
        <v>7.54</v>
      </c>
      <c r="AH65" s="4">
        <v>259.13133599999998</v>
      </c>
      <c r="AI65" s="4">
        <v>4.3807850000000004</v>
      </c>
      <c r="AJ65" s="4">
        <v>81.901880000000006</v>
      </c>
      <c r="AK65" s="4">
        <v>1161</v>
      </c>
      <c r="AL65" s="4">
        <v>9</v>
      </c>
      <c r="AM65" s="4">
        <v>371</v>
      </c>
      <c r="AN65" s="4">
        <v>68</v>
      </c>
      <c r="AO65" s="4">
        <v>16.087757</v>
      </c>
      <c r="AP65" s="4">
        <v>40.799999999999997</v>
      </c>
      <c r="AQ65" s="4">
        <v>0</v>
      </c>
      <c r="AR65" s="4">
        <v>4</v>
      </c>
      <c r="AS65" s="4">
        <v>686</v>
      </c>
      <c r="AT65" s="4">
        <v>0.216</v>
      </c>
      <c r="AU65" s="4">
        <v>8.8989999999999991</v>
      </c>
      <c r="AV65" s="4">
        <v>32146</v>
      </c>
      <c r="AW65" s="4">
        <v>0</v>
      </c>
      <c r="AX65" s="4">
        <v>0.56000000000000005</v>
      </c>
      <c r="AY65">
        <v>0.92899999999999994</v>
      </c>
      <c r="AZ65" t="s">
        <v>71</v>
      </c>
      <c r="BA65" t="s">
        <v>306</v>
      </c>
      <c r="BB65">
        <v>2</v>
      </c>
      <c r="BC65" t="s">
        <v>1070</v>
      </c>
      <c r="BD65">
        <v>11</v>
      </c>
      <c r="BE65">
        <v>118441.53600000002</v>
      </c>
      <c r="BF65">
        <v>3.51974665374147E-2</v>
      </c>
      <c r="BG65">
        <v>3.2698446413258253E-2</v>
      </c>
      <c r="BH65">
        <v>610636.45500000019</v>
      </c>
      <c r="BI65">
        <v>6.8270440879590107E-3</v>
      </c>
      <c r="BJ65">
        <v>6.3423239577139207E-3</v>
      </c>
      <c r="BK65">
        <v>1</v>
      </c>
      <c r="BL65" t="s">
        <v>71</v>
      </c>
      <c r="BM65">
        <v>0</v>
      </c>
      <c r="BN65" t="s">
        <v>935</v>
      </c>
    </row>
    <row r="66" spans="1:66">
      <c r="A66" s="143" t="str">
        <f t="shared" si="36"/>
        <v>삼환교통</v>
      </c>
      <c r="B66" s="143" t="str">
        <f t="shared" si="37"/>
        <v>4</v>
      </c>
      <c r="C66" s="144" t="str">
        <f t="shared" si="38"/>
        <v>72아1230</v>
      </c>
      <c r="D66" s="132" t="str">
        <f t="shared" si="39"/>
        <v>중형</v>
      </c>
      <c r="E66" s="128" t="str">
        <f t="shared" si="40"/>
        <v>B</v>
      </c>
      <c r="F66" s="151">
        <f t="shared" si="41"/>
        <v>0.93833333333333335</v>
      </c>
      <c r="G66" s="152">
        <f t="shared" si="42"/>
        <v>2.8149999999999999</v>
      </c>
      <c r="H66" s="153">
        <f t="shared" si="43"/>
        <v>3</v>
      </c>
      <c r="I66" s="154">
        <f t="shared" si="44"/>
        <v>5652.8450000000003</v>
      </c>
      <c r="J66" s="155">
        <f t="shared" si="45"/>
        <v>1.6554719796536829E-2</v>
      </c>
      <c r="K66" s="155">
        <f t="shared" si="46"/>
        <v>0.31771838038763328</v>
      </c>
      <c r="L66" s="155">
        <f t="shared" si="47"/>
        <v>0.18592407893724311</v>
      </c>
      <c r="M66" s="156">
        <f t="shared" si="48"/>
        <v>8.0220000000000002</v>
      </c>
      <c r="N66" s="157">
        <f t="shared" si="49"/>
        <v>0.19500000000000001</v>
      </c>
      <c r="O66" s="157">
        <f t="shared" si="50"/>
        <v>14.364000000000001</v>
      </c>
      <c r="P66" s="158">
        <f t="shared" si="51"/>
        <v>0</v>
      </c>
      <c r="Q66" s="159">
        <f t="shared" si="52"/>
        <v>70</v>
      </c>
      <c r="R66" s="160">
        <f t="shared" si="53"/>
        <v>24.299369111244495</v>
      </c>
      <c r="S66" s="145">
        <f t="shared" si="54"/>
        <v>11</v>
      </c>
      <c r="T66" s="145">
        <f t="shared" si="55"/>
        <v>812</v>
      </c>
      <c r="U66" t="s">
        <v>156</v>
      </c>
      <c r="V66" t="s">
        <v>229</v>
      </c>
      <c r="W66" t="s">
        <v>156</v>
      </c>
      <c r="X66" s="4" t="s">
        <v>229</v>
      </c>
      <c r="Y66" s="4" t="s">
        <v>1071</v>
      </c>
      <c r="Z66" s="4" t="s">
        <v>715</v>
      </c>
      <c r="AA66" s="4" t="s">
        <v>49</v>
      </c>
      <c r="AB66" s="4">
        <v>514</v>
      </c>
      <c r="AC66" s="4">
        <v>5652.8450000000003</v>
      </c>
      <c r="AD66" s="4">
        <v>2008.4079999999999</v>
      </c>
      <c r="AE66" s="4">
        <v>2.8149999999999999</v>
      </c>
      <c r="AF66" s="4">
        <v>3</v>
      </c>
      <c r="AG66" s="4">
        <v>8.0220000000000002</v>
      </c>
      <c r="AH66" s="4">
        <v>349.442701</v>
      </c>
      <c r="AI66" s="4">
        <v>5.7849259999999996</v>
      </c>
      <c r="AJ66" s="4">
        <v>111.02436899999999</v>
      </c>
      <c r="AK66" s="4">
        <v>1051</v>
      </c>
      <c r="AL66" s="4">
        <v>11</v>
      </c>
      <c r="AM66" s="4">
        <v>812</v>
      </c>
      <c r="AN66" s="4">
        <v>70</v>
      </c>
      <c r="AO66" s="4">
        <v>16.176742999999998</v>
      </c>
      <c r="AP66" s="4">
        <v>150.6</v>
      </c>
      <c r="AQ66" s="4">
        <v>0</v>
      </c>
      <c r="AR66" s="4">
        <v>9</v>
      </c>
      <c r="AS66" s="4">
        <v>3970</v>
      </c>
      <c r="AT66" s="4">
        <v>0.19500000000000001</v>
      </c>
      <c r="AU66" s="4">
        <v>14.364000000000001</v>
      </c>
      <c r="AV66" s="4">
        <v>42832</v>
      </c>
      <c r="AW66" s="4">
        <v>0</v>
      </c>
      <c r="AX66" s="4">
        <v>0.57999999999999996</v>
      </c>
      <c r="AY66">
        <v>0.93833333333333335</v>
      </c>
      <c r="AZ66" t="s">
        <v>71</v>
      </c>
      <c r="BA66" t="s">
        <v>306</v>
      </c>
      <c r="BB66">
        <v>1</v>
      </c>
      <c r="BC66" t="s">
        <v>1072</v>
      </c>
      <c r="BD66">
        <v>11</v>
      </c>
      <c r="BE66">
        <v>118441.53600000002</v>
      </c>
      <c r="BF66">
        <v>4.7726880205268524E-2</v>
      </c>
      <c r="BG66">
        <v>4.4783722592610299E-2</v>
      </c>
      <c r="BH66">
        <v>610636.45500000019</v>
      </c>
      <c r="BI66">
        <v>9.257300237667597E-3</v>
      </c>
      <c r="BJ66">
        <v>8.6864333896780957E-3</v>
      </c>
      <c r="BK66">
        <v>1</v>
      </c>
      <c r="BL66" t="s">
        <v>74</v>
      </c>
      <c r="BM66">
        <v>-2</v>
      </c>
      <c r="BN66" t="s">
        <v>936</v>
      </c>
    </row>
    <row r="67" spans="1:66">
      <c r="A67" s="143" t="str">
        <f t="shared" si="36"/>
        <v>삼환교통</v>
      </c>
      <c r="B67" s="143" t="str">
        <f t="shared" si="37"/>
        <v>4</v>
      </c>
      <c r="C67" s="144" t="str">
        <f t="shared" si="38"/>
        <v>72아1237</v>
      </c>
      <c r="D67" s="132" t="str">
        <f t="shared" si="39"/>
        <v>중형</v>
      </c>
      <c r="E67" s="128" t="str">
        <f t="shared" si="40"/>
        <v>C</v>
      </c>
      <c r="F67" s="151">
        <f t="shared" si="41"/>
        <v>0.89666666666666661</v>
      </c>
      <c r="G67" s="152">
        <f t="shared" si="42"/>
        <v>2.69</v>
      </c>
      <c r="H67" s="153">
        <f t="shared" si="43"/>
        <v>3</v>
      </c>
      <c r="I67" s="154">
        <f t="shared" si="44"/>
        <v>5564.7060000000001</v>
      </c>
      <c r="J67" s="155">
        <f t="shared" si="45"/>
        <v>1.12124772174957E-2</v>
      </c>
      <c r="K67" s="155">
        <f t="shared" si="46"/>
        <v>0.31712568703064153</v>
      </c>
      <c r="L67" s="155">
        <f t="shared" si="47"/>
        <v>0.23127906487782104</v>
      </c>
      <c r="M67" s="156">
        <f t="shared" si="48"/>
        <v>8.3580000000000005</v>
      </c>
      <c r="N67" s="157">
        <f t="shared" si="49"/>
        <v>0.23400000000000001</v>
      </c>
      <c r="O67" s="157">
        <f t="shared" si="50"/>
        <v>3.36</v>
      </c>
      <c r="P67" s="158">
        <f t="shared" si="51"/>
        <v>0</v>
      </c>
      <c r="Q67" s="159">
        <f t="shared" si="52"/>
        <v>72</v>
      </c>
      <c r="R67" s="160">
        <f t="shared" si="53"/>
        <v>24.15527377138973</v>
      </c>
      <c r="S67" s="145">
        <f t="shared" si="54"/>
        <v>13</v>
      </c>
      <c r="T67" s="145">
        <f t="shared" si="55"/>
        <v>187</v>
      </c>
      <c r="U67" t="s">
        <v>156</v>
      </c>
      <c r="V67" t="s">
        <v>229</v>
      </c>
      <c r="W67" t="s">
        <v>156</v>
      </c>
      <c r="X67" s="4" t="s">
        <v>229</v>
      </c>
      <c r="Y67" s="4" t="s">
        <v>1073</v>
      </c>
      <c r="Z67" s="4" t="s">
        <v>715</v>
      </c>
      <c r="AA67" s="4" t="s">
        <v>49</v>
      </c>
      <c r="AB67" s="4">
        <v>514</v>
      </c>
      <c r="AC67" s="4">
        <v>5564.7060000000001</v>
      </c>
      <c r="AD67" s="4">
        <v>2068.982</v>
      </c>
      <c r="AE67" s="4">
        <v>2.69</v>
      </c>
      <c r="AF67" s="4">
        <v>3</v>
      </c>
      <c r="AG67" s="4">
        <v>8.3580000000000005</v>
      </c>
      <c r="AH67" s="4">
        <v>342.98852299999999</v>
      </c>
      <c r="AI67" s="4">
        <v>3.8457509999999999</v>
      </c>
      <c r="AJ67" s="4">
        <v>108.770471</v>
      </c>
      <c r="AK67" s="4">
        <v>1287</v>
      </c>
      <c r="AL67" s="4">
        <v>13</v>
      </c>
      <c r="AM67" s="4">
        <v>187</v>
      </c>
      <c r="AN67" s="4">
        <v>72</v>
      </c>
      <c r="AO67" s="4">
        <v>16.224174999999999</v>
      </c>
      <c r="AP67" s="4">
        <v>34.4</v>
      </c>
      <c r="AQ67" s="4">
        <v>0</v>
      </c>
      <c r="AR67" s="4">
        <v>5</v>
      </c>
      <c r="AS67" s="4">
        <v>891</v>
      </c>
      <c r="AT67" s="4">
        <v>0.23400000000000001</v>
      </c>
      <c r="AU67" s="4">
        <v>3.36</v>
      </c>
      <c r="AV67" s="4">
        <v>48512</v>
      </c>
      <c r="AW67" s="4">
        <v>0</v>
      </c>
      <c r="AX67" s="4">
        <v>0.56999999999999995</v>
      </c>
      <c r="AY67">
        <v>0.89666666666666661</v>
      </c>
      <c r="AZ67" t="s">
        <v>72</v>
      </c>
      <c r="BA67" t="s">
        <v>306</v>
      </c>
      <c r="BB67">
        <v>2</v>
      </c>
      <c r="BC67" t="s">
        <v>1074</v>
      </c>
      <c r="BD67">
        <v>15</v>
      </c>
      <c r="BE67">
        <v>118441.53600000002</v>
      </c>
      <c r="BF67">
        <v>4.6982724033568755E-2</v>
      </c>
      <c r="BG67">
        <v>4.2127842550099978E-2</v>
      </c>
      <c r="BH67">
        <v>610636.45500000019</v>
      </c>
      <c r="BI67">
        <v>9.1129606731389767E-3</v>
      </c>
      <c r="BJ67">
        <v>8.1712880702479486E-3</v>
      </c>
      <c r="BK67">
        <v>1</v>
      </c>
      <c r="BL67" t="s">
        <v>71</v>
      </c>
      <c r="BM67">
        <v>-1</v>
      </c>
      <c r="BN67" t="s">
        <v>936</v>
      </c>
    </row>
    <row r="68" spans="1:66">
      <c r="A68" s="143" t="str">
        <f t="shared" si="36"/>
        <v>삼환교통</v>
      </c>
      <c r="B68" s="143" t="str">
        <f t="shared" si="37"/>
        <v>58</v>
      </c>
      <c r="C68" s="144" t="str">
        <f t="shared" si="38"/>
        <v>72아1193</v>
      </c>
      <c r="D68" s="132" t="str">
        <f t="shared" si="39"/>
        <v>중형</v>
      </c>
      <c r="E68" s="128" t="str">
        <f t="shared" si="40"/>
        <v>C</v>
      </c>
      <c r="F68" s="151">
        <f t="shared" si="41"/>
        <v>0.85133333333333328</v>
      </c>
      <c r="G68" s="152">
        <f t="shared" si="42"/>
        <v>2.5539999999999998</v>
      </c>
      <c r="H68" s="153">
        <f t="shared" si="43"/>
        <v>3</v>
      </c>
      <c r="I68" s="154">
        <f t="shared" si="44"/>
        <v>5052.7610000000004</v>
      </c>
      <c r="J68" s="155">
        <f t="shared" si="45"/>
        <v>2.3875405856284698E-2</v>
      </c>
      <c r="K68" s="155">
        <f t="shared" si="46"/>
        <v>0.36695610306903215</v>
      </c>
      <c r="L68" s="155">
        <f t="shared" si="47"/>
        <v>0.23887929787298467</v>
      </c>
      <c r="M68" s="156">
        <f t="shared" si="48"/>
        <v>9.9390000000000001</v>
      </c>
      <c r="N68" s="157">
        <f t="shared" si="49"/>
        <v>0.04</v>
      </c>
      <c r="O68" s="157">
        <f t="shared" si="50"/>
        <v>13.379</v>
      </c>
      <c r="P68" s="158">
        <f t="shared" si="51"/>
        <v>0</v>
      </c>
      <c r="Q68" s="159">
        <f t="shared" si="52"/>
        <v>74</v>
      </c>
      <c r="R68" s="160">
        <f t="shared" si="53"/>
        <v>24.858193606343356</v>
      </c>
      <c r="S68" s="145">
        <f t="shared" si="54"/>
        <v>2</v>
      </c>
      <c r="T68" s="145">
        <f t="shared" si="55"/>
        <v>676</v>
      </c>
      <c r="U68" t="s">
        <v>156</v>
      </c>
      <c r="V68" t="s">
        <v>230</v>
      </c>
      <c r="W68" t="s">
        <v>156</v>
      </c>
      <c r="X68" s="4" t="s">
        <v>230</v>
      </c>
      <c r="Y68" s="4" t="s">
        <v>1075</v>
      </c>
      <c r="Z68" s="4" t="s">
        <v>715</v>
      </c>
      <c r="AA68" s="4" t="s">
        <v>49</v>
      </c>
      <c r="AB68" s="4">
        <v>514</v>
      </c>
      <c r="AC68" s="4">
        <v>5052.7610000000004</v>
      </c>
      <c r="AD68" s="4">
        <v>1978.614</v>
      </c>
      <c r="AE68" s="4">
        <v>2.5539999999999998</v>
      </c>
      <c r="AF68" s="4">
        <v>3</v>
      </c>
      <c r="AG68" s="4">
        <v>9.9390000000000001</v>
      </c>
      <c r="AH68" s="4">
        <v>333.67353200000002</v>
      </c>
      <c r="AI68" s="4">
        <v>7.9665910000000002</v>
      </c>
      <c r="AJ68" s="4">
        <v>122.443539</v>
      </c>
      <c r="AK68" s="4">
        <v>1207</v>
      </c>
      <c r="AL68" s="4">
        <v>2</v>
      </c>
      <c r="AM68" s="4">
        <v>676</v>
      </c>
      <c r="AN68" s="4">
        <v>74</v>
      </c>
      <c r="AO68" s="4">
        <v>15.142828</v>
      </c>
      <c r="AP68" s="4">
        <v>4768.2</v>
      </c>
      <c r="AQ68" s="4">
        <v>0</v>
      </c>
      <c r="AR68" s="4">
        <v>21</v>
      </c>
      <c r="AS68" s="4">
        <v>8827</v>
      </c>
      <c r="AT68" s="4">
        <v>0.04</v>
      </c>
      <c r="AU68" s="4">
        <v>13.379</v>
      </c>
      <c r="AV68" s="4">
        <v>43189</v>
      </c>
      <c r="AW68" s="4">
        <v>0</v>
      </c>
      <c r="AX68" s="4">
        <v>0.57999999999999996</v>
      </c>
      <c r="AY68">
        <v>0.85133333333333328</v>
      </c>
      <c r="AZ68" t="s">
        <v>72</v>
      </c>
      <c r="BA68" t="s">
        <v>1076</v>
      </c>
      <c r="BB68">
        <v>6</v>
      </c>
      <c r="BC68" t="s">
        <v>1077</v>
      </c>
      <c r="BD68">
        <v>10</v>
      </c>
      <c r="BE68">
        <v>62283.678</v>
      </c>
      <c r="BF68">
        <v>8.1124961823866609E-2</v>
      </c>
      <c r="BG68">
        <v>6.9064384166051762E-2</v>
      </c>
      <c r="BH68">
        <v>610636.45500000019</v>
      </c>
      <c r="BI68">
        <v>8.2745813136885175E-3</v>
      </c>
      <c r="BJ68">
        <v>7.0444268917201572E-3</v>
      </c>
      <c r="BK68">
        <v>1</v>
      </c>
      <c r="BL68" t="s">
        <v>69</v>
      </c>
      <c r="BM68">
        <v>-2</v>
      </c>
      <c r="BN68" t="s">
        <v>936</v>
      </c>
    </row>
    <row r="69" spans="1:66">
      <c r="A69" s="143" t="str">
        <f t="shared" si="36"/>
        <v>삼환교통</v>
      </c>
      <c r="B69" s="143" t="str">
        <f t="shared" si="37"/>
        <v>58</v>
      </c>
      <c r="C69" s="144" t="str">
        <f t="shared" si="38"/>
        <v>72아1194</v>
      </c>
      <c r="D69" s="132" t="str">
        <f t="shared" si="39"/>
        <v>중형</v>
      </c>
      <c r="E69" s="128" t="str">
        <f t="shared" si="40"/>
        <v>F</v>
      </c>
      <c r="F69" s="151">
        <f t="shared" si="41"/>
        <v>0.77500000000000002</v>
      </c>
      <c r="G69" s="152">
        <f t="shared" si="42"/>
        <v>2.3250000000000002</v>
      </c>
      <c r="H69" s="153">
        <f t="shared" si="43"/>
        <v>3</v>
      </c>
      <c r="I69" s="154">
        <f t="shared" si="44"/>
        <v>5204.7860000000001</v>
      </c>
      <c r="J69" s="155">
        <f t="shared" si="45"/>
        <v>2.8680416768924709E-2</v>
      </c>
      <c r="K69" s="155">
        <f t="shared" si="46"/>
        <v>0.38394701210607152</v>
      </c>
      <c r="L69" s="155">
        <f t="shared" si="47"/>
        <v>0.25822387318133733</v>
      </c>
      <c r="M69" s="156">
        <f t="shared" si="48"/>
        <v>15.311999999999999</v>
      </c>
      <c r="N69" s="157">
        <f t="shared" si="49"/>
        <v>0.21099999999999999</v>
      </c>
      <c r="O69" s="157">
        <f t="shared" si="50"/>
        <v>17.983000000000001</v>
      </c>
      <c r="P69" s="158">
        <f t="shared" si="51"/>
        <v>0</v>
      </c>
      <c r="Q69" s="159">
        <f t="shared" si="52"/>
        <v>75</v>
      </c>
      <c r="R69" s="160">
        <f t="shared" si="53"/>
        <v>24.698667427192287</v>
      </c>
      <c r="S69" s="145">
        <f t="shared" si="54"/>
        <v>11</v>
      </c>
      <c r="T69" s="145">
        <f t="shared" si="55"/>
        <v>936</v>
      </c>
      <c r="U69" t="s">
        <v>156</v>
      </c>
      <c r="V69" t="s">
        <v>230</v>
      </c>
      <c r="W69" t="s">
        <v>156</v>
      </c>
      <c r="X69" s="4" t="s">
        <v>230</v>
      </c>
      <c r="Y69" s="4" t="s">
        <v>1078</v>
      </c>
      <c r="Z69" s="4" t="s">
        <v>715</v>
      </c>
      <c r="AA69" s="4" t="s">
        <v>49</v>
      </c>
      <c r="AB69" s="4">
        <v>514</v>
      </c>
      <c r="AC69" s="4">
        <v>5204.7860000000001</v>
      </c>
      <c r="AD69" s="4">
        <v>2239.02</v>
      </c>
      <c r="AE69" s="4">
        <v>2.3250000000000002</v>
      </c>
      <c r="AF69" s="4">
        <v>3</v>
      </c>
      <c r="AG69" s="4">
        <v>15.311999999999999</v>
      </c>
      <c r="AH69" s="4">
        <v>358.76964700000002</v>
      </c>
      <c r="AI69" s="4">
        <v>10.289662999999999</v>
      </c>
      <c r="AJ69" s="4">
        <v>137.74853400000001</v>
      </c>
      <c r="AK69" s="4">
        <v>1344</v>
      </c>
      <c r="AL69" s="4">
        <v>11</v>
      </c>
      <c r="AM69" s="4">
        <v>936</v>
      </c>
      <c r="AN69" s="4">
        <v>75</v>
      </c>
      <c r="AO69" s="4">
        <v>14.507319000000001</v>
      </c>
      <c r="AP69" s="4">
        <v>3918</v>
      </c>
      <c r="AQ69" s="4">
        <v>0</v>
      </c>
      <c r="AR69" s="4">
        <v>29</v>
      </c>
      <c r="AS69" s="4">
        <v>15536</v>
      </c>
      <c r="AT69" s="4">
        <v>0.21099999999999999</v>
      </c>
      <c r="AU69" s="4">
        <v>17.983000000000001</v>
      </c>
      <c r="AV69" s="4">
        <v>2322</v>
      </c>
      <c r="AW69" s="4">
        <v>0</v>
      </c>
      <c r="AX69" s="4">
        <v>0.7</v>
      </c>
      <c r="AY69">
        <v>0.77500000000000002</v>
      </c>
      <c r="AZ69" t="s">
        <v>73</v>
      </c>
      <c r="BA69" t="s">
        <v>1076</v>
      </c>
      <c r="BB69">
        <v>1</v>
      </c>
      <c r="BC69" t="s">
        <v>1079</v>
      </c>
      <c r="BD69">
        <v>9</v>
      </c>
      <c r="BE69">
        <v>62283.678</v>
      </c>
      <c r="BF69">
        <v>8.3565809970310365E-2</v>
      </c>
      <c r="BG69">
        <v>6.4763502726990538E-2</v>
      </c>
      <c r="BH69">
        <v>610636.45500000019</v>
      </c>
      <c r="BI69">
        <v>8.5235428664343308E-3</v>
      </c>
      <c r="BJ69">
        <v>6.6057457214866062E-3</v>
      </c>
      <c r="BK69">
        <v>1</v>
      </c>
      <c r="BL69" t="s">
        <v>70</v>
      </c>
      <c r="BM69">
        <v>-1</v>
      </c>
      <c r="BN69" t="s">
        <v>936</v>
      </c>
    </row>
    <row r="70" spans="1:66">
      <c r="A70" s="143" t="str">
        <f t="shared" si="36"/>
        <v>삼환교통</v>
      </c>
      <c r="B70" s="143" t="str">
        <f t="shared" si="37"/>
        <v>58</v>
      </c>
      <c r="C70" s="144" t="str">
        <f t="shared" si="38"/>
        <v>72아1195</v>
      </c>
      <c r="D70" s="132" t="str">
        <f t="shared" si="39"/>
        <v>중형</v>
      </c>
      <c r="E70" s="128" t="str">
        <f t="shared" si="40"/>
        <v>C</v>
      </c>
      <c r="F70" s="151">
        <f t="shared" si="41"/>
        <v>0.85833333333333339</v>
      </c>
      <c r="G70" s="152">
        <f t="shared" si="42"/>
        <v>2.5750000000000002</v>
      </c>
      <c r="H70" s="153">
        <f t="shared" si="43"/>
        <v>3</v>
      </c>
      <c r="I70" s="154">
        <f t="shared" si="44"/>
        <v>5679.7969999999996</v>
      </c>
      <c r="J70" s="155">
        <f t="shared" si="45"/>
        <v>1.9825802107835883E-2</v>
      </c>
      <c r="K70" s="155">
        <f t="shared" si="46"/>
        <v>0.38586418598793731</v>
      </c>
      <c r="L70" s="155">
        <f t="shared" si="47"/>
        <v>0.24208611681016065</v>
      </c>
      <c r="M70" s="156">
        <f t="shared" si="48"/>
        <v>10.417999999999999</v>
      </c>
      <c r="N70" s="157">
        <f t="shared" si="49"/>
        <v>8.7999999999999995E-2</v>
      </c>
      <c r="O70" s="157">
        <f t="shared" si="50"/>
        <v>15.353</v>
      </c>
      <c r="P70" s="158">
        <f t="shared" si="51"/>
        <v>0</v>
      </c>
      <c r="Q70" s="159">
        <f t="shared" si="52"/>
        <v>75</v>
      </c>
      <c r="R70" s="160">
        <f t="shared" si="53"/>
        <v>25.774228781646961</v>
      </c>
      <c r="S70" s="145">
        <f t="shared" si="54"/>
        <v>5</v>
      </c>
      <c r="T70" s="145">
        <f t="shared" si="55"/>
        <v>872</v>
      </c>
      <c r="U70" t="s">
        <v>156</v>
      </c>
      <c r="V70" t="s">
        <v>230</v>
      </c>
      <c r="W70" t="s">
        <v>156</v>
      </c>
      <c r="X70" s="4" t="s">
        <v>230</v>
      </c>
      <c r="Y70" s="4" t="s">
        <v>1080</v>
      </c>
      <c r="Z70" s="4" t="s">
        <v>715</v>
      </c>
      <c r="AA70" s="4" t="s">
        <v>49</v>
      </c>
      <c r="AB70" s="4">
        <v>514</v>
      </c>
      <c r="AC70" s="4">
        <v>5679.7969999999996</v>
      </c>
      <c r="AD70" s="4">
        <v>2205.777</v>
      </c>
      <c r="AE70" s="4">
        <v>2.5750000000000002</v>
      </c>
      <c r="AF70" s="4">
        <v>3</v>
      </c>
      <c r="AG70" s="4">
        <v>10.417999999999999</v>
      </c>
      <c r="AH70" s="4">
        <v>370.795187</v>
      </c>
      <c r="AI70" s="4">
        <v>7.3513120000000001</v>
      </c>
      <c r="AJ70" s="4">
        <v>143.076583</v>
      </c>
      <c r="AK70" s="4">
        <v>1375</v>
      </c>
      <c r="AL70" s="4">
        <v>5</v>
      </c>
      <c r="AM70" s="4">
        <v>872</v>
      </c>
      <c r="AN70" s="4">
        <v>75</v>
      </c>
      <c r="AO70" s="4">
        <v>15.317882000000001</v>
      </c>
      <c r="AP70" s="4">
        <v>5682.9</v>
      </c>
      <c r="AQ70" s="4">
        <v>0</v>
      </c>
      <c r="AR70" s="4">
        <v>29</v>
      </c>
      <c r="AS70" s="4">
        <v>9383</v>
      </c>
      <c r="AT70" s="4">
        <v>8.7999999999999995E-2</v>
      </c>
      <c r="AU70" s="4">
        <v>15.353</v>
      </c>
      <c r="AV70" s="4">
        <v>45445</v>
      </c>
      <c r="AW70" s="4">
        <v>0</v>
      </c>
      <c r="AX70" s="4">
        <v>0.57999999999999996</v>
      </c>
      <c r="AY70">
        <v>0.85833333333333339</v>
      </c>
      <c r="AZ70" t="s">
        <v>72</v>
      </c>
      <c r="BA70" t="s">
        <v>1076</v>
      </c>
      <c r="BB70">
        <v>5</v>
      </c>
      <c r="BC70" t="s">
        <v>1081</v>
      </c>
      <c r="BD70">
        <v>10</v>
      </c>
      <c r="BE70">
        <v>62283.678</v>
      </c>
      <c r="BF70">
        <v>9.1192382697759103E-2</v>
      </c>
      <c r="BG70">
        <v>7.8273461815576567E-2</v>
      </c>
      <c r="BH70">
        <v>610636.45500000019</v>
      </c>
      <c r="BI70">
        <v>9.3014377924750622E-3</v>
      </c>
      <c r="BJ70">
        <v>7.9837341052077619E-3</v>
      </c>
      <c r="BK70">
        <v>1</v>
      </c>
      <c r="BL70" t="s">
        <v>71</v>
      </c>
      <c r="BM70">
        <v>-1</v>
      </c>
      <c r="BN70" t="s">
        <v>936</v>
      </c>
    </row>
    <row r="71" spans="1:66">
      <c r="A71" s="143" t="str">
        <f t="shared" si="36"/>
        <v>삼환교통</v>
      </c>
      <c r="B71" s="143" t="str">
        <f t="shared" si="37"/>
        <v>58</v>
      </c>
      <c r="C71" s="144" t="str">
        <f t="shared" si="38"/>
        <v>72아1196</v>
      </c>
      <c r="D71" s="132" t="str">
        <f t="shared" si="39"/>
        <v>중형</v>
      </c>
      <c r="E71" s="128" t="str">
        <f t="shared" si="40"/>
        <v>C</v>
      </c>
      <c r="F71" s="151">
        <f t="shared" si="41"/>
        <v>0.89166666666666661</v>
      </c>
      <c r="G71" s="152">
        <f t="shared" si="42"/>
        <v>2.6749999999999998</v>
      </c>
      <c r="H71" s="153">
        <f t="shared" si="43"/>
        <v>3</v>
      </c>
      <c r="I71" s="154">
        <f t="shared" si="44"/>
        <v>5328.5940000000001</v>
      </c>
      <c r="J71" s="155">
        <f t="shared" si="45"/>
        <v>1.7716575996245858E-2</v>
      </c>
      <c r="K71" s="155">
        <f t="shared" si="46"/>
        <v>0.35460396477929507</v>
      </c>
      <c r="L71" s="155">
        <f t="shared" si="47"/>
        <v>0.22182211667843338</v>
      </c>
      <c r="M71" s="156">
        <f t="shared" si="48"/>
        <v>8.9559999999999995</v>
      </c>
      <c r="N71" s="157">
        <f t="shared" si="49"/>
        <v>1.9E-2</v>
      </c>
      <c r="O71" s="157">
        <f t="shared" si="50"/>
        <v>12.385999999999999</v>
      </c>
      <c r="P71" s="158">
        <f t="shared" si="51"/>
        <v>0</v>
      </c>
      <c r="Q71" s="159">
        <f t="shared" si="52"/>
        <v>71</v>
      </c>
      <c r="R71" s="160">
        <f t="shared" si="53"/>
        <v>24.53126430888446</v>
      </c>
      <c r="S71" s="145">
        <f t="shared" si="54"/>
        <v>1</v>
      </c>
      <c r="T71" s="145">
        <f t="shared" si="55"/>
        <v>660</v>
      </c>
      <c r="U71" t="s">
        <v>156</v>
      </c>
      <c r="V71" t="s">
        <v>230</v>
      </c>
      <c r="W71" t="s">
        <v>156</v>
      </c>
      <c r="X71" s="4" t="s">
        <v>230</v>
      </c>
      <c r="Y71" s="4" t="s">
        <v>1082</v>
      </c>
      <c r="Z71" s="4" t="s">
        <v>715</v>
      </c>
      <c r="AA71" s="4" t="s">
        <v>49</v>
      </c>
      <c r="AB71" s="4">
        <v>514</v>
      </c>
      <c r="AC71" s="4">
        <v>5328.5940000000001</v>
      </c>
      <c r="AD71" s="4">
        <v>1991.96</v>
      </c>
      <c r="AE71" s="4">
        <v>2.6749999999999998</v>
      </c>
      <c r="AF71" s="4">
        <v>3</v>
      </c>
      <c r="AG71" s="4">
        <v>8.9559999999999995</v>
      </c>
      <c r="AH71" s="4">
        <v>346.06269300000002</v>
      </c>
      <c r="AI71" s="4">
        <v>6.1310460000000004</v>
      </c>
      <c r="AJ71" s="4">
        <v>122.715203</v>
      </c>
      <c r="AK71" s="4">
        <v>1182</v>
      </c>
      <c r="AL71" s="4">
        <v>1</v>
      </c>
      <c r="AM71" s="4">
        <v>660</v>
      </c>
      <c r="AN71" s="4">
        <v>71</v>
      </c>
      <c r="AO71" s="4">
        <v>15.39777</v>
      </c>
      <c r="AP71" s="4">
        <v>2858.3</v>
      </c>
      <c r="AQ71" s="4">
        <v>0</v>
      </c>
      <c r="AR71" s="4">
        <v>4</v>
      </c>
      <c r="AS71" s="4">
        <v>292</v>
      </c>
      <c r="AT71" s="4">
        <v>1.9E-2</v>
      </c>
      <c r="AU71" s="4">
        <v>12.385999999999999</v>
      </c>
      <c r="AV71" s="4">
        <v>44377</v>
      </c>
      <c r="AW71" s="4">
        <v>0</v>
      </c>
      <c r="AX71" s="4">
        <v>0.57999999999999996</v>
      </c>
      <c r="AY71">
        <v>0.89166666666666661</v>
      </c>
      <c r="AZ71" t="s">
        <v>72</v>
      </c>
      <c r="BA71" t="s">
        <v>1076</v>
      </c>
      <c r="BB71">
        <v>2</v>
      </c>
      <c r="BC71" t="s">
        <v>1083</v>
      </c>
      <c r="BD71">
        <v>12</v>
      </c>
      <c r="BE71">
        <v>62283.678</v>
      </c>
      <c r="BF71">
        <v>8.5553618076312066E-2</v>
      </c>
      <c r="BG71">
        <v>7.628530945137825E-2</v>
      </c>
      <c r="BH71">
        <v>610636.45500000019</v>
      </c>
      <c r="BI71">
        <v>8.7262952553332218E-3</v>
      </c>
      <c r="BJ71">
        <v>7.7809466026721227E-3</v>
      </c>
      <c r="BK71">
        <v>1</v>
      </c>
      <c r="BL71" t="s">
        <v>71</v>
      </c>
      <c r="BM71">
        <v>-1</v>
      </c>
      <c r="BN71" t="s">
        <v>936</v>
      </c>
    </row>
    <row r="72" spans="1:66">
      <c r="A72" s="143" t="str">
        <f t="shared" si="36"/>
        <v>삼환교통</v>
      </c>
      <c r="B72" s="143" t="str">
        <f t="shared" si="37"/>
        <v>58</v>
      </c>
      <c r="C72" s="144" t="str">
        <f t="shared" si="38"/>
        <v>72아1197</v>
      </c>
      <c r="D72" s="132" t="str">
        <f t="shared" si="39"/>
        <v>중형</v>
      </c>
      <c r="E72" s="128" t="str">
        <f t="shared" si="40"/>
        <v>D</v>
      </c>
      <c r="F72" s="151">
        <f t="shared" si="41"/>
        <v>0.84466666666666657</v>
      </c>
      <c r="G72" s="152">
        <f t="shared" si="42"/>
        <v>2.5339999999999998</v>
      </c>
      <c r="H72" s="153">
        <f t="shared" si="43"/>
        <v>3</v>
      </c>
      <c r="I72" s="154">
        <f t="shared" si="44"/>
        <v>5640.2489999999998</v>
      </c>
      <c r="J72" s="155">
        <f t="shared" si="45"/>
        <v>2.7123992914744672E-2</v>
      </c>
      <c r="K72" s="155">
        <f t="shared" si="46"/>
        <v>0.36650195911562949</v>
      </c>
      <c r="L72" s="155">
        <f t="shared" si="47"/>
        <v>0.23793275793320473</v>
      </c>
      <c r="M72" s="156">
        <f t="shared" si="48"/>
        <v>10.170999999999999</v>
      </c>
      <c r="N72" s="157">
        <f t="shared" si="49"/>
        <v>1.7999999999999999E-2</v>
      </c>
      <c r="O72" s="157">
        <f t="shared" si="50"/>
        <v>5.4080000000000004</v>
      </c>
      <c r="P72" s="158">
        <f t="shared" si="51"/>
        <v>0</v>
      </c>
      <c r="Q72" s="159">
        <f t="shared" si="52"/>
        <v>73</v>
      </c>
      <c r="R72" s="160">
        <f t="shared" si="53"/>
        <v>25.443991585447975</v>
      </c>
      <c r="S72" s="145">
        <f t="shared" si="54"/>
        <v>1</v>
      </c>
      <c r="T72" s="145">
        <f t="shared" si="55"/>
        <v>305</v>
      </c>
      <c r="U72" t="s">
        <v>156</v>
      </c>
      <c r="V72" t="s">
        <v>230</v>
      </c>
      <c r="W72" t="s">
        <v>156</v>
      </c>
      <c r="X72" s="4" t="s">
        <v>230</v>
      </c>
      <c r="Y72" s="4" t="s">
        <v>1084</v>
      </c>
      <c r="Z72" s="4" t="s">
        <v>715</v>
      </c>
      <c r="AA72" s="4" t="s">
        <v>49</v>
      </c>
      <c r="AB72" s="4">
        <v>514</v>
      </c>
      <c r="AC72" s="4">
        <v>5640.2489999999998</v>
      </c>
      <c r="AD72" s="4">
        <v>2225.9079999999999</v>
      </c>
      <c r="AE72" s="4">
        <v>2.5339999999999998</v>
      </c>
      <c r="AF72" s="4">
        <v>3</v>
      </c>
      <c r="AG72" s="4">
        <v>10.170999999999999</v>
      </c>
      <c r="AH72" s="4">
        <v>365.57158199999998</v>
      </c>
      <c r="AI72" s="4">
        <v>9.9157609999999998</v>
      </c>
      <c r="AJ72" s="4">
        <v>133.98270099999999</v>
      </c>
      <c r="AK72" s="4">
        <v>1342</v>
      </c>
      <c r="AL72" s="4">
        <v>1</v>
      </c>
      <c r="AM72" s="4">
        <v>305</v>
      </c>
      <c r="AN72" s="4">
        <v>73</v>
      </c>
      <c r="AO72" s="4">
        <v>15.428576</v>
      </c>
      <c r="AP72" s="4">
        <v>3328.8</v>
      </c>
      <c r="AQ72" s="4">
        <v>0</v>
      </c>
      <c r="AR72" s="4">
        <v>1</v>
      </c>
      <c r="AS72" s="4">
        <v>575</v>
      </c>
      <c r="AT72" s="4">
        <v>1.7999999999999999E-2</v>
      </c>
      <c r="AU72" s="4">
        <v>5.4080000000000004</v>
      </c>
      <c r="AV72" s="4">
        <v>45870</v>
      </c>
      <c r="AW72" s="4">
        <v>0</v>
      </c>
      <c r="AX72" s="4">
        <v>0.56999999999999995</v>
      </c>
      <c r="AY72">
        <v>0.84466666666666657</v>
      </c>
      <c r="AZ72" t="s">
        <v>70</v>
      </c>
      <c r="BA72" t="s">
        <v>1076</v>
      </c>
      <c r="BB72">
        <v>1</v>
      </c>
      <c r="BC72" t="s">
        <v>1085</v>
      </c>
      <c r="BD72">
        <v>6</v>
      </c>
      <c r="BE72">
        <v>62283.678</v>
      </c>
      <c r="BF72">
        <v>9.0557416984912154E-2</v>
      </c>
      <c r="BG72">
        <v>7.6490831546589116E-2</v>
      </c>
      <c r="BH72">
        <v>610636.45500000019</v>
      </c>
      <c r="BI72">
        <v>9.2366725795956575E-3</v>
      </c>
      <c r="BJ72">
        <v>7.8019094388984645E-3</v>
      </c>
      <c r="BK72">
        <v>1</v>
      </c>
      <c r="BL72" t="s">
        <v>72</v>
      </c>
      <c r="BM72">
        <v>-1</v>
      </c>
      <c r="BN72" t="s">
        <v>936</v>
      </c>
    </row>
    <row r="73" spans="1:66">
      <c r="A73" s="143" t="str">
        <f t="shared" si="36"/>
        <v>삼환교통</v>
      </c>
      <c r="B73" s="143" t="str">
        <f t="shared" si="37"/>
        <v>58</v>
      </c>
      <c r="C73" s="144" t="str">
        <f t="shared" si="38"/>
        <v>72아1198</v>
      </c>
      <c r="D73" s="132" t="str">
        <f t="shared" si="39"/>
        <v>중형</v>
      </c>
      <c r="E73" s="128" t="str">
        <f t="shared" si="40"/>
        <v>C</v>
      </c>
      <c r="F73" s="151">
        <f t="shared" si="41"/>
        <v>0.86466666666666658</v>
      </c>
      <c r="G73" s="152">
        <f t="shared" si="42"/>
        <v>2.5939999999999999</v>
      </c>
      <c r="H73" s="153">
        <f t="shared" si="43"/>
        <v>3</v>
      </c>
      <c r="I73" s="154">
        <f t="shared" si="44"/>
        <v>4809.0050000000001</v>
      </c>
      <c r="J73" s="155">
        <f t="shared" si="45"/>
        <v>1.1818452507012063E-2</v>
      </c>
      <c r="K73" s="155">
        <f t="shared" si="46"/>
        <v>0.35511606978693194</v>
      </c>
      <c r="L73" s="155">
        <f t="shared" si="47"/>
        <v>0.18028677449909075</v>
      </c>
      <c r="M73" s="156">
        <f t="shared" si="48"/>
        <v>9.5030000000000001</v>
      </c>
      <c r="N73" s="157">
        <f t="shared" si="49"/>
        <v>8.3000000000000004E-2</v>
      </c>
      <c r="O73" s="157">
        <f t="shared" si="50"/>
        <v>7.0279999999999996</v>
      </c>
      <c r="P73" s="158">
        <f t="shared" si="51"/>
        <v>0</v>
      </c>
      <c r="Q73" s="159">
        <f t="shared" si="52"/>
        <v>74</v>
      </c>
      <c r="R73" s="160">
        <f t="shared" si="53"/>
        <v>25.031321781658409</v>
      </c>
      <c r="S73" s="145">
        <f t="shared" si="54"/>
        <v>4</v>
      </c>
      <c r="T73" s="145">
        <f t="shared" si="55"/>
        <v>338</v>
      </c>
      <c r="U73" t="s">
        <v>156</v>
      </c>
      <c r="V73" t="s">
        <v>230</v>
      </c>
      <c r="W73" t="s">
        <v>156</v>
      </c>
      <c r="X73" s="4" t="s">
        <v>230</v>
      </c>
      <c r="Y73" s="4" t="s">
        <v>1086</v>
      </c>
      <c r="Z73" s="4" t="s">
        <v>715</v>
      </c>
      <c r="AA73" s="4" t="s">
        <v>49</v>
      </c>
      <c r="AB73" s="4">
        <v>514</v>
      </c>
      <c r="AC73" s="4">
        <v>4809.0050000000001</v>
      </c>
      <c r="AD73" s="4">
        <v>1854.126</v>
      </c>
      <c r="AE73" s="4">
        <v>2.5939999999999999</v>
      </c>
      <c r="AF73" s="4">
        <v>3</v>
      </c>
      <c r="AG73" s="4">
        <v>9.5030000000000001</v>
      </c>
      <c r="AH73" s="4">
        <v>303.47492599999998</v>
      </c>
      <c r="AI73" s="4">
        <v>3.5866039999999999</v>
      </c>
      <c r="AJ73" s="4">
        <v>107.768823</v>
      </c>
      <c r="AK73" s="4">
        <v>867</v>
      </c>
      <c r="AL73" s="4">
        <v>4</v>
      </c>
      <c r="AM73" s="4">
        <v>338</v>
      </c>
      <c r="AN73" s="4">
        <v>74</v>
      </c>
      <c r="AO73" s="4">
        <v>15.846465</v>
      </c>
      <c r="AP73" s="4">
        <v>1583.3</v>
      </c>
      <c r="AQ73" s="4">
        <v>0</v>
      </c>
      <c r="AR73" s="4">
        <v>7</v>
      </c>
      <c r="AS73" s="4">
        <v>1807</v>
      </c>
      <c r="AT73" s="4">
        <v>8.3000000000000004E-2</v>
      </c>
      <c r="AU73" s="4">
        <v>7.0279999999999996</v>
      </c>
      <c r="AV73" s="4">
        <v>39803</v>
      </c>
      <c r="AW73" s="4">
        <v>0</v>
      </c>
      <c r="AX73" s="4">
        <v>0.56999999999999995</v>
      </c>
      <c r="AY73">
        <v>0.86466666666666658</v>
      </c>
      <c r="AZ73" t="s">
        <v>72</v>
      </c>
      <c r="BA73" t="s">
        <v>1076</v>
      </c>
      <c r="BB73">
        <v>4</v>
      </c>
      <c r="BC73" t="s">
        <v>1087</v>
      </c>
      <c r="BD73">
        <v>10</v>
      </c>
      <c r="BE73">
        <v>62283.678</v>
      </c>
      <c r="BF73">
        <v>7.7211320115038812E-2</v>
      </c>
      <c r="BG73">
        <v>6.6762054792803546E-2</v>
      </c>
      <c r="BH73">
        <v>610636.45500000019</v>
      </c>
      <c r="BI73">
        <v>7.8753978093233871E-3</v>
      </c>
      <c r="BJ73">
        <v>6.8095939724616217E-3</v>
      </c>
      <c r="BK73">
        <v>1</v>
      </c>
      <c r="BL73" t="s">
        <v>71</v>
      </c>
      <c r="BM73">
        <v>-1</v>
      </c>
      <c r="BN73" t="s">
        <v>936</v>
      </c>
    </row>
    <row r="74" spans="1:66">
      <c r="A74" s="143" t="str">
        <f t="shared" si="36"/>
        <v>삼환교통</v>
      </c>
      <c r="B74" s="143" t="str">
        <f t="shared" si="37"/>
        <v>58</v>
      </c>
      <c r="C74" s="144" t="str">
        <f t="shared" si="38"/>
        <v>72아1199</v>
      </c>
      <c r="D74" s="132" t="str">
        <f t="shared" si="39"/>
        <v>중형</v>
      </c>
      <c r="E74" s="128" t="str">
        <f t="shared" si="40"/>
        <v>C</v>
      </c>
      <c r="F74" s="151">
        <f t="shared" si="41"/>
        <v>0.88966666666666672</v>
      </c>
      <c r="G74" s="152">
        <f t="shared" si="42"/>
        <v>2.669</v>
      </c>
      <c r="H74" s="153">
        <f t="shared" si="43"/>
        <v>3</v>
      </c>
      <c r="I74" s="154">
        <f t="shared" si="44"/>
        <v>5476.1149999999998</v>
      </c>
      <c r="J74" s="155">
        <f t="shared" si="45"/>
        <v>1.5027824542376455E-2</v>
      </c>
      <c r="K74" s="155">
        <f t="shared" si="46"/>
        <v>0.34792552194231374</v>
      </c>
      <c r="L74" s="155">
        <f t="shared" si="47"/>
        <v>0.24342074627724217</v>
      </c>
      <c r="M74" s="156">
        <f t="shared" si="48"/>
        <v>9.2279999999999998</v>
      </c>
      <c r="N74" s="157">
        <f t="shared" si="49"/>
        <v>5.5E-2</v>
      </c>
      <c r="O74" s="157">
        <f t="shared" si="50"/>
        <v>14.536</v>
      </c>
      <c r="P74" s="158">
        <f t="shared" si="51"/>
        <v>0</v>
      </c>
      <c r="Q74" s="159">
        <f t="shared" si="52"/>
        <v>76</v>
      </c>
      <c r="R74" s="160">
        <f t="shared" si="53"/>
        <v>24.062514083042011</v>
      </c>
      <c r="S74" s="145">
        <f t="shared" si="54"/>
        <v>3</v>
      </c>
      <c r="T74" s="145">
        <f t="shared" si="55"/>
        <v>796</v>
      </c>
      <c r="U74" t="s">
        <v>156</v>
      </c>
      <c r="V74" t="s">
        <v>230</v>
      </c>
      <c r="W74" t="s">
        <v>156</v>
      </c>
      <c r="X74" s="4" t="s">
        <v>230</v>
      </c>
      <c r="Y74" s="4" t="s">
        <v>1088</v>
      </c>
      <c r="Z74" s="4" t="s">
        <v>715</v>
      </c>
      <c r="AA74" s="4" t="s">
        <v>49</v>
      </c>
      <c r="AB74" s="4">
        <v>514</v>
      </c>
      <c r="AC74" s="4">
        <v>5476.1149999999998</v>
      </c>
      <c r="AD74" s="4">
        <v>2051.79</v>
      </c>
      <c r="AE74" s="4">
        <v>2.669</v>
      </c>
      <c r="AF74" s="4">
        <v>3</v>
      </c>
      <c r="AG74" s="4">
        <v>9.2279999999999998</v>
      </c>
      <c r="AH74" s="4">
        <v>357.24019700000002</v>
      </c>
      <c r="AI74" s="4">
        <v>5.3685429999999998</v>
      </c>
      <c r="AJ74" s="4">
        <v>124.29298199999999</v>
      </c>
      <c r="AK74" s="4">
        <v>1333</v>
      </c>
      <c r="AL74" s="4">
        <v>3</v>
      </c>
      <c r="AM74" s="4">
        <v>796</v>
      </c>
      <c r="AN74" s="4">
        <v>76</v>
      </c>
      <c r="AO74" s="4">
        <v>15.328944</v>
      </c>
      <c r="AP74" s="4">
        <v>5075.3999999999996</v>
      </c>
      <c r="AQ74" s="4">
        <v>0</v>
      </c>
      <c r="AR74" s="4">
        <v>13</v>
      </c>
      <c r="AS74" s="4">
        <v>1958</v>
      </c>
      <c r="AT74" s="4">
        <v>5.5E-2</v>
      </c>
      <c r="AU74" s="4">
        <v>14.536</v>
      </c>
      <c r="AV74" s="4">
        <v>42491</v>
      </c>
      <c r="AW74" s="4">
        <v>0</v>
      </c>
      <c r="AX74" s="4">
        <v>0.6</v>
      </c>
      <c r="AY74">
        <v>0.88966666666666672</v>
      </c>
      <c r="AZ74" t="s">
        <v>72</v>
      </c>
      <c r="BA74" t="s">
        <v>1076</v>
      </c>
      <c r="BB74">
        <v>3</v>
      </c>
      <c r="BC74" t="s">
        <v>1089</v>
      </c>
      <c r="BD74">
        <v>13</v>
      </c>
      <c r="BE74">
        <v>62283.678</v>
      </c>
      <c r="BF74">
        <v>8.7922151932003756E-2</v>
      </c>
      <c r="BG74">
        <v>7.8221407835506018E-2</v>
      </c>
      <c r="BH74">
        <v>610636.45500000019</v>
      </c>
      <c r="BI74">
        <v>8.9678808973172059E-3</v>
      </c>
      <c r="BJ74">
        <v>7.9784247049798744E-3</v>
      </c>
      <c r="BK74">
        <v>1</v>
      </c>
      <c r="BL74" t="s">
        <v>69</v>
      </c>
      <c r="BM74">
        <v>-2</v>
      </c>
      <c r="BN74" t="s">
        <v>936</v>
      </c>
    </row>
    <row r="75" spans="1:66">
      <c r="A75" s="143" t="str">
        <f t="shared" si="36"/>
        <v>삼환교통</v>
      </c>
      <c r="B75" s="143" t="str">
        <f t="shared" si="37"/>
        <v>58</v>
      </c>
      <c r="C75" s="144" t="str">
        <f t="shared" si="38"/>
        <v>72아1200</v>
      </c>
      <c r="D75" s="132" t="str">
        <f t="shared" si="39"/>
        <v>중형</v>
      </c>
      <c r="E75" s="128" t="str">
        <f t="shared" si="40"/>
        <v>B</v>
      </c>
      <c r="F75" s="151">
        <f t="shared" si="41"/>
        <v>0.90300000000000002</v>
      </c>
      <c r="G75" s="152">
        <f t="shared" si="42"/>
        <v>2.7090000000000001</v>
      </c>
      <c r="H75" s="153">
        <f t="shared" si="43"/>
        <v>3</v>
      </c>
      <c r="I75" s="154">
        <f t="shared" si="44"/>
        <v>5081.4949999999999</v>
      </c>
      <c r="J75" s="155">
        <f t="shared" si="45"/>
        <v>9.3195110433089492E-3</v>
      </c>
      <c r="K75" s="155">
        <f t="shared" si="46"/>
        <v>0.36837093062021725</v>
      </c>
      <c r="L75" s="155">
        <f t="shared" si="47"/>
        <v>0.21784927467211915</v>
      </c>
      <c r="M75" s="156">
        <f t="shared" si="48"/>
        <v>9.1809999999999992</v>
      </c>
      <c r="N75" s="157">
        <f t="shared" si="49"/>
        <v>0.02</v>
      </c>
      <c r="O75" s="157">
        <f t="shared" si="50"/>
        <v>4.3490000000000002</v>
      </c>
      <c r="P75" s="158">
        <f t="shared" si="51"/>
        <v>0</v>
      </c>
      <c r="Q75" s="159">
        <f t="shared" si="52"/>
        <v>70</v>
      </c>
      <c r="R75" s="160">
        <f t="shared" si="53"/>
        <v>24.352204485300451</v>
      </c>
      <c r="S75" s="145">
        <f t="shared" si="54"/>
        <v>1</v>
      </c>
      <c r="T75" s="145">
        <f t="shared" si="55"/>
        <v>221</v>
      </c>
      <c r="U75" t="s">
        <v>156</v>
      </c>
      <c r="V75" t="s">
        <v>230</v>
      </c>
      <c r="W75" t="s">
        <v>156</v>
      </c>
      <c r="X75" s="4" t="s">
        <v>230</v>
      </c>
      <c r="Y75" s="4" t="s">
        <v>1090</v>
      </c>
      <c r="Z75" s="4" t="s">
        <v>715</v>
      </c>
      <c r="AA75" s="4" t="s">
        <v>49</v>
      </c>
      <c r="AB75" s="4">
        <v>514</v>
      </c>
      <c r="AC75" s="4">
        <v>5081.4949999999999</v>
      </c>
      <c r="AD75" s="4">
        <v>1875.857</v>
      </c>
      <c r="AE75" s="4">
        <v>2.7090000000000001</v>
      </c>
      <c r="AF75" s="4">
        <v>3</v>
      </c>
      <c r="AG75" s="4">
        <v>9.1809999999999992</v>
      </c>
      <c r="AH75" s="4">
        <v>335.31018799999998</v>
      </c>
      <c r="AI75" s="4">
        <v>3.124927</v>
      </c>
      <c r="AJ75" s="4">
        <v>123.51852599999999</v>
      </c>
      <c r="AK75" s="4">
        <v>1107</v>
      </c>
      <c r="AL75" s="4">
        <v>1</v>
      </c>
      <c r="AM75" s="4">
        <v>221</v>
      </c>
      <c r="AN75" s="4">
        <v>70</v>
      </c>
      <c r="AO75" s="4">
        <v>15.154609000000001</v>
      </c>
      <c r="AP75" s="4">
        <v>873.7</v>
      </c>
      <c r="AQ75" s="4">
        <v>0</v>
      </c>
      <c r="AR75" s="4">
        <v>5</v>
      </c>
      <c r="AS75" s="4">
        <v>1421</v>
      </c>
      <c r="AT75" s="4">
        <v>0.02</v>
      </c>
      <c r="AU75" s="4">
        <v>4.3490000000000002</v>
      </c>
      <c r="AV75" s="4">
        <v>39818</v>
      </c>
      <c r="AW75" s="4">
        <v>0</v>
      </c>
      <c r="AX75" s="4">
        <v>0.6</v>
      </c>
      <c r="AY75">
        <v>0.90300000000000002</v>
      </c>
      <c r="AZ75" t="s">
        <v>71</v>
      </c>
      <c r="BA75" t="s">
        <v>1076</v>
      </c>
      <c r="BB75">
        <v>3</v>
      </c>
      <c r="BC75" t="s">
        <v>1091</v>
      </c>
      <c r="BD75">
        <v>11</v>
      </c>
      <c r="BE75">
        <v>62283.678</v>
      </c>
      <c r="BF75">
        <v>8.1586302594397198E-2</v>
      </c>
      <c r="BG75">
        <v>7.3672431242740671E-2</v>
      </c>
      <c r="BH75">
        <v>610636.45500000019</v>
      </c>
      <c r="BI75">
        <v>8.3216371351428706E-3</v>
      </c>
      <c r="BJ75">
        <v>7.5144383330340127E-3</v>
      </c>
      <c r="BK75">
        <v>1</v>
      </c>
      <c r="BL75" t="s">
        <v>71</v>
      </c>
      <c r="BM75">
        <v>0</v>
      </c>
      <c r="BN75" t="s">
        <v>935</v>
      </c>
    </row>
    <row r="76" spans="1:66">
      <c r="A76" s="143" t="str">
        <f t="shared" si="36"/>
        <v>삼환교통</v>
      </c>
      <c r="B76" s="143" t="str">
        <f t="shared" si="37"/>
        <v>58</v>
      </c>
      <c r="C76" s="144" t="str">
        <f t="shared" si="38"/>
        <v>72아1201</v>
      </c>
      <c r="D76" s="132" t="str">
        <f t="shared" si="39"/>
        <v>중형</v>
      </c>
      <c r="E76" s="128" t="str">
        <f t="shared" si="40"/>
        <v>B</v>
      </c>
      <c r="F76" s="151">
        <f t="shared" si="41"/>
        <v>0.90899999999999992</v>
      </c>
      <c r="G76" s="152">
        <f t="shared" si="42"/>
        <v>2.7269999999999999</v>
      </c>
      <c r="H76" s="153">
        <f t="shared" si="43"/>
        <v>3</v>
      </c>
      <c r="I76" s="154">
        <f t="shared" si="44"/>
        <v>5877.6030000000001</v>
      </c>
      <c r="J76" s="155">
        <f t="shared" si="45"/>
        <v>1.2026824664183425E-2</v>
      </c>
      <c r="K76" s="155">
        <f t="shared" si="46"/>
        <v>0.36919541674432266</v>
      </c>
      <c r="L76" s="155">
        <f t="shared" si="47"/>
        <v>0.22662299580288087</v>
      </c>
      <c r="M76" s="156">
        <f t="shared" si="48"/>
        <v>9.4039999999999999</v>
      </c>
      <c r="N76" s="157">
        <f t="shared" si="49"/>
        <v>1.7000000000000001E-2</v>
      </c>
      <c r="O76" s="157">
        <f t="shared" si="50"/>
        <v>10.974</v>
      </c>
      <c r="P76" s="158">
        <f t="shared" si="51"/>
        <v>0</v>
      </c>
      <c r="Q76" s="159">
        <f t="shared" si="52"/>
        <v>73</v>
      </c>
      <c r="R76" s="160">
        <f t="shared" si="53"/>
        <v>24.448240643507177</v>
      </c>
      <c r="S76" s="145">
        <f t="shared" si="54"/>
        <v>1</v>
      </c>
      <c r="T76" s="145">
        <f t="shared" si="55"/>
        <v>645</v>
      </c>
      <c r="U76" t="s">
        <v>156</v>
      </c>
      <c r="V76" t="s">
        <v>230</v>
      </c>
      <c r="W76" t="s">
        <v>156</v>
      </c>
      <c r="X76" s="4" t="s">
        <v>230</v>
      </c>
      <c r="Y76" s="4" t="s">
        <v>1092</v>
      </c>
      <c r="Z76" s="4" t="s">
        <v>715</v>
      </c>
      <c r="AA76" s="4" t="s">
        <v>49</v>
      </c>
      <c r="AB76" s="4">
        <v>514</v>
      </c>
      <c r="AC76" s="4">
        <v>5877.6030000000001</v>
      </c>
      <c r="AD76" s="4">
        <v>2155.2280000000001</v>
      </c>
      <c r="AE76" s="4">
        <v>2.7269999999999999</v>
      </c>
      <c r="AF76" s="4">
        <v>3</v>
      </c>
      <c r="AG76" s="4">
        <v>9.4039999999999999</v>
      </c>
      <c r="AH76" s="4">
        <v>388.52408100000002</v>
      </c>
      <c r="AI76" s="4">
        <v>4.6727109999999996</v>
      </c>
      <c r="AJ76" s="4">
        <v>143.44130999999999</v>
      </c>
      <c r="AK76" s="4">
        <v>1332</v>
      </c>
      <c r="AL76" s="4">
        <v>1</v>
      </c>
      <c r="AM76" s="4">
        <v>645</v>
      </c>
      <c r="AN76" s="4">
        <v>73</v>
      </c>
      <c r="AO76" s="4">
        <v>15.128026999999999</v>
      </c>
      <c r="AP76" s="4">
        <v>3931.4</v>
      </c>
      <c r="AQ76" s="4">
        <v>0</v>
      </c>
      <c r="AR76" s="4">
        <v>12</v>
      </c>
      <c r="AS76" s="4">
        <v>4379</v>
      </c>
      <c r="AT76" s="4">
        <v>1.7000000000000001E-2</v>
      </c>
      <c r="AU76" s="4">
        <v>10.974</v>
      </c>
      <c r="AV76" s="4">
        <v>42623</v>
      </c>
      <c r="AW76" s="4">
        <v>0</v>
      </c>
      <c r="AX76" s="4">
        <v>0.61</v>
      </c>
      <c r="AY76">
        <v>0.90899999999999992</v>
      </c>
      <c r="AZ76" t="s">
        <v>71</v>
      </c>
      <c r="BA76" t="s">
        <v>1076</v>
      </c>
      <c r="BB76">
        <v>2</v>
      </c>
      <c r="BC76" t="s">
        <v>1093</v>
      </c>
      <c r="BD76">
        <v>11</v>
      </c>
      <c r="BE76">
        <v>62283.678</v>
      </c>
      <c r="BF76">
        <v>9.4368270929664752E-2</v>
      </c>
      <c r="BG76">
        <v>8.5780758275065247E-2</v>
      </c>
      <c r="BH76">
        <v>610636.45500000019</v>
      </c>
      <c r="BI76">
        <v>9.6253719408219713E-3</v>
      </c>
      <c r="BJ76">
        <v>8.7494630942071706E-3</v>
      </c>
      <c r="BK76">
        <v>1</v>
      </c>
      <c r="BL76" t="s">
        <v>71</v>
      </c>
      <c r="BM76">
        <v>0</v>
      </c>
      <c r="BN76" t="s">
        <v>935</v>
      </c>
    </row>
    <row r="77" spans="1:66">
      <c r="A77" s="143" t="str">
        <f t="shared" si="36"/>
        <v>삼환교통</v>
      </c>
      <c r="B77" s="143" t="str">
        <f t="shared" si="37"/>
        <v>58</v>
      </c>
      <c r="C77" s="144" t="str">
        <f t="shared" si="38"/>
        <v>72아1202</v>
      </c>
      <c r="D77" s="132" t="str">
        <f t="shared" si="39"/>
        <v>중형</v>
      </c>
      <c r="E77" s="128" t="str">
        <f t="shared" si="40"/>
        <v>B</v>
      </c>
      <c r="F77" s="151">
        <f t="shared" si="41"/>
        <v>0.92799999999999994</v>
      </c>
      <c r="G77" s="152">
        <f t="shared" si="42"/>
        <v>2.7839999999999998</v>
      </c>
      <c r="H77" s="153">
        <f t="shared" si="43"/>
        <v>3</v>
      </c>
      <c r="I77" s="154">
        <f t="shared" si="44"/>
        <v>3184.0770000000002</v>
      </c>
      <c r="J77" s="155">
        <f t="shared" si="45"/>
        <v>1.1488600854711976E-2</v>
      </c>
      <c r="K77" s="155">
        <f t="shared" si="46"/>
        <v>0.36507368787851863</v>
      </c>
      <c r="L77" s="155">
        <f t="shared" si="47"/>
        <v>0.22769549856991522</v>
      </c>
      <c r="M77" s="156">
        <f t="shared" si="48"/>
        <v>8.34</v>
      </c>
      <c r="N77" s="157">
        <f t="shared" si="49"/>
        <v>3.1E-2</v>
      </c>
      <c r="O77" s="157">
        <f t="shared" si="50"/>
        <v>5.2450000000000001</v>
      </c>
      <c r="P77" s="158">
        <f t="shared" si="51"/>
        <v>0</v>
      </c>
      <c r="Q77" s="159">
        <f t="shared" si="52"/>
        <v>74</v>
      </c>
      <c r="R77" s="160">
        <f t="shared" si="53"/>
        <v>24.548021070666735</v>
      </c>
      <c r="S77" s="145">
        <f t="shared" si="54"/>
        <v>1</v>
      </c>
      <c r="T77" s="145">
        <f t="shared" si="55"/>
        <v>167</v>
      </c>
      <c r="U77" t="s">
        <v>156</v>
      </c>
      <c r="V77" t="s">
        <v>230</v>
      </c>
      <c r="W77" t="s">
        <v>156</v>
      </c>
      <c r="X77" s="4" t="s">
        <v>230</v>
      </c>
      <c r="Y77" s="4" t="s">
        <v>1094</v>
      </c>
      <c r="Z77" s="4" t="s">
        <v>715</v>
      </c>
      <c r="AA77" s="4" t="s">
        <v>49</v>
      </c>
      <c r="AB77" s="4">
        <v>514</v>
      </c>
      <c r="AC77" s="4">
        <v>3184.0770000000002</v>
      </c>
      <c r="AD77" s="4">
        <v>1143.53</v>
      </c>
      <c r="AE77" s="4">
        <v>2.7839999999999998</v>
      </c>
      <c r="AF77" s="4">
        <v>3</v>
      </c>
      <c r="AG77" s="4">
        <v>8.34</v>
      </c>
      <c r="AH77" s="4">
        <v>208.053011</v>
      </c>
      <c r="AI77" s="4">
        <v>2.3902380000000001</v>
      </c>
      <c r="AJ77" s="4">
        <v>75.954679999999996</v>
      </c>
      <c r="AK77" s="4">
        <v>725</v>
      </c>
      <c r="AL77" s="4">
        <v>1</v>
      </c>
      <c r="AM77" s="4">
        <v>167</v>
      </c>
      <c r="AN77" s="4">
        <v>74</v>
      </c>
      <c r="AO77" s="4">
        <v>15.304162</v>
      </c>
      <c r="AP77" s="4">
        <v>1030</v>
      </c>
      <c r="AQ77" s="4">
        <v>0</v>
      </c>
      <c r="AR77" s="4">
        <v>6</v>
      </c>
      <c r="AS77" s="4">
        <v>4234</v>
      </c>
      <c r="AT77" s="4">
        <v>3.1E-2</v>
      </c>
      <c r="AU77" s="4">
        <v>5.2450000000000001</v>
      </c>
      <c r="AV77" s="4">
        <v>27854</v>
      </c>
      <c r="AW77" s="4">
        <v>0</v>
      </c>
      <c r="AX77" s="4">
        <v>0.57999999999999996</v>
      </c>
      <c r="AY77">
        <v>0.92799999999999994</v>
      </c>
      <c r="AZ77" t="s">
        <v>71</v>
      </c>
      <c r="BA77" t="s">
        <v>1076</v>
      </c>
      <c r="BB77">
        <v>1</v>
      </c>
      <c r="BC77" t="s">
        <v>1095</v>
      </c>
      <c r="BD77">
        <v>7</v>
      </c>
      <c r="BE77">
        <v>62283.678</v>
      </c>
      <c r="BF77">
        <v>5.112217361344653E-2</v>
      </c>
      <c r="BG77">
        <v>4.744137711327838E-2</v>
      </c>
      <c r="BH77">
        <v>610636.45500000019</v>
      </c>
      <c r="BI77">
        <v>5.214357862076871E-3</v>
      </c>
      <c r="BJ77">
        <v>4.8389240960073363E-3</v>
      </c>
      <c r="BK77">
        <v>1</v>
      </c>
      <c r="BL77" t="s">
        <v>71</v>
      </c>
      <c r="BM77">
        <v>0</v>
      </c>
      <c r="BN77" t="s">
        <v>935</v>
      </c>
    </row>
    <row r="78" spans="1:66">
      <c r="A78" s="143" t="str">
        <f t="shared" si="36"/>
        <v>삼환교통</v>
      </c>
      <c r="B78" s="143" t="str">
        <f t="shared" si="37"/>
        <v>58</v>
      </c>
      <c r="C78" s="144" t="str">
        <f t="shared" si="38"/>
        <v>72아1203</v>
      </c>
      <c r="D78" s="132" t="str">
        <f t="shared" si="39"/>
        <v>중형</v>
      </c>
      <c r="E78" s="128" t="str">
        <f t="shared" si="40"/>
        <v>C</v>
      </c>
      <c r="F78" s="151">
        <f t="shared" si="41"/>
        <v>0.89800000000000002</v>
      </c>
      <c r="G78" s="152">
        <f t="shared" si="42"/>
        <v>2.694</v>
      </c>
      <c r="H78" s="153">
        <f t="shared" si="43"/>
        <v>3</v>
      </c>
      <c r="I78" s="154">
        <f t="shared" si="44"/>
        <v>5412.518</v>
      </c>
      <c r="J78" s="155">
        <f t="shared" si="45"/>
        <v>1.1077622640799686E-2</v>
      </c>
      <c r="K78" s="155">
        <f t="shared" si="46"/>
        <v>0.3704651987630756</v>
      </c>
      <c r="L78" s="155">
        <f t="shared" si="47"/>
        <v>0.31833612377824888</v>
      </c>
      <c r="M78" s="156">
        <f t="shared" si="48"/>
        <v>9.4390000000000001</v>
      </c>
      <c r="N78" s="157">
        <f t="shared" si="49"/>
        <v>5.5E-2</v>
      </c>
      <c r="O78" s="157">
        <f t="shared" si="50"/>
        <v>8.1110000000000007</v>
      </c>
      <c r="P78" s="158">
        <f t="shared" si="51"/>
        <v>0</v>
      </c>
      <c r="Q78" s="159">
        <f t="shared" si="52"/>
        <v>72</v>
      </c>
      <c r="R78" s="160">
        <f t="shared" si="53"/>
        <v>24.608125598327824</v>
      </c>
      <c r="S78" s="145">
        <f t="shared" si="54"/>
        <v>3</v>
      </c>
      <c r="T78" s="145">
        <f t="shared" si="55"/>
        <v>439</v>
      </c>
      <c r="U78" t="s">
        <v>156</v>
      </c>
      <c r="V78" t="s">
        <v>230</v>
      </c>
      <c r="W78" t="s">
        <v>156</v>
      </c>
      <c r="X78" s="4" t="s">
        <v>230</v>
      </c>
      <c r="Y78" s="4" t="s">
        <v>1096</v>
      </c>
      <c r="Z78" s="4" t="s">
        <v>715</v>
      </c>
      <c r="AA78" s="4" t="s">
        <v>49</v>
      </c>
      <c r="AB78" s="4">
        <v>514</v>
      </c>
      <c r="AC78" s="4">
        <v>5412.518</v>
      </c>
      <c r="AD78" s="4">
        <v>2008.7460000000001</v>
      </c>
      <c r="AE78" s="4">
        <v>2.694</v>
      </c>
      <c r="AF78" s="4">
        <v>3</v>
      </c>
      <c r="AG78" s="4">
        <v>9.4390000000000001</v>
      </c>
      <c r="AH78" s="4">
        <v>355.64047699999998</v>
      </c>
      <c r="AI78" s="4">
        <v>3.939651</v>
      </c>
      <c r="AJ78" s="4">
        <v>131.75242</v>
      </c>
      <c r="AK78" s="4">
        <v>1723</v>
      </c>
      <c r="AL78" s="4">
        <v>3</v>
      </c>
      <c r="AM78" s="4">
        <v>439</v>
      </c>
      <c r="AN78" s="4">
        <v>72</v>
      </c>
      <c r="AO78" s="4">
        <v>15.219071</v>
      </c>
      <c r="AP78" s="4">
        <v>1530.1</v>
      </c>
      <c r="AQ78" s="4">
        <v>0</v>
      </c>
      <c r="AR78" s="4">
        <v>6</v>
      </c>
      <c r="AS78" s="4">
        <v>2353</v>
      </c>
      <c r="AT78" s="4">
        <v>5.5E-2</v>
      </c>
      <c r="AU78" s="4">
        <v>8.1110000000000007</v>
      </c>
      <c r="AV78" s="4">
        <v>44199</v>
      </c>
      <c r="AW78" s="4">
        <v>0</v>
      </c>
      <c r="AX78" s="4">
        <v>0.6</v>
      </c>
      <c r="AY78">
        <v>0.89800000000000002</v>
      </c>
      <c r="AZ78" t="s">
        <v>72</v>
      </c>
      <c r="BA78" t="s">
        <v>1076</v>
      </c>
      <c r="BB78">
        <v>1</v>
      </c>
      <c r="BC78" t="s">
        <v>1097</v>
      </c>
      <c r="BD78">
        <v>12</v>
      </c>
      <c r="BE78">
        <v>62283.678</v>
      </c>
      <c r="BF78">
        <v>8.6901065797687804E-2</v>
      </c>
      <c r="BG78">
        <v>7.8037157086323652E-2</v>
      </c>
      <c r="BH78">
        <v>610636.45500000019</v>
      </c>
      <c r="BI78">
        <v>8.8637321857896589E-3</v>
      </c>
      <c r="BJ78">
        <v>7.9596315028391141E-3</v>
      </c>
      <c r="BK78">
        <v>1</v>
      </c>
      <c r="BL78" t="s">
        <v>69</v>
      </c>
      <c r="BM78">
        <v>-2</v>
      </c>
      <c r="BN78" t="s">
        <v>936</v>
      </c>
    </row>
    <row r="79" spans="1:66">
      <c r="A79" s="143" t="str">
        <f t="shared" si="36"/>
        <v>삼환교통</v>
      </c>
      <c r="B79" s="143" t="str">
        <f t="shared" si="37"/>
        <v>58</v>
      </c>
      <c r="C79" s="144" t="str">
        <f t="shared" si="38"/>
        <v>72아1214</v>
      </c>
      <c r="D79" s="132" t="str">
        <f t="shared" si="39"/>
        <v>중형</v>
      </c>
      <c r="E79" s="128" t="str">
        <f t="shared" si="40"/>
        <v>D</v>
      </c>
      <c r="F79" s="151">
        <f t="shared" si="41"/>
        <v>0.81071428571428572</v>
      </c>
      <c r="G79" s="152">
        <f t="shared" si="42"/>
        <v>2.27</v>
      </c>
      <c r="H79" s="153">
        <f t="shared" si="43"/>
        <v>2.8</v>
      </c>
      <c r="I79" s="154">
        <f t="shared" si="44"/>
        <v>5536.6779999999999</v>
      </c>
      <c r="J79" s="155">
        <f t="shared" si="45"/>
        <v>1.9646972312729463E-2</v>
      </c>
      <c r="K79" s="155">
        <f t="shared" si="46"/>
        <v>0.37441358840033201</v>
      </c>
      <c r="L79" s="155">
        <f t="shared" si="47"/>
        <v>0.18530967486279679</v>
      </c>
      <c r="M79" s="156">
        <f t="shared" si="48"/>
        <v>9.7469999999999999</v>
      </c>
      <c r="N79" s="157">
        <f t="shared" si="49"/>
        <v>0.09</v>
      </c>
      <c r="O79" s="157">
        <f t="shared" si="50"/>
        <v>12.733000000000001</v>
      </c>
      <c r="P79" s="158">
        <f t="shared" si="51"/>
        <v>0</v>
      </c>
      <c r="Q79" s="159">
        <f t="shared" si="52"/>
        <v>70</v>
      </c>
      <c r="R79" s="160">
        <f t="shared" si="53"/>
        <v>24.365033062460729</v>
      </c>
      <c r="S79" s="145">
        <f t="shared" si="54"/>
        <v>5</v>
      </c>
      <c r="T79" s="145">
        <f t="shared" si="55"/>
        <v>705</v>
      </c>
      <c r="U79" t="s">
        <v>156</v>
      </c>
      <c r="V79" t="s">
        <v>230</v>
      </c>
      <c r="W79" t="s">
        <v>156</v>
      </c>
      <c r="X79" s="4" t="s">
        <v>230</v>
      </c>
      <c r="Y79" s="4" t="s">
        <v>1098</v>
      </c>
      <c r="Z79" s="4" t="s">
        <v>715</v>
      </c>
      <c r="AA79" s="4" t="s">
        <v>49</v>
      </c>
      <c r="AB79" s="4">
        <v>514</v>
      </c>
      <c r="AC79" s="4">
        <v>5536.6779999999999</v>
      </c>
      <c r="AD79" s="4">
        <v>2439.2930000000001</v>
      </c>
      <c r="AE79" s="4">
        <v>2.27</v>
      </c>
      <c r="AF79" s="4">
        <v>2.8</v>
      </c>
      <c r="AG79" s="4">
        <v>9.7469999999999999</v>
      </c>
      <c r="AH79" s="4">
        <v>375.018801</v>
      </c>
      <c r="AI79" s="4">
        <v>7.3679839999999999</v>
      </c>
      <c r="AJ79" s="4">
        <v>140.41213500000001</v>
      </c>
      <c r="AK79" s="4">
        <v>1026</v>
      </c>
      <c r="AL79" s="4">
        <v>5</v>
      </c>
      <c r="AM79" s="4">
        <v>705</v>
      </c>
      <c r="AN79" s="4">
        <v>70</v>
      </c>
      <c r="AO79" s="4">
        <v>14.763733999999999</v>
      </c>
      <c r="AP79" s="4">
        <v>2325.1</v>
      </c>
      <c r="AQ79" s="4">
        <v>0</v>
      </c>
      <c r="AR79" s="4">
        <v>10</v>
      </c>
      <c r="AS79" s="4">
        <v>4031</v>
      </c>
      <c r="AT79" s="4">
        <v>0.09</v>
      </c>
      <c r="AU79" s="4">
        <v>12.733000000000001</v>
      </c>
      <c r="AV79" s="4">
        <v>43903</v>
      </c>
      <c r="AW79" s="4">
        <v>0</v>
      </c>
      <c r="AX79" s="4">
        <v>0.52</v>
      </c>
      <c r="AY79">
        <v>0.81071428571428572</v>
      </c>
      <c r="AZ79" t="s">
        <v>70</v>
      </c>
      <c r="BA79" t="s">
        <v>1076</v>
      </c>
      <c r="BB79">
        <v>2</v>
      </c>
      <c r="BC79" t="s">
        <v>1099</v>
      </c>
      <c r="BD79">
        <v>8</v>
      </c>
      <c r="BE79">
        <v>62283.678</v>
      </c>
      <c r="BF79">
        <v>8.8894525464600846E-2</v>
      </c>
      <c r="BG79">
        <v>7.2068061715944251E-2</v>
      </c>
      <c r="BH79">
        <v>610636.45500000019</v>
      </c>
      <c r="BI79">
        <v>9.0670610224212675E-3</v>
      </c>
      <c r="BJ79">
        <v>7.3507959003200991E-3</v>
      </c>
      <c r="BK79">
        <v>1</v>
      </c>
      <c r="BL79" t="s">
        <v>72</v>
      </c>
      <c r="BM79">
        <v>-1</v>
      </c>
      <c r="BN79" t="s">
        <v>936</v>
      </c>
    </row>
    <row r="80" spans="1:66">
      <c r="A80" s="143" t="str">
        <f t="shared" si="36"/>
        <v>삼환교통</v>
      </c>
      <c r="B80" s="143" t="str">
        <f t="shared" si="37"/>
        <v>62</v>
      </c>
      <c r="C80" s="144" t="str">
        <f t="shared" si="38"/>
        <v>70바3118</v>
      </c>
      <c r="D80" s="132" t="str">
        <f t="shared" si="39"/>
        <v>저상</v>
      </c>
      <c r="E80" s="128" t="str">
        <f t="shared" si="40"/>
        <v>D</v>
      </c>
      <c r="F80" s="151">
        <f t="shared" si="41"/>
        <v>0.842608695652174</v>
      </c>
      <c r="G80" s="152">
        <f t="shared" si="42"/>
        <v>1.9379999999999999</v>
      </c>
      <c r="H80" s="153">
        <f t="shared" si="43"/>
        <v>2.2999999999999998</v>
      </c>
      <c r="I80" s="154">
        <f t="shared" si="44"/>
        <v>3654.1860000000001</v>
      </c>
      <c r="J80" s="155">
        <f t="shared" si="45"/>
        <v>7.7743232355449192E-3</v>
      </c>
      <c r="K80" s="155">
        <f t="shared" si="46"/>
        <v>0.32969403478292697</v>
      </c>
      <c r="L80" s="155">
        <f t="shared" si="47"/>
        <v>0.26763826471887309</v>
      </c>
      <c r="M80" s="156">
        <f t="shared" si="48"/>
        <v>13.284000000000001</v>
      </c>
      <c r="N80" s="157">
        <f t="shared" si="49"/>
        <v>8.2000000000000003E-2</v>
      </c>
      <c r="O80" s="157">
        <f t="shared" si="50"/>
        <v>7.06</v>
      </c>
      <c r="P80" s="158">
        <f t="shared" si="51"/>
        <v>0</v>
      </c>
      <c r="Q80" s="159">
        <f t="shared" si="52"/>
        <v>78</v>
      </c>
      <c r="R80" s="160">
        <f t="shared" si="53"/>
        <v>22.586196815273478</v>
      </c>
      <c r="S80" s="145">
        <f t="shared" si="54"/>
        <v>3</v>
      </c>
      <c r="T80" s="145">
        <f t="shared" si="55"/>
        <v>258</v>
      </c>
      <c r="U80" t="s">
        <v>156</v>
      </c>
      <c r="V80" t="s">
        <v>231</v>
      </c>
      <c r="W80" t="s">
        <v>156</v>
      </c>
      <c r="X80" s="4" t="s">
        <v>231</v>
      </c>
      <c r="Y80" s="4" t="s">
        <v>1100</v>
      </c>
      <c r="Z80" s="4" t="s">
        <v>954</v>
      </c>
      <c r="AA80" s="4" t="s">
        <v>49</v>
      </c>
      <c r="AB80" s="4">
        <v>514</v>
      </c>
      <c r="AC80" s="4">
        <v>3654.1860000000001</v>
      </c>
      <c r="AD80" s="4">
        <v>1886.0219999999999</v>
      </c>
      <c r="AE80" s="4">
        <v>1.9379999999999999</v>
      </c>
      <c r="AF80" s="4">
        <v>2.2999999999999998</v>
      </c>
      <c r="AG80" s="4">
        <v>13.284000000000001</v>
      </c>
      <c r="AH80" s="4">
        <v>244.19733299999999</v>
      </c>
      <c r="AI80" s="4">
        <v>1.898469</v>
      </c>
      <c r="AJ80" s="4">
        <v>80.510403999999994</v>
      </c>
      <c r="AK80" s="4">
        <v>978</v>
      </c>
      <c r="AL80" s="4">
        <v>3</v>
      </c>
      <c r="AM80" s="4">
        <v>258</v>
      </c>
      <c r="AN80" s="4">
        <v>78</v>
      </c>
      <c r="AO80" s="4">
        <v>14.96407</v>
      </c>
      <c r="AP80" s="4">
        <v>195.4</v>
      </c>
      <c r="AQ80" s="4">
        <v>0</v>
      </c>
      <c r="AR80" s="4">
        <v>7</v>
      </c>
      <c r="AS80" s="4">
        <v>526</v>
      </c>
      <c r="AT80" s="4">
        <v>8.2000000000000003E-2</v>
      </c>
      <c r="AU80" s="4">
        <v>7.06</v>
      </c>
      <c r="AV80" s="4">
        <v>27362</v>
      </c>
      <c r="AW80" s="4">
        <v>0</v>
      </c>
      <c r="AX80" s="4">
        <v>0.57999999999999996</v>
      </c>
      <c r="AY80">
        <v>0.842608695652174</v>
      </c>
      <c r="AZ80" t="s">
        <v>70</v>
      </c>
      <c r="BA80" t="s">
        <v>1101</v>
      </c>
      <c r="BB80">
        <v>2</v>
      </c>
      <c r="BC80" t="s">
        <v>1102</v>
      </c>
      <c r="BD80">
        <v>8</v>
      </c>
      <c r="BE80">
        <v>98187.264999999999</v>
      </c>
      <c r="BF80">
        <v>3.7216496457050718E-2</v>
      </c>
      <c r="BG80">
        <v>3.1358943536419263E-2</v>
      </c>
      <c r="BH80">
        <v>610636.45500000019</v>
      </c>
      <c r="BI80">
        <v>5.9842250983852558E-3</v>
      </c>
      <c r="BJ80">
        <v>5.0423601046394031E-3</v>
      </c>
      <c r="BK80">
        <v>1</v>
      </c>
      <c r="BL80" t="s">
        <v>70</v>
      </c>
      <c r="BM80">
        <v>0</v>
      </c>
      <c r="BN80" t="s">
        <v>935</v>
      </c>
    </row>
    <row r="81" spans="1:66">
      <c r="A81" s="143" t="str">
        <f t="shared" si="36"/>
        <v>삼환교통</v>
      </c>
      <c r="B81" s="143" t="str">
        <f t="shared" si="37"/>
        <v>62</v>
      </c>
      <c r="C81" s="144" t="str">
        <f t="shared" si="38"/>
        <v>70바3119</v>
      </c>
      <c r="D81" s="132" t="str">
        <f t="shared" si="39"/>
        <v>저상</v>
      </c>
      <c r="E81" s="128" t="str">
        <f t="shared" si="40"/>
        <v>C</v>
      </c>
      <c r="F81" s="151">
        <f t="shared" si="41"/>
        <v>0.85318181818181815</v>
      </c>
      <c r="G81" s="152">
        <f t="shared" si="42"/>
        <v>1.877</v>
      </c>
      <c r="H81" s="153">
        <f t="shared" si="43"/>
        <v>2.2000000000000002</v>
      </c>
      <c r="I81" s="154">
        <f t="shared" si="44"/>
        <v>4812.8779999999997</v>
      </c>
      <c r="J81" s="155">
        <f t="shared" si="45"/>
        <v>1.5545553370926654E-2</v>
      </c>
      <c r="K81" s="155">
        <f t="shared" si="46"/>
        <v>0.3574277641426965</v>
      </c>
      <c r="L81" s="155">
        <f t="shared" si="47"/>
        <v>0.27073198198666165</v>
      </c>
      <c r="M81" s="156">
        <f t="shared" si="48"/>
        <v>13.053000000000001</v>
      </c>
      <c r="N81" s="157">
        <f t="shared" si="49"/>
        <v>0</v>
      </c>
      <c r="O81" s="157">
        <f t="shared" si="50"/>
        <v>6.69</v>
      </c>
      <c r="P81" s="158">
        <f t="shared" si="51"/>
        <v>0</v>
      </c>
      <c r="Q81" s="159">
        <f t="shared" si="52"/>
        <v>66</v>
      </c>
      <c r="R81" s="160">
        <f t="shared" si="53"/>
        <v>22.804615384513326</v>
      </c>
      <c r="S81" s="145">
        <f t="shared" si="54"/>
        <v>0</v>
      </c>
      <c r="T81" s="145">
        <f t="shared" si="55"/>
        <v>322</v>
      </c>
      <c r="U81" t="s">
        <v>156</v>
      </c>
      <c r="V81" t="s">
        <v>231</v>
      </c>
      <c r="W81" t="s">
        <v>156</v>
      </c>
      <c r="X81" s="4" t="s">
        <v>231</v>
      </c>
      <c r="Y81" s="4" t="s">
        <v>1103</v>
      </c>
      <c r="Z81" s="4" t="s">
        <v>954</v>
      </c>
      <c r="AA81" s="4" t="s">
        <v>49</v>
      </c>
      <c r="AB81" s="4">
        <v>514</v>
      </c>
      <c r="AC81" s="4">
        <v>4812.8779999999997</v>
      </c>
      <c r="AD81" s="4">
        <v>2564.4870000000001</v>
      </c>
      <c r="AE81" s="4">
        <v>1.877</v>
      </c>
      <c r="AF81" s="4">
        <v>2.2000000000000002</v>
      </c>
      <c r="AG81" s="4">
        <v>13.053000000000001</v>
      </c>
      <c r="AH81" s="4">
        <v>336.58602400000001</v>
      </c>
      <c r="AI81" s="4">
        <v>5.2324159999999997</v>
      </c>
      <c r="AJ81" s="4">
        <v>120.30519</v>
      </c>
      <c r="AK81" s="4">
        <v>1303</v>
      </c>
      <c r="AL81" s="4">
        <v>0</v>
      </c>
      <c r="AM81" s="4">
        <v>322</v>
      </c>
      <c r="AN81" s="4">
        <v>66</v>
      </c>
      <c r="AO81" s="4">
        <v>14.299102</v>
      </c>
      <c r="AP81" s="4">
        <v>10.5</v>
      </c>
      <c r="AQ81" s="4">
        <v>0</v>
      </c>
      <c r="AR81" s="4">
        <v>21</v>
      </c>
      <c r="AS81" s="4">
        <v>3207</v>
      </c>
      <c r="AT81" s="4">
        <v>0</v>
      </c>
      <c r="AU81" s="4">
        <v>6.69</v>
      </c>
      <c r="AV81" s="4">
        <v>34437</v>
      </c>
      <c r="AW81" s="4">
        <v>0</v>
      </c>
      <c r="AX81" s="4">
        <v>0.55000000000000004</v>
      </c>
      <c r="AY81">
        <v>0.85318181818181815</v>
      </c>
      <c r="AZ81" t="s">
        <v>72</v>
      </c>
      <c r="BA81" t="s">
        <v>1101</v>
      </c>
      <c r="BB81">
        <v>7</v>
      </c>
      <c r="BC81" t="s">
        <v>1104</v>
      </c>
      <c r="BD81">
        <v>10</v>
      </c>
      <c r="BE81">
        <v>98187.264999999999</v>
      </c>
      <c r="BF81">
        <v>4.9017334376306336E-2</v>
      </c>
      <c r="BG81">
        <v>4.1820698465603177E-2</v>
      </c>
      <c r="BH81">
        <v>610636.45500000019</v>
      </c>
      <c r="BI81">
        <v>7.881740372018893E-3</v>
      </c>
      <c r="BJ81">
        <v>6.7245575810361193E-3</v>
      </c>
      <c r="BK81">
        <v>1</v>
      </c>
      <c r="BL81" t="s">
        <v>70</v>
      </c>
      <c r="BM81">
        <v>1</v>
      </c>
      <c r="BN81" t="s">
        <v>937</v>
      </c>
    </row>
    <row r="82" spans="1:66">
      <c r="A82" s="143" t="str">
        <f t="shared" si="36"/>
        <v>삼환교통</v>
      </c>
      <c r="B82" s="143" t="str">
        <f t="shared" si="37"/>
        <v>62</v>
      </c>
      <c r="C82" s="144" t="str">
        <f t="shared" si="38"/>
        <v>70바3130</v>
      </c>
      <c r="D82" s="132" t="str">
        <f t="shared" si="39"/>
        <v>대형</v>
      </c>
      <c r="E82" s="128" t="str">
        <f t="shared" si="40"/>
        <v>C</v>
      </c>
      <c r="F82" s="151">
        <f t="shared" si="41"/>
        <v>0.87038461538461531</v>
      </c>
      <c r="G82" s="152">
        <f t="shared" si="42"/>
        <v>2.2629999999999999</v>
      </c>
      <c r="H82" s="153">
        <f t="shared" si="43"/>
        <v>2.6</v>
      </c>
      <c r="I82" s="154">
        <f t="shared" si="44"/>
        <v>4531.5810000000001</v>
      </c>
      <c r="J82" s="155">
        <f t="shared" si="45"/>
        <v>8.563404906304849E-3</v>
      </c>
      <c r="K82" s="155">
        <f t="shared" si="46"/>
        <v>0.33544539923453881</v>
      </c>
      <c r="L82" s="155">
        <f t="shared" si="47"/>
        <v>0.14167240969542416</v>
      </c>
      <c r="M82" s="156">
        <f t="shared" si="48"/>
        <v>8.3719999999999999</v>
      </c>
      <c r="N82" s="157">
        <f t="shared" si="49"/>
        <v>6.6000000000000003E-2</v>
      </c>
      <c r="O82" s="157">
        <f t="shared" si="50"/>
        <v>3.9060000000000001</v>
      </c>
      <c r="P82" s="158">
        <f t="shared" si="51"/>
        <v>9.166666666666666E-2</v>
      </c>
      <c r="Q82" s="159">
        <f t="shared" si="52"/>
        <v>85</v>
      </c>
      <c r="R82" s="160">
        <f t="shared" si="53"/>
        <v>21.081608273120978</v>
      </c>
      <c r="S82" s="145">
        <f t="shared" si="54"/>
        <v>3</v>
      </c>
      <c r="T82" s="145">
        <f t="shared" si="55"/>
        <v>177</v>
      </c>
      <c r="U82" t="s">
        <v>156</v>
      </c>
      <c r="V82" t="s">
        <v>231</v>
      </c>
      <c r="W82" t="s">
        <v>156</v>
      </c>
      <c r="X82" s="4" t="s">
        <v>231</v>
      </c>
      <c r="Y82" s="4" t="s">
        <v>1105</v>
      </c>
      <c r="Z82" s="4" t="s">
        <v>661</v>
      </c>
      <c r="AA82" s="4" t="s">
        <v>49</v>
      </c>
      <c r="AB82" s="4">
        <v>514</v>
      </c>
      <c r="AC82" s="4">
        <v>4531.5810000000001</v>
      </c>
      <c r="AD82" s="4">
        <v>2002.318</v>
      </c>
      <c r="AE82" s="4">
        <v>2.2629999999999999</v>
      </c>
      <c r="AF82" s="4">
        <v>2.6</v>
      </c>
      <c r="AG82" s="4">
        <v>8.3719999999999999</v>
      </c>
      <c r="AH82" s="4">
        <v>327.678538</v>
      </c>
      <c r="AI82" s="4">
        <v>2.806044</v>
      </c>
      <c r="AJ82" s="4">
        <v>109.91825799999999</v>
      </c>
      <c r="AK82" s="4">
        <v>642</v>
      </c>
      <c r="AL82" s="4">
        <v>3</v>
      </c>
      <c r="AM82" s="4">
        <v>177</v>
      </c>
      <c r="AN82" s="4">
        <v>85</v>
      </c>
      <c r="AO82" s="4">
        <v>13.829349000000001</v>
      </c>
      <c r="AP82" s="4">
        <v>854.9</v>
      </c>
      <c r="AQ82" s="4">
        <v>5.5</v>
      </c>
      <c r="AR82" s="4">
        <v>19</v>
      </c>
      <c r="AS82" s="4">
        <v>2073</v>
      </c>
      <c r="AT82" s="4">
        <v>6.6000000000000003E-2</v>
      </c>
      <c r="AU82" s="4">
        <v>3.9060000000000001</v>
      </c>
      <c r="AV82" s="4">
        <v>36876</v>
      </c>
      <c r="AW82" s="4">
        <v>0</v>
      </c>
      <c r="AX82" s="4">
        <v>0.55000000000000004</v>
      </c>
      <c r="AY82">
        <v>0.87038461538461531</v>
      </c>
      <c r="AZ82" t="s">
        <v>72</v>
      </c>
      <c r="BA82" t="s">
        <v>1101</v>
      </c>
      <c r="BB82">
        <v>3</v>
      </c>
      <c r="BC82" t="s">
        <v>1106</v>
      </c>
      <c r="BD82">
        <v>7</v>
      </c>
      <c r="BE82">
        <v>98187.264999999999</v>
      </c>
      <c r="BF82">
        <v>4.6152431275074221E-2</v>
      </c>
      <c r="BG82">
        <v>4.0170366144420364E-2</v>
      </c>
      <c r="BH82">
        <v>610636.45500000019</v>
      </c>
      <c r="BI82">
        <v>7.4210783894322176E-3</v>
      </c>
      <c r="BJ82">
        <v>6.4591924597250409E-3</v>
      </c>
      <c r="BK82">
        <v>1</v>
      </c>
      <c r="BL82" t="s">
        <v>71</v>
      </c>
      <c r="BM82">
        <v>-1</v>
      </c>
      <c r="BN82" t="s">
        <v>936</v>
      </c>
    </row>
    <row r="83" spans="1:66">
      <c r="A83" s="143" t="str">
        <f t="shared" si="36"/>
        <v>삼환교통</v>
      </c>
      <c r="B83" s="143" t="str">
        <f t="shared" si="37"/>
        <v>62</v>
      </c>
      <c r="C83" s="144" t="str">
        <f t="shared" si="38"/>
        <v>70바3136</v>
      </c>
      <c r="D83" s="132" t="str">
        <f t="shared" si="39"/>
        <v>대형</v>
      </c>
      <c r="E83" s="128" t="str">
        <f t="shared" si="40"/>
        <v>C</v>
      </c>
      <c r="F83" s="151">
        <f t="shared" si="41"/>
        <v>0.86519999999999997</v>
      </c>
      <c r="G83" s="152">
        <f t="shared" si="42"/>
        <v>2.1629999999999998</v>
      </c>
      <c r="H83" s="153">
        <f t="shared" si="43"/>
        <v>2.5</v>
      </c>
      <c r="I83" s="154">
        <f t="shared" si="44"/>
        <v>5082.3509999999997</v>
      </c>
      <c r="J83" s="155">
        <f t="shared" si="45"/>
        <v>1.5634086182197016E-2</v>
      </c>
      <c r="K83" s="155">
        <f t="shared" si="46"/>
        <v>0.3653693369696337</v>
      </c>
      <c r="L83" s="155">
        <f t="shared" si="47"/>
        <v>0.1621296915541646</v>
      </c>
      <c r="M83" s="156">
        <f t="shared" si="48"/>
        <v>7.3739999999999997</v>
      </c>
      <c r="N83" s="157">
        <f t="shared" si="49"/>
        <v>5.8999999999999997E-2</v>
      </c>
      <c r="O83" s="157">
        <f t="shared" si="50"/>
        <v>4.3090000000000002</v>
      </c>
      <c r="P83" s="158">
        <f t="shared" si="51"/>
        <v>8.3333333333333329E-2</v>
      </c>
      <c r="Q83" s="159">
        <f t="shared" si="52"/>
        <v>87</v>
      </c>
      <c r="R83" s="160">
        <f t="shared" si="53"/>
        <v>22.529392609760468</v>
      </c>
      <c r="S83" s="145">
        <f t="shared" si="54"/>
        <v>3</v>
      </c>
      <c r="T83" s="145">
        <f t="shared" si="55"/>
        <v>219</v>
      </c>
      <c r="U83" t="s">
        <v>156</v>
      </c>
      <c r="V83" t="s">
        <v>231</v>
      </c>
      <c r="W83" t="s">
        <v>156</v>
      </c>
      <c r="X83" s="4" t="s">
        <v>231</v>
      </c>
      <c r="Y83" s="4" t="s">
        <v>1107</v>
      </c>
      <c r="Z83" s="4" t="s">
        <v>661</v>
      </c>
      <c r="AA83" s="4" t="s">
        <v>49</v>
      </c>
      <c r="AB83" s="4">
        <v>514</v>
      </c>
      <c r="AC83" s="4">
        <v>5082.3509999999997</v>
      </c>
      <c r="AD83" s="4">
        <v>2349.6959999999999</v>
      </c>
      <c r="AE83" s="4">
        <v>2.1629999999999998</v>
      </c>
      <c r="AF83" s="4">
        <v>2.5</v>
      </c>
      <c r="AG83" s="4">
        <v>7.3739999999999997</v>
      </c>
      <c r="AH83" s="4">
        <v>364.440744</v>
      </c>
      <c r="AI83" s="4">
        <v>5.6976979999999999</v>
      </c>
      <c r="AJ83" s="4">
        <v>133.155473</v>
      </c>
      <c r="AK83" s="4">
        <v>824</v>
      </c>
      <c r="AL83" s="4">
        <v>3</v>
      </c>
      <c r="AM83" s="4">
        <v>219</v>
      </c>
      <c r="AN83" s="4">
        <v>87</v>
      </c>
      <c r="AO83" s="4">
        <v>13.945615999999999</v>
      </c>
      <c r="AP83" s="4">
        <v>21</v>
      </c>
      <c r="AQ83" s="4">
        <v>5</v>
      </c>
      <c r="AR83" s="4">
        <v>32</v>
      </c>
      <c r="AS83" s="4">
        <v>6104</v>
      </c>
      <c r="AT83" s="4">
        <v>5.8999999999999997E-2</v>
      </c>
      <c r="AU83" s="4">
        <v>4.3090000000000002</v>
      </c>
      <c r="AV83" s="4">
        <v>36088</v>
      </c>
      <c r="AW83" s="4">
        <v>0</v>
      </c>
      <c r="AX83" s="4">
        <v>0.46</v>
      </c>
      <c r="AY83">
        <v>0.86519999999999997</v>
      </c>
      <c r="AZ83" t="s">
        <v>72</v>
      </c>
      <c r="BA83" t="s">
        <v>1101</v>
      </c>
      <c r="BB83">
        <v>5</v>
      </c>
      <c r="BC83" t="s">
        <v>1108</v>
      </c>
      <c r="BD83">
        <v>11</v>
      </c>
      <c r="BE83">
        <v>98187.264999999999</v>
      </c>
      <c r="BF83">
        <v>5.1761814528594921E-2</v>
      </c>
      <c r="BG83">
        <v>4.4784321930140321E-2</v>
      </c>
      <c r="BH83">
        <v>610636.45500000019</v>
      </c>
      <c r="BI83">
        <v>8.323038951220163E-3</v>
      </c>
      <c r="BJ83">
        <v>7.2010933005956851E-3</v>
      </c>
      <c r="BK83">
        <v>1</v>
      </c>
      <c r="BL83" t="s">
        <v>69</v>
      </c>
      <c r="BM83">
        <v>-2</v>
      </c>
      <c r="BN83" t="s">
        <v>936</v>
      </c>
    </row>
    <row r="84" spans="1:66">
      <c r="A84" s="143" t="str">
        <f t="shared" si="36"/>
        <v>삼환교통</v>
      </c>
      <c r="B84" s="143" t="str">
        <f t="shared" si="37"/>
        <v>62</v>
      </c>
      <c r="C84" s="144" t="str">
        <f t="shared" si="38"/>
        <v>70바3137</v>
      </c>
      <c r="D84" s="132" t="str">
        <f t="shared" si="39"/>
        <v>저상</v>
      </c>
      <c r="E84" s="128" t="str">
        <f t="shared" si="40"/>
        <v>C</v>
      </c>
      <c r="F84" s="151">
        <f t="shared" si="41"/>
        <v>0.8672727272727272</v>
      </c>
      <c r="G84" s="152">
        <f t="shared" si="42"/>
        <v>1.9079999999999999</v>
      </c>
      <c r="H84" s="153">
        <f t="shared" si="43"/>
        <v>2.2000000000000002</v>
      </c>
      <c r="I84" s="154">
        <f t="shared" si="44"/>
        <v>4074.8319999999999</v>
      </c>
      <c r="J84" s="155">
        <f t="shared" si="45"/>
        <v>1.0572399282531914E-2</v>
      </c>
      <c r="K84" s="155">
        <f t="shared" si="46"/>
        <v>0.36743004430166754</v>
      </c>
      <c r="L84" s="155">
        <f t="shared" si="47"/>
        <v>0.28246563293897764</v>
      </c>
      <c r="M84" s="156">
        <f t="shared" si="48"/>
        <v>13.417999999999999</v>
      </c>
      <c r="N84" s="157">
        <f t="shared" si="49"/>
        <v>4.9000000000000002E-2</v>
      </c>
      <c r="O84" s="157">
        <f t="shared" si="50"/>
        <v>9.4239999999999995</v>
      </c>
      <c r="P84" s="158">
        <f t="shared" si="51"/>
        <v>0</v>
      </c>
      <c r="Q84" s="159">
        <f t="shared" si="52"/>
        <v>78</v>
      </c>
      <c r="R84" s="160">
        <f t="shared" si="53"/>
        <v>22.786092882370632</v>
      </c>
      <c r="S84" s="145">
        <f t="shared" si="54"/>
        <v>2</v>
      </c>
      <c r="T84" s="145">
        <f t="shared" si="55"/>
        <v>384</v>
      </c>
      <c r="U84" t="s">
        <v>156</v>
      </c>
      <c r="V84" t="s">
        <v>231</v>
      </c>
      <c r="W84" t="s">
        <v>156</v>
      </c>
      <c r="X84" s="4" t="s">
        <v>231</v>
      </c>
      <c r="Y84" s="4" t="s">
        <v>1109</v>
      </c>
      <c r="Z84" s="4" t="s">
        <v>954</v>
      </c>
      <c r="AA84" s="4" t="s">
        <v>49</v>
      </c>
      <c r="AB84" s="4">
        <v>514</v>
      </c>
      <c r="AC84" s="4">
        <v>4074.8319999999999</v>
      </c>
      <c r="AD84" s="4">
        <v>2135.2979999999998</v>
      </c>
      <c r="AE84" s="4">
        <v>1.9079999999999999</v>
      </c>
      <c r="AF84" s="4">
        <v>2.2000000000000002</v>
      </c>
      <c r="AG84" s="4">
        <v>13.417999999999999</v>
      </c>
      <c r="AH84" s="4">
        <v>287.50881600000002</v>
      </c>
      <c r="AI84" s="4">
        <v>3.0396580000000002</v>
      </c>
      <c r="AJ84" s="4">
        <v>105.639377</v>
      </c>
      <c r="AK84" s="4">
        <v>1151</v>
      </c>
      <c r="AL84" s="4">
        <v>2</v>
      </c>
      <c r="AM84" s="4">
        <v>384</v>
      </c>
      <c r="AN84" s="4">
        <v>78</v>
      </c>
      <c r="AO84" s="4">
        <v>14.172893999999999</v>
      </c>
      <c r="AP84" s="4">
        <v>503.4</v>
      </c>
      <c r="AQ84" s="4">
        <v>0</v>
      </c>
      <c r="AR84" s="4">
        <v>21</v>
      </c>
      <c r="AS84" s="4">
        <v>1315</v>
      </c>
      <c r="AT84" s="4">
        <v>4.9000000000000002E-2</v>
      </c>
      <c r="AU84" s="4">
        <v>9.4239999999999995</v>
      </c>
      <c r="AV84" s="4">
        <v>30610</v>
      </c>
      <c r="AW84" s="4">
        <v>0</v>
      </c>
      <c r="AX84" s="4">
        <v>0.56999999999999995</v>
      </c>
      <c r="AY84">
        <v>0.8672727272727272</v>
      </c>
      <c r="AZ84" t="s">
        <v>72</v>
      </c>
      <c r="BA84" t="s">
        <v>1101</v>
      </c>
      <c r="BB84">
        <v>4</v>
      </c>
      <c r="BC84" t="s">
        <v>1110</v>
      </c>
      <c r="BD84">
        <v>10</v>
      </c>
      <c r="BE84">
        <v>98187.264999999999</v>
      </c>
      <c r="BF84">
        <v>4.1500616194982111E-2</v>
      </c>
      <c r="BG84">
        <v>3.5992352590920845E-2</v>
      </c>
      <c r="BH84">
        <v>610636.45500000019</v>
      </c>
      <c r="BI84">
        <v>6.6730899647974642E-3</v>
      </c>
      <c r="BJ84">
        <v>5.7873889331061636E-3</v>
      </c>
      <c r="BK84">
        <v>1</v>
      </c>
      <c r="BL84" t="s">
        <v>71</v>
      </c>
      <c r="BM84">
        <v>-1</v>
      </c>
      <c r="BN84" t="s">
        <v>936</v>
      </c>
    </row>
    <row r="85" spans="1:66">
      <c r="A85" s="143" t="str">
        <f t="shared" si="36"/>
        <v>삼환교통</v>
      </c>
      <c r="B85" s="143" t="str">
        <f t="shared" si="37"/>
        <v>62</v>
      </c>
      <c r="C85" s="144" t="str">
        <f t="shared" si="38"/>
        <v>70바3142</v>
      </c>
      <c r="D85" s="132" t="str">
        <f t="shared" si="39"/>
        <v>대형</v>
      </c>
      <c r="E85" s="128" t="str">
        <f t="shared" si="40"/>
        <v>B</v>
      </c>
      <c r="F85" s="151">
        <f t="shared" si="41"/>
        <v>0.90629629629629627</v>
      </c>
      <c r="G85" s="152">
        <f t="shared" si="42"/>
        <v>2.4470000000000001</v>
      </c>
      <c r="H85" s="153">
        <f t="shared" si="43"/>
        <v>2.7</v>
      </c>
      <c r="I85" s="154">
        <f t="shared" si="44"/>
        <v>4243.4309999999996</v>
      </c>
      <c r="J85" s="155">
        <f t="shared" si="45"/>
        <v>7.0472981511396767E-3</v>
      </c>
      <c r="K85" s="155">
        <f t="shared" si="46"/>
        <v>0.34317668702013898</v>
      </c>
      <c r="L85" s="155">
        <f t="shared" si="47"/>
        <v>0.22953124488179497</v>
      </c>
      <c r="M85" s="156">
        <f t="shared" si="48"/>
        <v>7.125</v>
      </c>
      <c r="N85" s="157">
        <f t="shared" si="49"/>
        <v>2.4E-2</v>
      </c>
      <c r="O85" s="157">
        <f t="shared" si="50"/>
        <v>6.1740000000000004</v>
      </c>
      <c r="P85" s="158">
        <f t="shared" si="51"/>
        <v>0</v>
      </c>
      <c r="Q85" s="159">
        <f t="shared" si="52"/>
        <v>76</v>
      </c>
      <c r="R85" s="160">
        <f t="shared" si="53"/>
        <v>21.337883464368389</v>
      </c>
      <c r="S85" s="145">
        <f t="shared" si="54"/>
        <v>1</v>
      </c>
      <c r="T85" s="145">
        <f t="shared" si="55"/>
        <v>262</v>
      </c>
      <c r="U85" t="s">
        <v>156</v>
      </c>
      <c r="V85" t="s">
        <v>231</v>
      </c>
      <c r="W85" t="s">
        <v>156</v>
      </c>
      <c r="X85" s="4" t="s">
        <v>231</v>
      </c>
      <c r="Y85" s="4" t="s">
        <v>1111</v>
      </c>
      <c r="Z85" s="4" t="s">
        <v>661</v>
      </c>
      <c r="AA85" s="4" t="s">
        <v>49</v>
      </c>
      <c r="AB85" s="4">
        <v>514</v>
      </c>
      <c r="AC85" s="4">
        <v>4243.4309999999996</v>
      </c>
      <c r="AD85" s="4">
        <v>1734.182</v>
      </c>
      <c r="AE85" s="4">
        <v>2.4470000000000001</v>
      </c>
      <c r="AF85" s="4">
        <v>2.7</v>
      </c>
      <c r="AG85" s="4">
        <v>7.125</v>
      </c>
      <c r="AH85" s="4">
        <v>306.05686800000001</v>
      </c>
      <c r="AI85" s="4">
        <v>2.1568740000000002</v>
      </c>
      <c r="AJ85" s="4">
        <v>105.031582</v>
      </c>
      <c r="AK85" s="4">
        <v>974</v>
      </c>
      <c r="AL85" s="4">
        <v>1</v>
      </c>
      <c r="AM85" s="4">
        <v>262</v>
      </c>
      <c r="AN85" s="4">
        <v>76</v>
      </c>
      <c r="AO85" s="4">
        <v>13.864844</v>
      </c>
      <c r="AP85" s="4">
        <v>161.9</v>
      </c>
      <c r="AQ85" s="4">
        <v>0</v>
      </c>
      <c r="AR85" s="4">
        <v>11</v>
      </c>
      <c r="AS85" s="4">
        <v>1408</v>
      </c>
      <c r="AT85" s="4">
        <v>2.4E-2</v>
      </c>
      <c r="AU85" s="4">
        <v>6.1740000000000004</v>
      </c>
      <c r="AV85" s="4">
        <v>30068</v>
      </c>
      <c r="AW85" s="4">
        <v>0</v>
      </c>
      <c r="AX85" s="4">
        <v>0.54</v>
      </c>
      <c r="AY85">
        <v>0.90629629629629627</v>
      </c>
      <c r="AZ85" t="s">
        <v>71</v>
      </c>
      <c r="BA85" t="s">
        <v>1101</v>
      </c>
      <c r="BB85">
        <v>7</v>
      </c>
      <c r="BC85" t="s">
        <v>1112</v>
      </c>
      <c r="BD85">
        <v>10</v>
      </c>
      <c r="BE85">
        <v>98187.264999999999</v>
      </c>
      <c r="BF85">
        <v>4.3217732971786105E-2</v>
      </c>
      <c r="BG85">
        <v>3.9168071326652072E-2</v>
      </c>
      <c r="BH85">
        <v>610636.45500000019</v>
      </c>
      <c r="BI85">
        <v>6.9491936900491769E-3</v>
      </c>
      <c r="BJ85">
        <v>6.2980285035371614E-3</v>
      </c>
      <c r="BK85">
        <v>1</v>
      </c>
      <c r="BL85" t="s">
        <v>69</v>
      </c>
      <c r="BM85">
        <v>-1</v>
      </c>
      <c r="BN85" t="s">
        <v>936</v>
      </c>
    </row>
    <row r="86" spans="1:66">
      <c r="A86" s="143" t="str">
        <f t="shared" si="36"/>
        <v>삼환교통</v>
      </c>
      <c r="B86" s="143" t="str">
        <f t="shared" si="37"/>
        <v>62</v>
      </c>
      <c r="C86" s="144" t="str">
        <f t="shared" si="38"/>
        <v>70바3156</v>
      </c>
      <c r="D86" s="132" t="str">
        <f t="shared" si="39"/>
        <v>대형</v>
      </c>
      <c r="E86" s="128" t="str">
        <f t="shared" si="40"/>
        <v>D</v>
      </c>
      <c r="F86" s="151">
        <f t="shared" si="41"/>
        <v>0.81839999999999991</v>
      </c>
      <c r="G86" s="152">
        <f t="shared" si="42"/>
        <v>2.0459999999999998</v>
      </c>
      <c r="H86" s="153">
        <f t="shared" si="43"/>
        <v>2.5</v>
      </c>
      <c r="I86" s="154">
        <f t="shared" si="44"/>
        <v>5233.6540000000005</v>
      </c>
      <c r="J86" s="155">
        <f t="shared" si="45"/>
        <v>1.736930751814009E-2</v>
      </c>
      <c r="K86" s="155">
        <f t="shared" si="46"/>
        <v>0.37944700202456577</v>
      </c>
      <c r="L86" s="155">
        <f t="shared" si="47"/>
        <v>0.17979790028152415</v>
      </c>
      <c r="M86" s="156">
        <f t="shared" si="48"/>
        <v>12.362</v>
      </c>
      <c r="N86" s="157">
        <f t="shared" si="49"/>
        <v>0.55400000000000005</v>
      </c>
      <c r="O86" s="157">
        <f t="shared" si="50"/>
        <v>8.9610000000000003</v>
      </c>
      <c r="P86" s="158">
        <f t="shared" si="51"/>
        <v>1.8333333333333333E-2</v>
      </c>
      <c r="Q86" s="159">
        <f t="shared" si="52"/>
        <v>92</v>
      </c>
      <c r="R86" s="160">
        <f t="shared" si="53"/>
        <v>23.574181028401505</v>
      </c>
      <c r="S86" s="145">
        <f t="shared" si="54"/>
        <v>29</v>
      </c>
      <c r="T86" s="145">
        <f t="shared" si="55"/>
        <v>469</v>
      </c>
      <c r="U86" t="s">
        <v>156</v>
      </c>
      <c r="V86" t="s">
        <v>231</v>
      </c>
      <c r="W86" t="s">
        <v>156</v>
      </c>
      <c r="X86" s="4" t="s">
        <v>231</v>
      </c>
      <c r="Y86" s="4" t="s">
        <v>1113</v>
      </c>
      <c r="Z86" s="4" t="s">
        <v>661</v>
      </c>
      <c r="AA86" s="4" t="s">
        <v>49</v>
      </c>
      <c r="AB86" s="4">
        <v>514</v>
      </c>
      <c r="AC86" s="4">
        <v>5233.6540000000005</v>
      </c>
      <c r="AD86" s="4">
        <v>2558.5839999999998</v>
      </c>
      <c r="AE86" s="4">
        <v>2.0459999999999998</v>
      </c>
      <c r="AF86" s="4">
        <v>2.5</v>
      </c>
      <c r="AG86" s="4">
        <v>12.362</v>
      </c>
      <c r="AH86" s="4">
        <v>368.06015400000001</v>
      </c>
      <c r="AI86" s="4">
        <v>6.3929499999999999</v>
      </c>
      <c r="AJ86" s="4">
        <v>139.659322</v>
      </c>
      <c r="AK86" s="4">
        <v>941</v>
      </c>
      <c r="AL86" s="4">
        <v>29</v>
      </c>
      <c r="AM86" s="4">
        <v>469</v>
      </c>
      <c r="AN86" s="4">
        <v>92</v>
      </c>
      <c r="AO86" s="4">
        <v>14.219561000000001</v>
      </c>
      <c r="AP86" s="4">
        <v>772.3</v>
      </c>
      <c r="AQ86" s="4">
        <v>1.1000000000000001</v>
      </c>
      <c r="AR86" s="4">
        <v>22</v>
      </c>
      <c r="AS86" s="4">
        <v>2511</v>
      </c>
      <c r="AT86" s="4">
        <v>0.55400000000000005</v>
      </c>
      <c r="AU86" s="4">
        <v>8.9610000000000003</v>
      </c>
      <c r="AV86" s="4">
        <v>39606</v>
      </c>
      <c r="AW86" s="4">
        <v>0</v>
      </c>
      <c r="AX86" s="4">
        <v>0.56000000000000005</v>
      </c>
      <c r="AY86">
        <v>0.81839999999999991</v>
      </c>
      <c r="AZ86" t="s">
        <v>70</v>
      </c>
      <c r="BA86" t="s">
        <v>1101</v>
      </c>
      <c r="BB86">
        <v>5</v>
      </c>
      <c r="BC86" t="s">
        <v>1114</v>
      </c>
      <c r="BD86">
        <v>12</v>
      </c>
      <c r="BE86">
        <v>98187.264999999999</v>
      </c>
      <c r="BF86">
        <v>5.3302778114860422E-2</v>
      </c>
      <c r="BG86">
        <v>4.3622993609201764E-2</v>
      </c>
      <c r="BH86">
        <v>610636.45500000019</v>
      </c>
      <c r="BI86">
        <v>8.570818131059664E-3</v>
      </c>
      <c r="BJ86">
        <v>7.0143575584592282E-3</v>
      </c>
      <c r="BK86">
        <v>1</v>
      </c>
      <c r="BL86" t="s">
        <v>71</v>
      </c>
      <c r="BM86">
        <v>-2</v>
      </c>
      <c r="BN86" t="s">
        <v>936</v>
      </c>
    </row>
    <row r="87" spans="1:66">
      <c r="A87" s="143" t="str">
        <f t="shared" si="36"/>
        <v>삼환교통</v>
      </c>
      <c r="B87" s="143" t="str">
        <f t="shared" si="37"/>
        <v>62</v>
      </c>
      <c r="C87" s="144" t="str">
        <f t="shared" si="38"/>
        <v>70바3161</v>
      </c>
      <c r="D87" s="132" t="str">
        <f t="shared" si="39"/>
        <v>저상</v>
      </c>
      <c r="E87" s="128" t="str">
        <f t="shared" si="40"/>
        <v>D</v>
      </c>
      <c r="F87" s="151">
        <f t="shared" si="41"/>
        <v>0.84160000000000001</v>
      </c>
      <c r="G87" s="152">
        <f t="shared" si="42"/>
        <v>2.1040000000000001</v>
      </c>
      <c r="H87" s="153">
        <f t="shared" si="43"/>
        <v>2.5</v>
      </c>
      <c r="I87" s="154">
        <f t="shared" si="44"/>
        <v>5247.3720000000003</v>
      </c>
      <c r="J87" s="155">
        <f t="shared" si="45"/>
        <v>5.5895825907099784E-3</v>
      </c>
      <c r="K87" s="155">
        <f t="shared" si="46"/>
        <v>0.33508206307042621</v>
      </c>
      <c r="L87" s="155">
        <f t="shared" si="47"/>
        <v>0.27651937007705951</v>
      </c>
      <c r="M87" s="156">
        <f t="shared" si="48"/>
        <v>12.429</v>
      </c>
      <c r="N87" s="157">
        <f t="shared" si="49"/>
        <v>3.7999999999999999E-2</v>
      </c>
      <c r="O87" s="157">
        <f t="shared" si="50"/>
        <v>3.5449999999999999</v>
      </c>
      <c r="P87" s="158">
        <f t="shared" si="51"/>
        <v>0</v>
      </c>
      <c r="Q87" s="159">
        <f t="shared" si="52"/>
        <v>79</v>
      </c>
      <c r="R87" s="160">
        <f t="shared" si="53"/>
        <v>22.333878876370662</v>
      </c>
      <c r="S87" s="145">
        <f t="shared" si="54"/>
        <v>2</v>
      </c>
      <c r="T87" s="145">
        <f t="shared" si="55"/>
        <v>186</v>
      </c>
      <c r="U87" t="s">
        <v>156</v>
      </c>
      <c r="V87" t="s">
        <v>231</v>
      </c>
      <c r="W87" t="s">
        <v>156</v>
      </c>
      <c r="X87" s="4" t="s">
        <v>231</v>
      </c>
      <c r="Y87" s="4" t="s">
        <v>1115</v>
      </c>
      <c r="Z87" s="4" t="s">
        <v>954</v>
      </c>
      <c r="AA87" s="4" t="s">
        <v>49</v>
      </c>
      <c r="AB87" s="4">
        <v>514</v>
      </c>
      <c r="AC87" s="4">
        <v>5247.3720000000003</v>
      </c>
      <c r="AD87" s="4">
        <v>2494.511</v>
      </c>
      <c r="AE87" s="4">
        <v>2.1040000000000001</v>
      </c>
      <c r="AF87" s="4">
        <v>2.5</v>
      </c>
      <c r="AG87" s="4">
        <v>12.429</v>
      </c>
      <c r="AH87" s="4">
        <v>356.34932800000001</v>
      </c>
      <c r="AI87" s="4">
        <v>1.9918439999999999</v>
      </c>
      <c r="AJ87" s="4">
        <v>119.406268</v>
      </c>
      <c r="AK87" s="4">
        <v>1451</v>
      </c>
      <c r="AL87" s="4">
        <v>2</v>
      </c>
      <c r="AM87" s="4">
        <v>186</v>
      </c>
      <c r="AN87" s="4">
        <v>79</v>
      </c>
      <c r="AO87" s="4">
        <v>14.725358999999999</v>
      </c>
      <c r="AP87" s="4">
        <v>681.2</v>
      </c>
      <c r="AQ87" s="4">
        <v>0</v>
      </c>
      <c r="AR87" s="4">
        <v>39</v>
      </c>
      <c r="AS87" s="4">
        <v>3652</v>
      </c>
      <c r="AT87" s="4">
        <v>3.7999999999999999E-2</v>
      </c>
      <c r="AU87" s="4">
        <v>3.5449999999999999</v>
      </c>
      <c r="AV87" s="4">
        <v>44111</v>
      </c>
      <c r="AW87" s="4">
        <v>0</v>
      </c>
      <c r="AX87" s="4">
        <v>0.61</v>
      </c>
      <c r="AY87">
        <v>0.84160000000000001</v>
      </c>
      <c r="AZ87" t="s">
        <v>70</v>
      </c>
      <c r="BA87" t="s">
        <v>1101</v>
      </c>
      <c r="BB87">
        <v>3</v>
      </c>
      <c r="BC87" t="s">
        <v>1116</v>
      </c>
      <c r="BD87">
        <v>12</v>
      </c>
      <c r="BE87">
        <v>98187.264999999999</v>
      </c>
      <c r="BF87">
        <v>5.344249073441449E-2</v>
      </c>
      <c r="BG87">
        <v>4.4977200202083234E-2</v>
      </c>
      <c r="BH87">
        <v>610636.45500000019</v>
      </c>
      <c r="BI87">
        <v>8.5932832162796419E-3</v>
      </c>
      <c r="BJ87">
        <v>7.2321071548209466E-3</v>
      </c>
      <c r="BK87">
        <v>1</v>
      </c>
      <c r="BL87" t="s">
        <v>70</v>
      </c>
      <c r="BM87">
        <v>0</v>
      </c>
      <c r="BN87" t="s">
        <v>935</v>
      </c>
    </row>
    <row r="88" spans="1:66">
      <c r="A88" s="143" t="str">
        <f t="shared" si="36"/>
        <v>삼환교통</v>
      </c>
      <c r="B88" s="143" t="str">
        <f t="shared" si="37"/>
        <v>62</v>
      </c>
      <c r="C88" s="144" t="str">
        <f t="shared" si="38"/>
        <v>70바3171</v>
      </c>
      <c r="D88" s="132" t="str">
        <f t="shared" si="39"/>
        <v>대형</v>
      </c>
      <c r="E88" s="128" t="str">
        <f t="shared" si="40"/>
        <v>C</v>
      </c>
      <c r="F88" s="151">
        <f t="shared" si="41"/>
        <v>0.86347826086956525</v>
      </c>
      <c r="G88" s="152">
        <f t="shared" si="42"/>
        <v>1.986</v>
      </c>
      <c r="H88" s="153">
        <f t="shared" si="43"/>
        <v>2.2999999999999998</v>
      </c>
      <c r="I88" s="154">
        <f t="shared" si="44"/>
        <v>4735.1660000000002</v>
      </c>
      <c r="J88" s="155">
        <f t="shared" si="45"/>
        <v>1.334421524645246E-2</v>
      </c>
      <c r="K88" s="155">
        <f t="shared" si="46"/>
        <v>0.36441664015015285</v>
      </c>
      <c r="L88" s="155">
        <f t="shared" si="47"/>
        <v>0.21942208573046856</v>
      </c>
      <c r="M88" s="156">
        <f t="shared" si="48"/>
        <v>8.9580000000000002</v>
      </c>
      <c r="N88" s="157">
        <f t="shared" si="49"/>
        <v>0</v>
      </c>
      <c r="O88" s="157">
        <f t="shared" si="50"/>
        <v>7.18</v>
      </c>
      <c r="P88" s="158">
        <f t="shared" si="51"/>
        <v>0.30499999999999999</v>
      </c>
      <c r="Q88" s="159">
        <f t="shared" si="52"/>
        <v>85</v>
      </c>
      <c r="R88" s="160">
        <f t="shared" si="53"/>
        <v>22.469519682191628</v>
      </c>
      <c r="S88" s="145">
        <f t="shared" si="54"/>
        <v>0</v>
      </c>
      <c r="T88" s="145">
        <f t="shared" si="55"/>
        <v>340</v>
      </c>
      <c r="U88" t="s">
        <v>156</v>
      </c>
      <c r="V88" t="s">
        <v>231</v>
      </c>
      <c r="W88" t="s">
        <v>156</v>
      </c>
      <c r="X88" s="4" t="s">
        <v>231</v>
      </c>
      <c r="Y88" s="4" t="s">
        <v>1117</v>
      </c>
      <c r="Z88" s="4" t="s">
        <v>661</v>
      </c>
      <c r="AA88" s="4" t="s">
        <v>49</v>
      </c>
      <c r="AB88" s="4">
        <v>514</v>
      </c>
      <c r="AC88" s="4">
        <v>4735.1660000000002</v>
      </c>
      <c r="AD88" s="4">
        <v>2384.7420000000002</v>
      </c>
      <c r="AE88" s="4">
        <v>1.986</v>
      </c>
      <c r="AF88" s="4">
        <v>2.2999999999999998</v>
      </c>
      <c r="AG88" s="4">
        <v>8.9580000000000002</v>
      </c>
      <c r="AH88" s="4">
        <v>338.67574200000001</v>
      </c>
      <c r="AI88" s="4">
        <v>4.5193620000000001</v>
      </c>
      <c r="AJ88" s="4">
        <v>123.419076</v>
      </c>
      <c r="AK88" s="4">
        <v>1039</v>
      </c>
      <c r="AL88" s="4">
        <v>0</v>
      </c>
      <c r="AM88" s="4">
        <v>340</v>
      </c>
      <c r="AN88" s="4">
        <v>85</v>
      </c>
      <c r="AO88" s="4">
        <v>13.981413999999999</v>
      </c>
      <c r="AP88" s="4">
        <v>109.9</v>
      </c>
      <c r="AQ88" s="4">
        <v>18.3</v>
      </c>
      <c r="AR88" s="4">
        <v>16</v>
      </c>
      <c r="AS88" s="4">
        <v>2287</v>
      </c>
      <c r="AT88" s="4">
        <v>0</v>
      </c>
      <c r="AU88" s="4">
        <v>7.18</v>
      </c>
      <c r="AV88" s="4">
        <v>42025</v>
      </c>
      <c r="AW88" s="4">
        <v>0</v>
      </c>
      <c r="AX88" s="4">
        <v>0.47</v>
      </c>
      <c r="AY88">
        <v>0.86347826086956525</v>
      </c>
      <c r="AZ88" t="s">
        <v>72</v>
      </c>
      <c r="BA88" t="s">
        <v>1101</v>
      </c>
      <c r="BB88">
        <v>6</v>
      </c>
      <c r="BC88" t="s">
        <v>1118</v>
      </c>
      <c r="BD88">
        <v>5</v>
      </c>
      <c r="BE88">
        <v>98187.264999999999</v>
      </c>
      <c r="BF88">
        <v>4.8225867173303995E-2</v>
      </c>
      <c r="BG88">
        <v>4.1641987915731191E-2</v>
      </c>
      <c r="BH88">
        <v>610636.45500000019</v>
      </c>
      <c r="BI88">
        <v>7.7544764339364551E-3</v>
      </c>
      <c r="BJ88">
        <v>6.695821825129478E-3</v>
      </c>
      <c r="BK88">
        <v>1</v>
      </c>
      <c r="BL88" t="s">
        <v>72</v>
      </c>
      <c r="BM88">
        <v>0</v>
      </c>
      <c r="BN88" t="s">
        <v>935</v>
      </c>
    </row>
    <row r="89" spans="1:66">
      <c r="A89" s="143" t="str">
        <f t="shared" si="36"/>
        <v>삼환교통</v>
      </c>
      <c r="B89" s="143" t="str">
        <f t="shared" si="37"/>
        <v>62</v>
      </c>
      <c r="C89" s="144" t="str">
        <f t="shared" si="38"/>
        <v>70바3172</v>
      </c>
      <c r="D89" s="132" t="str">
        <f t="shared" si="39"/>
        <v>대형</v>
      </c>
      <c r="E89" s="128" t="str">
        <f t="shared" si="40"/>
        <v>C</v>
      </c>
      <c r="F89" s="151">
        <f t="shared" si="41"/>
        <v>0.88869565217391311</v>
      </c>
      <c r="G89" s="152">
        <f t="shared" si="42"/>
        <v>2.044</v>
      </c>
      <c r="H89" s="153">
        <f t="shared" si="43"/>
        <v>2.2999999999999998</v>
      </c>
      <c r="I89" s="154">
        <f t="shared" si="44"/>
        <v>3032.692</v>
      </c>
      <c r="J89" s="155">
        <f t="shared" si="45"/>
        <v>1.7853849905961183E-2</v>
      </c>
      <c r="K89" s="155">
        <f t="shared" si="46"/>
        <v>0.3696111969193005</v>
      </c>
      <c r="L89" s="155">
        <f t="shared" si="47"/>
        <v>0.17542170454500489</v>
      </c>
      <c r="M89" s="156">
        <f t="shared" si="48"/>
        <v>8.8079999999999998</v>
      </c>
      <c r="N89" s="157">
        <f t="shared" si="49"/>
        <v>3.3000000000000002E-2</v>
      </c>
      <c r="O89" s="157">
        <f t="shared" si="50"/>
        <v>5.968</v>
      </c>
      <c r="P89" s="158">
        <f t="shared" si="51"/>
        <v>4.6666666666666662E-2</v>
      </c>
      <c r="Q89" s="159">
        <f t="shared" si="52"/>
        <v>87</v>
      </c>
      <c r="R89" s="160">
        <f t="shared" si="53"/>
        <v>22.913789433513898</v>
      </c>
      <c r="S89" s="145">
        <f t="shared" si="54"/>
        <v>1</v>
      </c>
      <c r="T89" s="145">
        <f t="shared" si="55"/>
        <v>181</v>
      </c>
      <c r="U89" t="s">
        <v>156</v>
      </c>
      <c r="V89" t="s">
        <v>231</v>
      </c>
      <c r="W89" t="s">
        <v>156</v>
      </c>
      <c r="X89" s="4" t="s">
        <v>231</v>
      </c>
      <c r="Y89" s="4" t="s">
        <v>1119</v>
      </c>
      <c r="Z89" s="4" t="s">
        <v>661</v>
      </c>
      <c r="AA89" s="4" t="s">
        <v>49</v>
      </c>
      <c r="AB89" s="4">
        <v>514</v>
      </c>
      <c r="AC89" s="4">
        <v>3032.692</v>
      </c>
      <c r="AD89" s="4">
        <v>1483.7850000000001</v>
      </c>
      <c r="AE89" s="4">
        <v>2.044</v>
      </c>
      <c r="AF89" s="4">
        <v>2.2999999999999998</v>
      </c>
      <c r="AG89" s="4">
        <v>8.8079999999999998</v>
      </c>
      <c r="AH89" s="4">
        <v>216.07300499999999</v>
      </c>
      <c r="AI89" s="4">
        <v>3.8577349999999999</v>
      </c>
      <c r="AJ89" s="4">
        <v>79.863001999999994</v>
      </c>
      <c r="AK89" s="4">
        <v>532</v>
      </c>
      <c r="AL89" s="4">
        <v>1</v>
      </c>
      <c r="AM89" s="4">
        <v>181</v>
      </c>
      <c r="AN89" s="4">
        <v>87</v>
      </c>
      <c r="AO89" s="4">
        <v>14.035496</v>
      </c>
      <c r="AP89" s="4">
        <v>64.900000000000006</v>
      </c>
      <c r="AQ89" s="4">
        <v>2.8</v>
      </c>
      <c r="AR89" s="4">
        <v>10</v>
      </c>
      <c r="AS89" s="4">
        <v>1977</v>
      </c>
      <c r="AT89" s="4">
        <v>3.3000000000000002E-2</v>
      </c>
      <c r="AU89" s="4">
        <v>5.968</v>
      </c>
      <c r="AV89" s="4">
        <v>23366</v>
      </c>
      <c r="AW89" s="4">
        <v>0</v>
      </c>
      <c r="AX89" s="4">
        <v>0.47</v>
      </c>
      <c r="AY89">
        <v>0.88869565217391311</v>
      </c>
      <c r="AZ89" t="s">
        <v>72</v>
      </c>
      <c r="BA89" t="s">
        <v>1101</v>
      </c>
      <c r="BB89">
        <v>2</v>
      </c>
      <c r="BC89" t="s">
        <v>1120</v>
      </c>
      <c r="BD89">
        <v>7</v>
      </c>
      <c r="BE89">
        <v>98187.264999999999</v>
      </c>
      <c r="BF89">
        <v>3.0886816126307216E-2</v>
      </c>
      <c r="BG89">
        <v>2.7448979200944329E-2</v>
      </c>
      <c r="BH89">
        <v>610636.45500000019</v>
      </c>
      <c r="BI89">
        <v>4.966444396117816E-3</v>
      </c>
      <c r="BJ89">
        <v>4.4136575415933983E-3</v>
      </c>
      <c r="BK89">
        <v>1</v>
      </c>
      <c r="BL89" t="s">
        <v>71</v>
      </c>
      <c r="BM89">
        <v>-1</v>
      </c>
      <c r="BN89" t="s">
        <v>936</v>
      </c>
    </row>
    <row r="90" spans="1:66">
      <c r="A90" s="143" t="str">
        <f t="shared" si="36"/>
        <v>삼환교통</v>
      </c>
      <c r="B90" s="143" t="str">
        <f t="shared" si="37"/>
        <v>62</v>
      </c>
      <c r="C90" s="144" t="str">
        <f t="shared" si="38"/>
        <v>70바3174</v>
      </c>
      <c r="D90" s="132" t="str">
        <f t="shared" si="39"/>
        <v>대형</v>
      </c>
      <c r="E90" s="128" t="str">
        <f t="shared" si="40"/>
        <v>D</v>
      </c>
      <c r="F90" s="151">
        <f t="shared" si="41"/>
        <v>0.84916666666666663</v>
      </c>
      <c r="G90" s="152">
        <f t="shared" si="42"/>
        <v>2.0379999999999998</v>
      </c>
      <c r="H90" s="153">
        <f t="shared" si="43"/>
        <v>2.4</v>
      </c>
      <c r="I90" s="154">
        <f t="shared" si="44"/>
        <v>4941.5839999999998</v>
      </c>
      <c r="J90" s="155">
        <f t="shared" si="45"/>
        <v>1.4622483842568729E-2</v>
      </c>
      <c r="K90" s="155">
        <f t="shared" si="46"/>
        <v>0.36654205229337233</v>
      </c>
      <c r="L90" s="155">
        <f t="shared" si="47"/>
        <v>0.20701864017691493</v>
      </c>
      <c r="M90" s="156">
        <f t="shared" si="48"/>
        <v>8.5920000000000005</v>
      </c>
      <c r="N90" s="157">
        <f t="shared" si="49"/>
        <v>0.10100000000000001</v>
      </c>
      <c r="O90" s="157">
        <f t="shared" si="50"/>
        <v>9.5109999999999992</v>
      </c>
      <c r="P90" s="158">
        <f t="shared" si="51"/>
        <v>0.26500000000000001</v>
      </c>
      <c r="Q90" s="159">
        <f t="shared" si="52"/>
        <v>90</v>
      </c>
      <c r="R90" s="160">
        <f t="shared" si="53"/>
        <v>23.02211525080774</v>
      </c>
      <c r="S90" s="145">
        <f t="shared" si="54"/>
        <v>5</v>
      </c>
      <c r="T90" s="145">
        <f t="shared" si="55"/>
        <v>470</v>
      </c>
      <c r="U90" t="s">
        <v>156</v>
      </c>
      <c r="V90" t="s">
        <v>231</v>
      </c>
      <c r="W90" t="s">
        <v>156</v>
      </c>
      <c r="X90" s="4" t="s">
        <v>231</v>
      </c>
      <c r="Y90" s="4" t="s">
        <v>1121</v>
      </c>
      <c r="Z90" s="4" t="s">
        <v>661</v>
      </c>
      <c r="AA90" s="4" t="s">
        <v>49</v>
      </c>
      <c r="AB90" s="4">
        <v>514</v>
      </c>
      <c r="AC90" s="4">
        <v>4941.5839999999998</v>
      </c>
      <c r="AD90" s="4">
        <v>2425.21</v>
      </c>
      <c r="AE90" s="4">
        <v>2.0379999999999998</v>
      </c>
      <c r="AF90" s="4">
        <v>2.4</v>
      </c>
      <c r="AG90" s="4">
        <v>8.5920000000000005</v>
      </c>
      <c r="AH90" s="4">
        <v>346.85324700000001</v>
      </c>
      <c r="AI90" s="4">
        <v>5.0718560000000004</v>
      </c>
      <c r="AJ90" s="4">
        <v>127.136301</v>
      </c>
      <c r="AK90" s="4">
        <v>1023</v>
      </c>
      <c r="AL90" s="4">
        <v>5</v>
      </c>
      <c r="AM90" s="4">
        <v>470</v>
      </c>
      <c r="AN90" s="4">
        <v>90</v>
      </c>
      <c r="AO90" s="4">
        <v>14.246900999999999</v>
      </c>
      <c r="AP90" s="4">
        <v>95.5</v>
      </c>
      <c r="AQ90" s="4">
        <v>15.9</v>
      </c>
      <c r="AR90" s="4">
        <v>38</v>
      </c>
      <c r="AS90" s="4">
        <v>4693</v>
      </c>
      <c r="AT90" s="4">
        <v>0.10100000000000001</v>
      </c>
      <c r="AU90" s="4">
        <v>9.5109999999999992</v>
      </c>
      <c r="AV90" s="4">
        <v>32771</v>
      </c>
      <c r="AW90" s="4">
        <v>0</v>
      </c>
      <c r="AX90" s="4">
        <v>0.46</v>
      </c>
      <c r="AY90">
        <v>0.84916666666666663</v>
      </c>
      <c r="AZ90" t="s">
        <v>70</v>
      </c>
      <c r="BA90" t="s">
        <v>1101</v>
      </c>
      <c r="BB90">
        <v>1</v>
      </c>
      <c r="BC90" t="s">
        <v>1122</v>
      </c>
      <c r="BD90">
        <v>15</v>
      </c>
      <c r="BE90">
        <v>98187.264999999999</v>
      </c>
      <c r="BF90">
        <v>5.0328156100488186E-2</v>
      </c>
      <c r="BG90">
        <v>4.2736992555331213E-2</v>
      </c>
      <c r="BH90">
        <v>610636.45500000019</v>
      </c>
      <c r="BI90">
        <v>8.0925139001077132E-3</v>
      </c>
      <c r="BJ90">
        <v>6.8718930535081324E-3</v>
      </c>
      <c r="BK90">
        <v>1</v>
      </c>
      <c r="BL90" t="s">
        <v>71</v>
      </c>
      <c r="BM90">
        <v>-2</v>
      </c>
      <c r="BN90" t="s">
        <v>936</v>
      </c>
    </row>
    <row r="91" spans="1:66">
      <c r="A91" s="143" t="str">
        <f t="shared" si="36"/>
        <v>삼환교통</v>
      </c>
      <c r="B91" s="143" t="str">
        <f t="shared" si="37"/>
        <v>62</v>
      </c>
      <c r="C91" s="144" t="str">
        <f t="shared" si="38"/>
        <v>70바3176</v>
      </c>
      <c r="D91" s="132" t="str">
        <f t="shared" si="39"/>
        <v>대형</v>
      </c>
      <c r="E91" s="128" t="str">
        <f t="shared" si="40"/>
        <v>C</v>
      </c>
      <c r="F91" s="151">
        <f t="shared" si="41"/>
        <v>0.89041666666666675</v>
      </c>
      <c r="G91" s="152">
        <f t="shared" si="42"/>
        <v>2.137</v>
      </c>
      <c r="H91" s="153">
        <f t="shared" si="43"/>
        <v>2.4</v>
      </c>
      <c r="I91" s="154">
        <f t="shared" si="44"/>
        <v>4098.6660000000002</v>
      </c>
      <c r="J91" s="155">
        <f t="shared" si="45"/>
        <v>1.3278679163115151E-2</v>
      </c>
      <c r="K91" s="155">
        <f t="shared" si="46"/>
        <v>0.38191986796761235</v>
      </c>
      <c r="L91" s="155">
        <f t="shared" si="47"/>
        <v>0.16127198459205994</v>
      </c>
      <c r="M91" s="156">
        <f t="shared" si="48"/>
        <v>9.26</v>
      </c>
      <c r="N91" s="157">
        <f t="shared" si="49"/>
        <v>4.9000000000000002E-2</v>
      </c>
      <c r="O91" s="157">
        <f t="shared" si="50"/>
        <v>5.758</v>
      </c>
      <c r="P91" s="158">
        <f t="shared" si="51"/>
        <v>0.11666666666666667</v>
      </c>
      <c r="Q91" s="159">
        <f t="shared" si="52"/>
        <v>89</v>
      </c>
      <c r="R91" s="160">
        <f t="shared" si="53"/>
        <v>23.164948751640122</v>
      </c>
      <c r="S91" s="145">
        <f t="shared" si="54"/>
        <v>2</v>
      </c>
      <c r="T91" s="145">
        <f t="shared" si="55"/>
        <v>236</v>
      </c>
      <c r="U91" t="s">
        <v>156</v>
      </c>
      <c r="V91" t="s">
        <v>231</v>
      </c>
      <c r="W91" t="s">
        <v>156</v>
      </c>
      <c r="X91" s="4" t="s">
        <v>231</v>
      </c>
      <c r="Y91" s="4" t="s">
        <v>1123</v>
      </c>
      <c r="Z91" s="4" t="s">
        <v>661</v>
      </c>
      <c r="AA91" s="4" t="s">
        <v>49</v>
      </c>
      <c r="AB91" s="4">
        <v>514</v>
      </c>
      <c r="AC91" s="4">
        <v>4098.6660000000002</v>
      </c>
      <c r="AD91" s="4">
        <v>1918.069</v>
      </c>
      <c r="AE91" s="4">
        <v>2.137</v>
      </c>
      <c r="AF91" s="4">
        <v>2.4</v>
      </c>
      <c r="AG91" s="4">
        <v>9.26</v>
      </c>
      <c r="AH91" s="4">
        <v>292.54882600000002</v>
      </c>
      <c r="AI91" s="4">
        <v>3.8846620000000001</v>
      </c>
      <c r="AJ91" s="4">
        <v>111.730209</v>
      </c>
      <c r="AK91" s="4">
        <v>661</v>
      </c>
      <c r="AL91" s="4">
        <v>2</v>
      </c>
      <c r="AM91" s="4">
        <v>236</v>
      </c>
      <c r="AN91" s="4">
        <v>89</v>
      </c>
      <c r="AO91" s="4">
        <v>14.010194</v>
      </c>
      <c r="AP91" s="4">
        <v>95.7</v>
      </c>
      <c r="AQ91" s="4">
        <v>7</v>
      </c>
      <c r="AR91" s="4">
        <v>31</v>
      </c>
      <c r="AS91" s="4">
        <v>3272</v>
      </c>
      <c r="AT91" s="4">
        <v>4.9000000000000002E-2</v>
      </c>
      <c r="AU91" s="4">
        <v>5.758</v>
      </c>
      <c r="AV91" s="4">
        <v>32258</v>
      </c>
      <c r="AW91" s="4">
        <v>0</v>
      </c>
      <c r="AX91" s="4">
        <v>0.5</v>
      </c>
      <c r="AY91">
        <v>0.89041666666666675</v>
      </c>
      <c r="AZ91" t="s">
        <v>72</v>
      </c>
      <c r="BA91" t="s">
        <v>1101</v>
      </c>
      <c r="BB91">
        <v>1</v>
      </c>
      <c r="BC91" t="s">
        <v>1124</v>
      </c>
      <c r="BD91">
        <v>11</v>
      </c>
      <c r="BE91">
        <v>98187.264999999999</v>
      </c>
      <c r="BF91">
        <v>4.1743356432221636E-2</v>
      </c>
      <c r="BG91">
        <v>3.7168980289857351E-2</v>
      </c>
      <c r="BH91">
        <v>610636.45500000019</v>
      </c>
      <c r="BI91">
        <v>6.7121213717906813E-3</v>
      </c>
      <c r="BJ91">
        <v>5.9765847381319532E-3</v>
      </c>
      <c r="BK91">
        <v>1</v>
      </c>
      <c r="BL91" t="s">
        <v>71</v>
      </c>
      <c r="BM91">
        <v>-1</v>
      </c>
      <c r="BN91" t="s">
        <v>936</v>
      </c>
    </row>
    <row r="92" spans="1:66">
      <c r="A92" s="143" t="str">
        <f t="shared" si="36"/>
        <v>삼환교통</v>
      </c>
      <c r="B92" s="143" t="str">
        <f t="shared" si="37"/>
        <v>62</v>
      </c>
      <c r="C92" s="144" t="str">
        <f t="shared" si="38"/>
        <v>70바3177</v>
      </c>
      <c r="D92" s="132" t="str">
        <f t="shared" si="39"/>
        <v>대형</v>
      </c>
      <c r="E92" s="128" t="str">
        <f t="shared" si="40"/>
        <v>B</v>
      </c>
      <c r="F92" s="151">
        <f t="shared" si="41"/>
        <v>0.94347826086956521</v>
      </c>
      <c r="G92" s="152">
        <f t="shared" si="42"/>
        <v>2.17</v>
      </c>
      <c r="H92" s="153">
        <f t="shared" si="43"/>
        <v>2.2999999999999998</v>
      </c>
      <c r="I92" s="154">
        <f t="shared" si="44"/>
        <v>5315.4219999999996</v>
      </c>
      <c r="J92" s="155">
        <f t="shared" si="45"/>
        <v>7.0537810076803141E-3</v>
      </c>
      <c r="K92" s="155">
        <f t="shared" si="46"/>
        <v>0.34644249248700171</v>
      </c>
      <c r="L92" s="155">
        <f t="shared" si="47"/>
        <v>0.13921754472175493</v>
      </c>
      <c r="M92" s="156">
        <f t="shared" si="48"/>
        <v>7.7430000000000003</v>
      </c>
      <c r="N92" s="157">
        <f t="shared" si="49"/>
        <v>7.4999999999999997E-2</v>
      </c>
      <c r="O92" s="157">
        <f t="shared" si="50"/>
        <v>5.8129999999999997</v>
      </c>
      <c r="P92" s="158">
        <f t="shared" si="51"/>
        <v>0</v>
      </c>
      <c r="Q92" s="159">
        <f t="shared" si="52"/>
        <v>82</v>
      </c>
      <c r="R92" s="160">
        <f t="shared" si="53"/>
        <v>22.218508609870536</v>
      </c>
      <c r="S92" s="145">
        <f t="shared" si="54"/>
        <v>4</v>
      </c>
      <c r="T92" s="145">
        <f t="shared" si="55"/>
        <v>309</v>
      </c>
      <c r="U92" t="s">
        <v>156</v>
      </c>
      <c r="V92" t="s">
        <v>231</v>
      </c>
      <c r="W92" t="s">
        <v>156</v>
      </c>
      <c r="X92" s="4" t="s">
        <v>231</v>
      </c>
      <c r="Y92" s="4" t="s">
        <v>1125</v>
      </c>
      <c r="Z92" s="4" t="s">
        <v>661</v>
      </c>
      <c r="AA92" s="4" t="s">
        <v>49</v>
      </c>
      <c r="AB92" s="4">
        <v>514</v>
      </c>
      <c r="AC92" s="4">
        <v>5315.4219999999996</v>
      </c>
      <c r="AD92" s="4">
        <v>2449.3159999999998</v>
      </c>
      <c r="AE92" s="4">
        <v>2.17</v>
      </c>
      <c r="AF92" s="4">
        <v>2.2999999999999998</v>
      </c>
      <c r="AG92" s="4">
        <v>7.7430000000000003</v>
      </c>
      <c r="AH92" s="4">
        <v>370.04267599999997</v>
      </c>
      <c r="AI92" s="4">
        <v>2.6101999999999999</v>
      </c>
      <c r="AJ92" s="4">
        <v>128.19850700000001</v>
      </c>
      <c r="AK92" s="4">
        <v>740</v>
      </c>
      <c r="AL92" s="4">
        <v>4</v>
      </c>
      <c r="AM92" s="4">
        <v>309</v>
      </c>
      <c r="AN92" s="4">
        <v>82</v>
      </c>
      <c r="AO92" s="4">
        <v>14.364348</v>
      </c>
      <c r="AP92" s="4">
        <v>300.60000000000002</v>
      </c>
      <c r="AQ92" s="4">
        <v>0</v>
      </c>
      <c r="AR92" s="4">
        <v>11</v>
      </c>
      <c r="AS92" s="4">
        <v>2287</v>
      </c>
      <c r="AT92" s="4">
        <v>7.4999999999999997E-2</v>
      </c>
      <c r="AU92" s="4">
        <v>5.8129999999999997</v>
      </c>
      <c r="AV92" s="4">
        <v>39204</v>
      </c>
      <c r="AW92" s="4">
        <v>0</v>
      </c>
      <c r="AX92" s="4">
        <v>0.48</v>
      </c>
      <c r="AY92">
        <v>0.94347826086956521</v>
      </c>
      <c r="AZ92" t="s">
        <v>71</v>
      </c>
      <c r="BA92" t="s">
        <v>1101</v>
      </c>
      <c r="BB92">
        <v>1</v>
      </c>
      <c r="BC92" t="s">
        <v>1126</v>
      </c>
      <c r="BD92">
        <v>12</v>
      </c>
      <c r="BE92">
        <v>98187.264999999999</v>
      </c>
      <c r="BF92">
        <v>5.4135554137290612E-2</v>
      </c>
      <c r="BG92">
        <v>5.1075718468661144E-2</v>
      </c>
      <c r="BH92">
        <v>610636.45500000019</v>
      </c>
      <c r="BI92">
        <v>8.7047243191531991E-3</v>
      </c>
      <c r="BJ92">
        <v>8.2127181619836703E-3</v>
      </c>
      <c r="BK92">
        <v>1</v>
      </c>
      <c r="BL92" t="s">
        <v>74</v>
      </c>
      <c r="BM92">
        <v>-2</v>
      </c>
      <c r="BN92" t="s">
        <v>936</v>
      </c>
    </row>
    <row r="93" spans="1:66">
      <c r="A93" s="143" t="str">
        <f t="shared" si="36"/>
        <v>삼환교통</v>
      </c>
      <c r="B93" s="143" t="str">
        <f t="shared" si="37"/>
        <v>62</v>
      </c>
      <c r="C93" s="144" t="str">
        <f t="shared" si="38"/>
        <v>70바3180</v>
      </c>
      <c r="D93" s="132" t="str">
        <f t="shared" si="39"/>
        <v>대형</v>
      </c>
      <c r="E93" s="128" t="str">
        <f t="shared" si="40"/>
        <v>B</v>
      </c>
      <c r="F93" s="151">
        <f t="shared" si="41"/>
        <v>0.92125000000000001</v>
      </c>
      <c r="G93" s="152">
        <f t="shared" si="42"/>
        <v>2.2109999999999999</v>
      </c>
      <c r="H93" s="153">
        <f t="shared" si="43"/>
        <v>2.4</v>
      </c>
      <c r="I93" s="154">
        <f t="shared" si="44"/>
        <v>4732.5609999999997</v>
      </c>
      <c r="J93" s="155">
        <f t="shared" si="45"/>
        <v>8.9486060652512588E-3</v>
      </c>
      <c r="K93" s="155">
        <f t="shared" si="46"/>
        <v>0.38857198452322805</v>
      </c>
      <c r="L93" s="155">
        <f t="shared" si="47"/>
        <v>9.2127708443694653E-2</v>
      </c>
      <c r="M93" s="156">
        <f t="shared" si="48"/>
        <v>8.9440000000000008</v>
      </c>
      <c r="N93" s="157">
        <f t="shared" si="49"/>
        <v>6.3E-2</v>
      </c>
      <c r="O93" s="157">
        <f t="shared" si="50"/>
        <v>6.2549999999999999</v>
      </c>
      <c r="P93" s="158">
        <f t="shared" si="51"/>
        <v>0.10833333333333334</v>
      </c>
      <c r="Q93" s="159">
        <f t="shared" si="52"/>
        <v>83</v>
      </c>
      <c r="R93" s="160">
        <f t="shared" si="53"/>
        <v>22.596582217527374</v>
      </c>
      <c r="S93" s="145">
        <f t="shared" si="54"/>
        <v>3</v>
      </c>
      <c r="T93" s="145">
        <f t="shared" si="55"/>
        <v>296</v>
      </c>
      <c r="U93" t="s">
        <v>156</v>
      </c>
      <c r="V93" t="s">
        <v>231</v>
      </c>
      <c r="W93" t="s">
        <v>156</v>
      </c>
      <c r="X93" s="4" t="s">
        <v>231</v>
      </c>
      <c r="Y93" s="4" t="s">
        <v>1127</v>
      </c>
      <c r="Z93" s="4" t="s">
        <v>661</v>
      </c>
      <c r="AA93" s="4" t="s">
        <v>49</v>
      </c>
      <c r="AB93" s="4">
        <v>514</v>
      </c>
      <c r="AC93" s="4">
        <v>4732.5609999999997</v>
      </c>
      <c r="AD93" s="4">
        <v>2140.71</v>
      </c>
      <c r="AE93" s="4">
        <v>2.2109999999999999</v>
      </c>
      <c r="AF93" s="4">
        <v>2.4</v>
      </c>
      <c r="AG93" s="4">
        <v>8.9440000000000008</v>
      </c>
      <c r="AH93" s="4">
        <v>347.625203</v>
      </c>
      <c r="AI93" s="4">
        <v>3.1107610000000001</v>
      </c>
      <c r="AJ93" s="4">
        <v>135.077415</v>
      </c>
      <c r="AK93" s="4">
        <v>436</v>
      </c>
      <c r="AL93" s="4">
        <v>3</v>
      </c>
      <c r="AM93" s="4">
        <v>296</v>
      </c>
      <c r="AN93" s="4">
        <v>83</v>
      </c>
      <c r="AO93" s="4">
        <v>13.613975</v>
      </c>
      <c r="AP93" s="4">
        <v>47.5</v>
      </c>
      <c r="AQ93" s="4">
        <v>6.5</v>
      </c>
      <c r="AR93" s="4">
        <v>41</v>
      </c>
      <c r="AS93" s="4">
        <v>3785</v>
      </c>
      <c r="AT93" s="4">
        <v>6.3E-2</v>
      </c>
      <c r="AU93" s="4">
        <v>6.2549999999999999</v>
      </c>
      <c r="AV93" s="4">
        <v>39332</v>
      </c>
      <c r="AW93" s="4">
        <v>0</v>
      </c>
      <c r="AX93" s="4">
        <v>0.52</v>
      </c>
      <c r="AY93">
        <v>0.92125000000000001</v>
      </c>
      <c r="AZ93" t="s">
        <v>71</v>
      </c>
      <c r="BA93" t="s">
        <v>1101</v>
      </c>
      <c r="BB93">
        <v>5</v>
      </c>
      <c r="BC93" t="s">
        <v>1128</v>
      </c>
      <c r="BD93">
        <v>8</v>
      </c>
      <c r="BE93">
        <v>98187.264999999999</v>
      </c>
      <c r="BF93">
        <v>4.8199336237749364E-2</v>
      </c>
      <c r="BG93">
        <v>4.4403638509026601E-2</v>
      </c>
      <c r="BH93">
        <v>610636.45500000019</v>
      </c>
      <c r="BI93">
        <v>7.7502103931872167E-3</v>
      </c>
      <c r="BJ93">
        <v>7.1398813247237234E-3</v>
      </c>
      <c r="BK93">
        <v>1</v>
      </c>
      <c r="BL93" t="s">
        <v>69</v>
      </c>
      <c r="BM93">
        <v>-1</v>
      </c>
      <c r="BN93" t="s">
        <v>936</v>
      </c>
    </row>
    <row r="94" spans="1:66">
      <c r="A94" s="143" t="str">
        <f t="shared" si="36"/>
        <v>삼환교통</v>
      </c>
      <c r="B94" s="143" t="str">
        <f t="shared" si="37"/>
        <v>62</v>
      </c>
      <c r="C94" s="144" t="str">
        <f t="shared" si="38"/>
        <v>70바3181</v>
      </c>
      <c r="D94" s="132" t="str">
        <f t="shared" si="39"/>
        <v>대형</v>
      </c>
      <c r="E94" s="128" t="str">
        <f t="shared" si="40"/>
        <v>A</v>
      </c>
      <c r="F94" s="151">
        <f t="shared" si="41"/>
        <v>0.99600000000000011</v>
      </c>
      <c r="G94" s="152">
        <f t="shared" si="42"/>
        <v>2.4900000000000002</v>
      </c>
      <c r="H94" s="153">
        <f t="shared" si="43"/>
        <v>2.5</v>
      </c>
      <c r="I94" s="154">
        <f t="shared" si="44"/>
        <v>4890.5129999999999</v>
      </c>
      <c r="J94" s="155">
        <f t="shared" si="45"/>
        <v>1.2801786036844467E-2</v>
      </c>
      <c r="K94" s="155">
        <f t="shared" si="46"/>
        <v>0.33051765382643339</v>
      </c>
      <c r="L94" s="155">
        <f t="shared" si="47"/>
        <v>5.9094005066544143E-2</v>
      </c>
      <c r="M94" s="156">
        <f t="shared" si="48"/>
        <v>6.4720000000000004</v>
      </c>
      <c r="N94" s="157">
        <f t="shared" si="49"/>
        <v>0.02</v>
      </c>
      <c r="O94" s="157">
        <f t="shared" si="50"/>
        <v>4.1100000000000003</v>
      </c>
      <c r="P94" s="158">
        <f t="shared" si="51"/>
        <v>9.6666666666666665E-2</v>
      </c>
      <c r="Q94" s="159">
        <f t="shared" si="52"/>
        <v>85</v>
      </c>
      <c r="R94" s="160">
        <f t="shared" si="53"/>
        <v>21.097041699187503</v>
      </c>
      <c r="S94" s="145">
        <f t="shared" si="54"/>
        <v>1</v>
      </c>
      <c r="T94" s="145">
        <f t="shared" si="55"/>
        <v>201</v>
      </c>
      <c r="U94" t="s">
        <v>156</v>
      </c>
      <c r="V94" t="s">
        <v>231</v>
      </c>
      <c r="W94" t="s">
        <v>156</v>
      </c>
      <c r="X94" s="4" t="s">
        <v>231</v>
      </c>
      <c r="Y94" s="4" t="s">
        <v>1129</v>
      </c>
      <c r="Z94" s="4" t="s">
        <v>661</v>
      </c>
      <c r="AA94" s="4" t="s">
        <v>49</v>
      </c>
      <c r="AB94" s="4">
        <v>514</v>
      </c>
      <c r="AC94" s="4">
        <v>4890.5129999999999</v>
      </c>
      <c r="AD94" s="4">
        <v>1964.1379999999999</v>
      </c>
      <c r="AE94" s="4">
        <v>2.4900000000000002</v>
      </c>
      <c r="AF94" s="4">
        <v>2.5</v>
      </c>
      <c r="AG94" s="4">
        <v>6.4720000000000004</v>
      </c>
      <c r="AH94" s="4">
        <v>353.003244</v>
      </c>
      <c r="AI94" s="4">
        <v>4.5190720000000004</v>
      </c>
      <c r="AJ94" s="4">
        <v>116.673804</v>
      </c>
      <c r="AK94" s="4">
        <v>289</v>
      </c>
      <c r="AL94" s="4">
        <v>1</v>
      </c>
      <c r="AM94" s="4">
        <v>201</v>
      </c>
      <c r="AN94" s="4">
        <v>85</v>
      </c>
      <c r="AO94" s="4">
        <v>13.854017000000001</v>
      </c>
      <c r="AP94" s="4">
        <v>36.1</v>
      </c>
      <c r="AQ94" s="4">
        <v>5.8</v>
      </c>
      <c r="AR94" s="4">
        <v>14</v>
      </c>
      <c r="AS94" s="4">
        <v>3221</v>
      </c>
      <c r="AT94" s="4">
        <v>0.02</v>
      </c>
      <c r="AU94" s="4">
        <v>4.1100000000000003</v>
      </c>
      <c r="AV94" s="4">
        <v>35123</v>
      </c>
      <c r="AW94" s="4">
        <v>0</v>
      </c>
      <c r="AX94" s="4">
        <v>0.53</v>
      </c>
      <c r="AY94">
        <v>0.99600000000000011</v>
      </c>
      <c r="AZ94" t="s">
        <v>69</v>
      </c>
      <c r="BA94" t="s">
        <v>1101</v>
      </c>
      <c r="BB94">
        <v>1</v>
      </c>
      <c r="BC94" t="s">
        <v>1130</v>
      </c>
      <c r="BD94">
        <v>11</v>
      </c>
      <c r="BE94">
        <v>98187.264999999999</v>
      </c>
      <c r="BF94">
        <v>4.9808017363555245E-2</v>
      </c>
      <c r="BG94">
        <v>4.9608785294101031E-2</v>
      </c>
      <c r="BH94">
        <v>610636.45500000019</v>
      </c>
      <c r="BI94">
        <v>8.0088782121598007E-3</v>
      </c>
      <c r="BJ94">
        <v>7.9768426993111624E-3</v>
      </c>
      <c r="BK94">
        <v>1</v>
      </c>
      <c r="BL94" t="s">
        <v>74</v>
      </c>
      <c r="BM94">
        <v>-1</v>
      </c>
      <c r="BN94" t="s">
        <v>936</v>
      </c>
    </row>
    <row r="95" spans="1:66">
      <c r="A95" s="143" t="str">
        <f t="shared" si="36"/>
        <v>삼환교통</v>
      </c>
      <c r="B95" s="143" t="str">
        <f t="shared" si="37"/>
        <v>62</v>
      </c>
      <c r="C95" s="144" t="str">
        <f t="shared" si="38"/>
        <v>70바3193</v>
      </c>
      <c r="D95" s="132" t="str">
        <f t="shared" si="39"/>
        <v>대형</v>
      </c>
      <c r="E95" s="128" t="str">
        <f t="shared" si="40"/>
        <v>A</v>
      </c>
      <c r="F95" s="151">
        <f t="shared" si="41"/>
        <v>0.95440000000000003</v>
      </c>
      <c r="G95" s="152">
        <f t="shared" si="42"/>
        <v>2.3860000000000001</v>
      </c>
      <c r="H95" s="153">
        <f t="shared" si="43"/>
        <v>2.5</v>
      </c>
      <c r="I95" s="154">
        <f t="shared" si="44"/>
        <v>5476.9870000000001</v>
      </c>
      <c r="J95" s="155">
        <f t="shared" si="45"/>
        <v>1.1377262645335125E-2</v>
      </c>
      <c r="K95" s="155">
        <f t="shared" si="46"/>
        <v>0.35928579501980717</v>
      </c>
      <c r="L95" s="155">
        <f t="shared" si="47"/>
        <v>0.23973034809102156</v>
      </c>
      <c r="M95" s="156">
        <f t="shared" si="48"/>
        <v>7.3819999999999997</v>
      </c>
      <c r="N95" s="157">
        <f t="shared" si="49"/>
        <v>5.5E-2</v>
      </c>
      <c r="O95" s="157">
        <f t="shared" si="50"/>
        <v>5.4039999999999999</v>
      </c>
      <c r="P95" s="158">
        <f t="shared" si="51"/>
        <v>0</v>
      </c>
      <c r="Q95" s="159">
        <f t="shared" si="52"/>
        <v>74</v>
      </c>
      <c r="R95" s="160">
        <f t="shared" si="53"/>
        <v>22.87626583540376</v>
      </c>
      <c r="S95" s="145">
        <f t="shared" si="54"/>
        <v>3</v>
      </c>
      <c r="T95" s="145">
        <f t="shared" si="55"/>
        <v>296</v>
      </c>
      <c r="U95" t="s">
        <v>156</v>
      </c>
      <c r="V95" t="s">
        <v>231</v>
      </c>
      <c r="W95" t="s">
        <v>156</v>
      </c>
      <c r="X95" s="4" t="s">
        <v>231</v>
      </c>
      <c r="Y95" s="4" t="s">
        <v>1131</v>
      </c>
      <c r="Z95" s="4" t="s">
        <v>661</v>
      </c>
      <c r="AA95" s="4" t="s">
        <v>49</v>
      </c>
      <c r="AB95" s="4">
        <v>514</v>
      </c>
      <c r="AC95" s="4">
        <v>5476.9870000000001</v>
      </c>
      <c r="AD95" s="4">
        <v>2295.6219999999998</v>
      </c>
      <c r="AE95" s="4">
        <v>2.3860000000000001</v>
      </c>
      <c r="AF95" s="4">
        <v>2.5</v>
      </c>
      <c r="AG95" s="4">
        <v>7.3819999999999997</v>
      </c>
      <c r="AH95" s="4">
        <v>380.42876699999999</v>
      </c>
      <c r="AI95" s="4">
        <v>4.3282379999999998</v>
      </c>
      <c r="AJ95" s="4">
        <v>136.68265199999999</v>
      </c>
      <c r="AK95" s="4">
        <v>1313</v>
      </c>
      <c r="AL95" s="4">
        <v>3</v>
      </c>
      <c r="AM95" s="4">
        <v>296</v>
      </c>
      <c r="AN95" s="4">
        <v>74</v>
      </c>
      <c r="AO95" s="4">
        <v>14.396879</v>
      </c>
      <c r="AP95" s="4">
        <v>38.9</v>
      </c>
      <c r="AQ95" s="4">
        <v>0</v>
      </c>
      <c r="AR95" s="4">
        <v>8</v>
      </c>
      <c r="AS95" s="4">
        <v>734</v>
      </c>
      <c r="AT95" s="4">
        <v>5.5E-2</v>
      </c>
      <c r="AU95" s="4">
        <v>5.4039999999999999</v>
      </c>
      <c r="AV95" s="4">
        <v>40286</v>
      </c>
      <c r="AW95" s="4">
        <v>0</v>
      </c>
      <c r="AX95" s="4">
        <v>0.5</v>
      </c>
      <c r="AY95">
        <v>0.95440000000000003</v>
      </c>
      <c r="AZ95" t="s">
        <v>69</v>
      </c>
      <c r="BA95" t="s">
        <v>1101</v>
      </c>
      <c r="BB95">
        <v>2</v>
      </c>
      <c r="BC95" t="s">
        <v>1132</v>
      </c>
      <c r="BD95">
        <v>10</v>
      </c>
      <c r="BE95">
        <v>98187.264999999999</v>
      </c>
      <c r="BF95">
        <v>5.5781032295787035E-2</v>
      </c>
      <c r="BG95">
        <v>5.3237417223099145E-2</v>
      </c>
      <c r="BH95">
        <v>610636.45500000019</v>
      </c>
      <c r="BI95">
        <v>8.9693089155641684E-3</v>
      </c>
      <c r="BJ95">
        <v>8.5603084290144429E-3</v>
      </c>
      <c r="BK95">
        <v>1</v>
      </c>
      <c r="BL95" t="s">
        <v>69</v>
      </c>
      <c r="BM95">
        <v>0</v>
      </c>
      <c r="BN95" t="s">
        <v>935</v>
      </c>
    </row>
    <row r="96" spans="1:66">
      <c r="A96" s="143" t="str">
        <f t="shared" si="36"/>
        <v>삼환교통</v>
      </c>
      <c r="B96" s="143" t="str">
        <f t="shared" si="37"/>
        <v>62</v>
      </c>
      <c r="C96" s="144" t="str">
        <f t="shared" si="38"/>
        <v>70바3195</v>
      </c>
      <c r="D96" s="132" t="str">
        <f t="shared" si="39"/>
        <v>대형</v>
      </c>
      <c r="E96" s="128" t="str">
        <f t="shared" si="40"/>
        <v>B</v>
      </c>
      <c r="F96" s="151">
        <f t="shared" si="41"/>
        <v>0.91538461538461535</v>
      </c>
      <c r="G96" s="152">
        <f t="shared" si="42"/>
        <v>2.38</v>
      </c>
      <c r="H96" s="153">
        <f t="shared" si="43"/>
        <v>2.6</v>
      </c>
      <c r="I96" s="154">
        <f t="shared" si="44"/>
        <v>4578.6469999999999</v>
      </c>
      <c r="J96" s="155">
        <f t="shared" si="45"/>
        <v>5.9560819210874678E-3</v>
      </c>
      <c r="K96" s="155">
        <f t="shared" si="46"/>
        <v>0.33520063785007148</v>
      </c>
      <c r="L96" s="155">
        <f t="shared" si="47"/>
        <v>0.14436579190315393</v>
      </c>
      <c r="M96" s="156">
        <f t="shared" si="48"/>
        <v>6.0129999999999999</v>
      </c>
      <c r="N96" s="157">
        <f t="shared" si="49"/>
        <v>0</v>
      </c>
      <c r="O96" s="157">
        <f t="shared" si="50"/>
        <v>4.1929999999999996</v>
      </c>
      <c r="P96" s="158">
        <f t="shared" si="51"/>
        <v>0</v>
      </c>
      <c r="Q96" s="159">
        <f t="shared" si="52"/>
        <v>72</v>
      </c>
      <c r="R96" s="160">
        <f t="shared" si="53"/>
        <v>21.962767739476529</v>
      </c>
      <c r="S96" s="145">
        <f t="shared" si="54"/>
        <v>0</v>
      </c>
      <c r="T96" s="145">
        <f t="shared" si="55"/>
        <v>192</v>
      </c>
      <c r="U96" t="s">
        <v>156</v>
      </c>
      <c r="V96" t="s">
        <v>231</v>
      </c>
      <c r="W96" t="s">
        <v>156</v>
      </c>
      <c r="X96" s="4" t="s">
        <v>231</v>
      </c>
      <c r="Y96" s="4" t="s">
        <v>1133</v>
      </c>
      <c r="Z96" s="4" t="s">
        <v>661</v>
      </c>
      <c r="AA96" s="4" t="s">
        <v>49</v>
      </c>
      <c r="AB96" s="4">
        <v>514</v>
      </c>
      <c r="AC96" s="4">
        <v>4578.6469999999999</v>
      </c>
      <c r="AD96" s="4">
        <v>1924.0139999999999</v>
      </c>
      <c r="AE96" s="4">
        <v>2.38</v>
      </c>
      <c r="AF96" s="4">
        <v>2.6</v>
      </c>
      <c r="AG96" s="4">
        <v>6.0129999999999999</v>
      </c>
      <c r="AH96" s="4">
        <v>316.42294800000002</v>
      </c>
      <c r="AI96" s="4">
        <v>1.884641</v>
      </c>
      <c r="AJ96" s="4">
        <v>106.065174</v>
      </c>
      <c r="AK96" s="4">
        <v>661</v>
      </c>
      <c r="AL96" s="4">
        <v>0</v>
      </c>
      <c r="AM96" s="4">
        <v>192</v>
      </c>
      <c r="AN96" s="4">
        <v>72</v>
      </c>
      <c r="AO96" s="4">
        <v>14.470020999999999</v>
      </c>
      <c r="AP96" s="4">
        <v>25.6</v>
      </c>
      <c r="AQ96" s="4">
        <v>0</v>
      </c>
      <c r="AR96" s="4">
        <v>15</v>
      </c>
      <c r="AS96" s="4">
        <v>908</v>
      </c>
      <c r="AT96" s="4">
        <v>0</v>
      </c>
      <c r="AU96" s="4">
        <v>4.1929999999999996</v>
      </c>
      <c r="AV96" s="4">
        <v>38276</v>
      </c>
      <c r="AW96" s="4">
        <v>0</v>
      </c>
      <c r="AX96" s="4">
        <v>0.47</v>
      </c>
      <c r="AY96">
        <v>0.91538461538461535</v>
      </c>
      <c r="AZ96" t="s">
        <v>71</v>
      </c>
      <c r="BA96" t="s">
        <v>1101</v>
      </c>
      <c r="BB96">
        <v>6</v>
      </c>
      <c r="BC96" t="s">
        <v>1134</v>
      </c>
      <c r="BD96">
        <v>8</v>
      </c>
      <c r="BE96">
        <v>98187.264999999999</v>
      </c>
      <c r="BF96">
        <v>4.6631780608208204E-2</v>
      </c>
      <c r="BG96">
        <v>4.268601455674443E-2</v>
      </c>
      <c r="BH96">
        <v>610636.45500000019</v>
      </c>
      <c r="BI96">
        <v>7.4981553467848537E-3</v>
      </c>
      <c r="BJ96">
        <v>6.8636960482107504E-3</v>
      </c>
      <c r="BK96">
        <v>1</v>
      </c>
      <c r="BL96" t="s">
        <v>69</v>
      </c>
      <c r="BM96">
        <v>-1</v>
      </c>
      <c r="BN96" t="s">
        <v>936</v>
      </c>
    </row>
    <row r="97" spans="1:66">
      <c r="A97" s="143" t="str">
        <f t="shared" si="36"/>
        <v>삼환교통</v>
      </c>
      <c r="B97" s="143" t="str">
        <f t="shared" si="37"/>
        <v>62</v>
      </c>
      <c r="C97" s="144" t="str">
        <f t="shared" si="38"/>
        <v>70바3199</v>
      </c>
      <c r="D97" s="132" t="str">
        <f t="shared" si="39"/>
        <v>대형</v>
      </c>
      <c r="E97" s="128" t="str">
        <f t="shared" si="40"/>
        <v>B</v>
      </c>
      <c r="F97" s="151">
        <f t="shared" si="41"/>
        <v>0.93625000000000003</v>
      </c>
      <c r="G97" s="152">
        <f t="shared" si="42"/>
        <v>2.2469999999999999</v>
      </c>
      <c r="H97" s="153">
        <f t="shared" si="43"/>
        <v>2.4</v>
      </c>
      <c r="I97" s="154">
        <f t="shared" si="44"/>
        <v>4739.3919999999998</v>
      </c>
      <c r="J97" s="155">
        <f t="shared" si="45"/>
        <v>1.2338877093613882E-2</v>
      </c>
      <c r="K97" s="155">
        <f t="shared" si="46"/>
        <v>0.35789843553755546</v>
      </c>
      <c r="L97" s="155">
        <f t="shared" si="47"/>
        <v>0.16900902056635114</v>
      </c>
      <c r="M97" s="156">
        <f t="shared" si="48"/>
        <v>8.8170000000000002</v>
      </c>
      <c r="N97" s="157">
        <f t="shared" si="49"/>
        <v>0</v>
      </c>
      <c r="O97" s="157">
        <f t="shared" si="50"/>
        <v>4.4729999999999999</v>
      </c>
      <c r="P97" s="158">
        <f t="shared" si="51"/>
        <v>0.5</v>
      </c>
      <c r="Q97" s="159">
        <f t="shared" si="52"/>
        <v>89</v>
      </c>
      <c r="R97" s="160">
        <f t="shared" si="53"/>
        <v>22.349083742371281</v>
      </c>
      <c r="S97" s="145">
        <f t="shared" si="54"/>
        <v>0</v>
      </c>
      <c r="T97" s="145">
        <f t="shared" si="55"/>
        <v>212</v>
      </c>
      <c r="U97" t="s">
        <v>156</v>
      </c>
      <c r="V97" t="s">
        <v>231</v>
      </c>
      <c r="W97" t="s">
        <v>156</v>
      </c>
      <c r="X97" s="4" t="s">
        <v>231</v>
      </c>
      <c r="Y97" s="4" t="s">
        <v>1135</v>
      </c>
      <c r="Z97" s="4" t="s">
        <v>661</v>
      </c>
      <c r="AA97" s="4" t="s">
        <v>49</v>
      </c>
      <c r="AB97" s="4">
        <v>514</v>
      </c>
      <c r="AC97" s="4">
        <v>4739.3919999999998</v>
      </c>
      <c r="AD97" s="4">
        <v>2109.4870000000001</v>
      </c>
      <c r="AE97" s="4">
        <v>2.2469999999999999</v>
      </c>
      <c r="AF97" s="4">
        <v>2.4</v>
      </c>
      <c r="AG97" s="4">
        <v>8.8170000000000002</v>
      </c>
      <c r="AH97" s="4">
        <v>336.73323499999998</v>
      </c>
      <c r="AI97" s="4">
        <v>4.1549100000000001</v>
      </c>
      <c r="AJ97" s="4">
        <v>120.51629800000001</v>
      </c>
      <c r="AK97" s="4">
        <v>801</v>
      </c>
      <c r="AL97" s="4">
        <v>0</v>
      </c>
      <c r="AM97" s="4">
        <v>212</v>
      </c>
      <c r="AN97" s="4">
        <v>89</v>
      </c>
      <c r="AO97" s="4">
        <v>14.074619</v>
      </c>
      <c r="AP97" s="4">
        <v>208.2</v>
      </c>
      <c r="AQ97" s="4">
        <v>30</v>
      </c>
      <c r="AR97" s="4">
        <v>27</v>
      </c>
      <c r="AS97" s="4">
        <v>2613</v>
      </c>
      <c r="AT97" s="4">
        <v>0</v>
      </c>
      <c r="AU97" s="4">
        <v>4.4729999999999999</v>
      </c>
      <c r="AV97" s="4">
        <v>37775</v>
      </c>
      <c r="AW97" s="4">
        <v>0</v>
      </c>
      <c r="AX97" s="4">
        <v>0.53</v>
      </c>
      <c r="AY97">
        <v>0.93625000000000003</v>
      </c>
      <c r="AZ97" t="s">
        <v>71</v>
      </c>
      <c r="BA97" t="s">
        <v>1101</v>
      </c>
      <c r="BB97">
        <v>4</v>
      </c>
      <c r="BC97" t="s">
        <v>1136</v>
      </c>
      <c r="BD97">
        <v>10</v>
      </c>
      <c r="BE97">
        <v>98187.264999999999</v>
      </c>
      <c r="BF97">
        <v>4.8268907378161516E-2</v>
      </c>
      <c r="BG97">
        <v>4.519176453280372E-2</v>
      </c>
      <c r="BH97">
        <v>610636.45500000019</v>
      </c>
      <c r="BI97">
        <v>7.7613970820002848E-3</v>
      </c>
      <c r="BJ97">
        <v>7.2666080180227672E-3</v>
      </c>
      <c r="BK97">
        <v>1</v>
      </c>
      <c r="BL97" t="s">
        <v>69</v>
      </c>
      <c r="BM97">
        <v>-1</v>
      </c>
      <c r="BN97" t="s">
        <v>936</v>
      </c>
    </row>
    <row r="98" spans="1:66">
      <c r="A98" s="143" t="str">
        <f t="shared" si="36"/>
        <v>삼환교통</v>
      </c>
      <c r="B98" s="143" t="str">
        <f t="shared" si="37"/>
        <v>62</v>
      </c>
      <c r="C98" s="144" t="str">
        <f t="shared" si="38"/>
        <v>72아1131</v>
      </c>
      <c r="D98" s="132" t="str">
        <f t="shared" si="39"/>
        <v>대형</v>
      </c>
      <c r="E98" s="128" t="str">
        <f t="shared" si="40"/>
        <v>D</v>
      </c>
      <c r="F98" s="151">
        <f t="shared" si="41"/>
        <v>0.8320833333333334</v>
      </c>
      <c r="G98" s="152">
        <f t="shared" si="42"/>
        <v>1.9970000000000001</v>
      </c>
      <c r="H98" s="153">
        <f t="shared" si="43"/>
        <v>2.4</v>
      </c>
      <c r="I98" s="154">
        <f t="shared" si="44"/>
        <v>5022.2370000000001</v>
      </c>
      <c r="J98" s="155">
        <f t="shared" si="45"/>
        <v>1.7793113077310647E-2</v>
      </c>
      <c r="K98" s="155">
        <f t="shared" si="46"/>
        <v>0.37460990806801348</v>
      </c>
      <c r="L98" s="155">
        <f t="shared" si="47"/>
        <v>0.17701275348017229</v>
      </c>
      <c r="M98" s="156">
        <f t="shared" si="48"/>
        <v>9.9420000000000002</v>
      </c>
      <c r="N98" s="157">
        <f t="shared" si="49"/>
        <v>0</v>
      </c>
      <c r="O98" s="157">
        <f t="shared" si="50"/>
        <v>5.4160000000000004</v>
      </c>
      <c r="P98" s="158">
        <f t="shared" si="51"/>
        <v>0</v>
      </c>
      <c r="Q98" s="159">
        <f t="shared" si="52"/>
        <v>81</v>
      </c>
      <c r="R98" s="160">
        <f t="shared" si="53"/>
        <v>22.553655294936558</v>
      </c>
      <c r="S98" s="145">
        <f t="shared" si="54"/>
        <v>0</v>
      </c>
      <c r="T98" s="145">
        <f t="shared" si="55"/>
        <v>272</v>
      </c>
      <c r="U98" t="s">
        <v>156</v>
      </c>
      <c r="V98" t="s">
        <v>231</v>
      </c>
      <c r="W98" t="s">
        <v>156</v>
      </c>
      <c r="X98" s="4" t="s">
        <v>231</v>
      </c>
      <c r="Y98" s="4" t="s">
        <v>1137</v>
      </c>
      <c r="Z98" s="4" t="s">
        <v>661</v>
      </c>
      <c r="AA98" s="4" t="s">
        <v>49</v>
      </c>
      <c r="AB98" s="4">
        <v>514</v>
      </c>
      <c r="AC98" s="4">
        <v>5022.2370000000001</v>
      </c>
      <c r="AD98" s="4">
        <v>2515.0169999999998</v>
      </c>
      <c r="AE98" s="4">
        <v>1.9970000000000001</v>
      </c>
      <c r="AF98" s="4">
        <v>2.4</v>
      </c>
      <c r="AG98" s="4">
        <v>9.9420000000000002</v>
      </c>
      <c r="AH98" s="4">
        <v>366.49213500000002</v>
      </c>
      <c r="AI98" s="4">
        <v>6.5210359999999996</v>
      </c>
      <c r="AJ98" s="4">
        <v>137.291585</v>
      </c>
      <c r="AK98" s="4">
        <v>889</v>
      </c>
      <c r="AL98" s="4">
        <v>0</v>
      </c>
      <c r="AM98" s="4">
        <v>272</v>
      </c>
      <c r="AN98" s="4">
        <v>81</v>
      </c>
      <c r="AO98" s="4">
        <v>13.703531999999999</v>
      </c>
      <c r="AP98" s="4">
        <v>57.5</v>
      </c>
      <c r="AQ98" s="4">
        <v>0</v>
      </c>
      <c r="AR98" s="4">
        <v>34</v>
      </c>
      <c r="AS98" s="4">
        <v>6140</v>
      </c>
      <c r="AT98" s="4">
        <v>0</v>
      </c>
      <c r="AU98" s="4">
        <v>5.4160000000000004</v>
      </c>
      <c r="AV98" s="4">
        <v>38119</v>
      </c>
      <c r="AW98" s="4">
        <v>0</v>
      </c>
      <c r="AX98" s="4">
        <v>0.5</v>
      </c>
      <c r="AY98">
        <v>0.8320833333333334</v>
      </c>
      <c r="AZ98" t="s">
        <v>70</v>
      </c>
      <c r="BA98" t="s">
        <v>1101</v>
      </c>
      <c r="BB98">
        <v>4</v>
      </c>
      <c r="BC98" t="s">
        <v>1138</v>
      </c>
      <c r="BD98">
        <v>9</v>
      </c>
      <c r="BE98">
        <v>98187.264999999999</v>
      </c>
      <c r="BF98">
        <v>5.1149576271423795E-2</v>
      </c>
      <c r="BG98">
        <v>4.2560709922513887E-2</v>
      </c>
      <c r="BH98">
        <v>610636.45500000019</v>
      </c>
      <c r="BI98">
        <v>8.2245941245024396E-3</v>
      </c>
      <c r="BJ98">
        <v>6.8435476944297387E-3</v>
      </c>
      <c r="BK98">
        <v>1</v>
      </c>
      <c r="BL98" t="s">
        <v>72</v>
      </c>
      <c r="BM98">
        <v>-1</v>
      </c>
      <c r="BN98" t="s">
        <v>936</v>
      </c>
    </row>
    <row r="99" spans="1:66">
      <c r="A99" s="143" t="str">
        <f t="shared" si="36"/>
        <v>삼환교통</v>
      </c>
      <c r="B99" s="143" t="str">
        <f t="shared" si="37"/>
        <v>62</v>
      </c>
      <c r="C99" s="144" t="str">
        <f t="shared" si="38"/>
        <v>72아1191</v>
      </c>
      <c r="D99" s="132" t="str">
        <f t="shared" si="39"/>
        <v>대형</v>
      </c>
      <c r="E99" s="128" t="str">
        <f t="shared" si="40"/>
        <v>B</v>
      </c>
      <c r="F99" s="151">
        <f t="shared" si="41"/>
        <v>0.93875000000000008</v>
      </c>
      <c r="G99" s="152">
        <f t="shared" si="42"/>
        <v>2.2530000000000001</v>
      </c>
      <c r="H99" s="153">
        <f t="shared" si="43"/>
        <v>2.4</v>
      </c>
      <c r="I99" s="154">
        <f t="shared" si="44"/>
        <v>5211.9880000000003</v>
      </c>
      <c r="J99" s="155">
        <f t="shared" si="45"/>
        <v>1.5669634618406557E-2</v>
      </c>
      <c r="K99" s="155">
        <f t="shared" si="46"/>
        <v>0.35483693581237774</v>
      </c>
      <c r="L99" s="155">
        <f t="shared" si="47"/>
        <v>0.15349229507051818</v>
      </c>
      <c r="M99" s="156">
        <f t="shared" si="48"/>
        <v>8.74</v>
      </c>
      <c r="N99" s="157">
        <f t="shared" si="49"/>
        <v>1.9E-2</v>
      </c>
      <c r="O99" s="157">
        <f t="shared" si="50"/>
        <v>5.89</v>
      </c>
      <c r="P99" s="158">
        <f t="shared" si="51"/>
        <v>9.166666666666666E-2</v>
      </c>
      <c r="Q99" s="159">
        <f t="shared" si="52"/>
        <v>88</v>
      </c>
      <c r="R99" s="160">
        <f t="shared" si="53"/>
        <v>23.173852016437898</v>
      </c>
      <c r="S99" s="145">
        <f t="shared" si="54"/>
        <v>1</v>
      </c>
      <c r="T99" s="145">
        <f t="shared" si="55"/>
        <v>307</v>
      </c>
      <c r="U99" t="s">
        <v>156</v>
      </c>
      <c r="V99" t="s">
        <v>231</v>
      </c>
      <c r="W99" t="s">
        <v>156</v>
      </c>
      <c r="X99" s="4" t="s">
        <v>231</v>
      </c>
      <c r="Y99" s="4" t="s">
        <v>1139</v>
      </c>
      <c r="Z99" s="4" t="s">
        <v>661</v>
      </c>
      <c r="AA99" s="4" t="s">
        <v>49</v>
      </c>
      <c r="AB99" s="4">
        <v>514</v>
      </c>
      <c r="AC99" s="4">
        <v>5211.9880000000003</v>
      </c>
      <c r="AD99" s="4">
        <v>2313.5659999999998</v>
      </c>
      <c r="AE99" s="4">
        <v>2.2530000000000001</v>
      </c>
      <c r="AF99" s="4">
        <v>2.4</v>
      </c>
      <c r="AG99" s="4">
        <v>8.74</v>
      </c>
      <c r="AH99" s="4">
        <v>357.284336</v>
      </c>
      <c r="AI99" s="4">
        <v>5.5985149999999999</v>
      </c>
      <c r="AJ99" s="4">
        <v>126.77767900000001</v>
      </c>
      <c r="AK99" s="4">
        <v>800</v>
      </c>
      <c r="AL99" s="4">
        <v>1</v>
      </c>
      <c r="AM99" s="4">
        <v>307</v>
      </c>
      <c r="AN99" s="4">
        <v>88</v>
      </c>
      <c r="AO99" s="4">
        <v>14.587787000000001</v>
      </c>
      <c r="AP99" s="4">
        <v>129.19999999999999</v>
      </c>
      <c r="AQ99" s="4">
        <v>5.5</v>
      </c>
      <c r="AR99" s="4">
        <v>50</v>
      </c>
      <c r="AS99" s="4">
        <v>8049</v>
      </c>
      <c r="AT99" s="4">
        <v>1.9E-2</v>
      </c>
      <c r="AU99" s="4">
        <v>5.89</v>
      </c>
      <c r="AV99" s="4">
        <v>38041</v>
      </c>
      <c r="AW99" s="4">
        <v>0</v>
      </c>
      <c r="AX99" s="4">
        <v>0.51</v>
      </c>
      <c r="AY99">
        <v>0.93875000000000008</v>
      </c>
      <c r="AZ99" t="s">
        <v>71</v>
      </c>
      <c r="BA99" t="s">
        <v>1101</v>
      </c>
      <c r="BB99">
        <v>3</v>
      </c>
      <c r="BC99" t="s">
        <v>1140</v>
      </c>
      <c r="BD99">
        <v>9</v>
      </c>
      <c r="BE99">
        <v>98187.264999999999</v>
      </c>
      <c r="BF99">
        <v>5.3082118134159258E-2</v>
      </c>
      <c r="BG99">
        <v>4.9830838398442011E-2</v>
      </c>
      <c r="BH99">
        <v>610636.45500000019</v>
      </c>
      <c r="BI99">
        <v>8.5353371180565997E-3</v>
      </c>
      <c r="BJ99">
        <v>8.0125477195756335E-3</v>
      </c>
      <c r="BK99">
        <v>1</v>
      </c>
      <c r="BL99" t="s">
        <v>69</v>
      </c>
      <c r="BM99">
        <v>-1</v>
      </c>
      <c r="BN99" t="s">
        <v>936</v>
      </c>
    </row>
    <row r="100" spans="1:66">
      <c r="A100" s="143" t="str">
        <f t="shared" si="36"/>
        <v>삼환교통</v>
      </c>
      <c r="B100" s="143" t="str">
        <f t="shared" si="37"/>
        <v>62</v>
      </c>
      <c r="C100" s="144" t="str">
        <f t="shared" si="38"/>
        <v>72아1192</v>
      </c>
      <c r="D100" s="132" t="str">
        <f t="shared" si="39"/>
        <v>대형</v>
      </c>
      <c r="E100" s="128" t="str">
        <f t="shared" si="40"/>
        <v>B</v>
      </c>
      <c r="F100" s="151">
        <f t="shared" si="41"/>
        <v>0.94125000000000003</v>
      </c>
      <c r="G100" s="152">
        <f t="shared" si="42"/>
        <v>2.2589999999999999</v>
      </c>
      <c r="H100" s="153">
        <f t="shared" si="43"/>
        <v>2.4</v>
      </c>
      <c r="I100" s="154">
        <f t="shared" si="44"/>
        <v>4531.125</v>
      </c>
      <c r="J100" s="155">
        <f t="shared" si="45"/>
        <v>5.6677771847693879E-3</v>
      </c>
      <c r="K100" s="155">
        <f t="shared" si="46"/>
        <v>0.34801188292437085</v>
      </c>
      <c r="L100" s="155">
        <f t="shared" si="47"/>
        <v>0.2127506965709399</v>
      </c>
      <c r="M100" s="156">
        <f t="shared" si="48"/>
        <v>6.9189999999999996</v>
      </c>
      <c r="N100" s="157">
        <f t="shared" si="49"/>
        <v>4.3999999999999997E-2</v>
      </c>
      <c r="O100" s="157">
        <f t="shared" si="50"/>
        <v>5.5620000000000003</v>
      </c>
      <c r="P100" s="158">
        <f t="shared" si="51"/>
        <v>0</v>
      </c>
      <c r="Q100" s="159">
        <f t="shared" si="52"/>
        <v>66</v>
      </c>
      <c r="R100" s="160">
        <f t="shared" si="53"/>
        <v>21.833289226262391</v>
      </c>
      <c r="S100" s="145">
        <f t="shared" si="54"/>
        <v>2</v>
      </c>
      <c r="T100" s="145">
        <f t="shared" si="55"/>
        <v>252</v>
      </c>
      <c r="U100" t="s">
        <v>156</v>
      </c>
      <c r="V100" t="s">
        <v>231</v>
      </c>
      <c r="W100" t="s">
        <v>156</v>
      </c>
      <c r="X100" s="4" t="s">
        <v>231</v>
      </c>
      <c r="Y100" s="4" t="s">
        <v>1141</v>
      </c>
      <c r="Z100" s="4" t="s">
        <v>661</v>
      </c>
      <c r="AA100" s="4" t="s">
        <v>49</v>
      </c>
      <c r="AB100" s="4">
        <v>514</v>
      </c>
      <c r="AC100" s="4">
        <v>4531.125</v>
      </c>
      <c r="AD100" s="4">
        <v>2006.0550000000001</v>
      </c>
      <c r="AE100" s="4">
        <v>2.2589999999999999</v>
      </c>
      <c r="AF100" s="4">
        <v>2.4</v>
      </c>
      <c r="AG100" s="4">
        <v>6.9189999999999996</v>
      </c>
      <c r="AH100" s="4">
        <v>321.09907299999998</v>
      </c>
      <c r="AI100" s="4">
        <v>1.8199179999999999</v>
      </c>
      <c r="AJ100" s="4">
        <v>111.74629299999999</v>
      </c>
      <c r="AK100" s="4">
        <v>964</v>
      </c>
      <c r="AL100" s="4">
        <v>2</v>
      </c>
      <c r="AM100" s="4">
        <v>252</v>
      </c>
      <c r="AN100" s="4">
        <v>66</v>
      </c>
      <c r="AO100" s="4">
        <v>14.111298</v>
      </c>
      <c r="AP100" s="4">
        <v>12.2</v>
      </c>
      <c r="AQ100" s="4">
        <v>0</v>
      </c>
      <c r="AR100" s="4">
        <v>4</v>
      </c>
      <c r="AS100" s="4">
        <v>373</v>
      </c>
      <c r="AT100" s="4">
        <v>4.3999999999999997E-2</v>
      </c>
      <c r="AU100" s="4">
        <v>5.5620000000000003</v>
      </c>
      <c r="AV100" s="4">
        <v>34453</v>
      </c>
      <c r="AW100" s="4">
        <v>0</v>
      </c>
      <c r="AX100" s="4">
        <v>0.48</v>
      </c>
      <c r="AY100">
        <v>0.94125000000000003</v>
      </c>
      <c r="AZ100" t="s">
        <v>71</v>
      </c>
      <c r="BA100" t="s">
        <v>1101</v>
      </c>
      <c r="BB100">
        <v>2</v>
      </c>
      <c r="BC100" t="s">
        <v>1142</v>
      </c>
      <c r="BD100">
        <v>9</v>
      </c>
      <c r="BE100">
        <v>98187.264999999999</v>
      </c>
      <c r="BF100">
        <v>4.6147787088274633E-2</v>
      </c>
      <c r="BG100">
        <v>4.3436604596838499E-2</v>
      </c>
      <c r="BH100">
        <v>610636.45500000019</v>
      </c>
      <c r="BI100">
        <v>7.4203316275966505E-3</v>
      </c>
      <c r="BJ100">
        <v>6.9843871444753474E-3</v>
      </c>
      <c r="BK100">
        <v>1</v>
      </c>
      <c r="BL100" t="s">
        <v>69</v>
      </c>
      <c r="BM100">
        <v>-1</v>
      </c>
      <c r="BN100" t="s">
        <v>936</v>
      </c>
    </row>
    <row r="101" spans="1:66">
      <c r="A101" s="143" t="str">
        <f t="shared" si="36"/>
        <v>삼환교통</v>
      </c>
      <c r="B101" s="143" t="str">
        <f t="shared" si="37"/>
        <v>79</v>
      </c>
      <c r="C101" s="144" t="str">
        <f t="shared" si="38"/>
        <v>70바3102</v>
      </c>
      <c r="D101" s="132" t="str">
        <f t="shared" si="39"/>
        <v>저상</v>
      </c>
      <c r="E101" s="128" t="str">
        <f t="shared" si="40"/>
        <v>C</v>
      </c>
      <c r="F101" s="151">
        <f t="shared" si="41"/>
        <v>0.8568181818181817</v>
      </c>
      <c r="G101" s="152">
        <f t="shared" si="42"/>
        <v>1.885</v>
      </c>
      <c r="H101" s="153">
        <f t="shared" si="43"/>
        <v>2.2000000000000002</v>
      </c>
      <c r="I101" s="154">
        <f t="shared" si="44"/>
        <v>5607.6239999999998</v>
      </c>
      <c r="J101" s="155">
        <f t="shared" si="45"/>
        <v>1.5553726494589351E-2</v>
      </c>
      <c r="K101" s="155">
        <f t="shared" si="46"/>
        <v>0.33360035878657124</v>
      </c>
      <c r="L101" s="155">
        <f t="shared" si="47"/>
        <v>0.25554495094535584</v>
      </c>
      <c r="M101" s="156">
        <f t="shared" si="48"/>
        <v>12.214</v>
      </c>
      <c r="N101" s="157">
        <f t="shared" si="49"/>
        <v>0.23200000000000001</v>
      </c>
      <c r="O101" s="157">
        <f t="shared" si="50"/>
        <v>6.99</v>
      </c>
      <c r="P101" s="158">
        <f t="shared" si="51"/>
        <v>0</v>
      </c>
      <c r="Q101" s="159">
        <f t="shared" si="52"/>
        <v>76</v>
      </c>
      <c r="R101" s="160">
        <f t="shared" si="53"/>
        <v>26.823133702933834</v>
      </c>
      <c r="S101" s="145">
        <f t="shared" si="54"/>
        <v>13</v>
      </c>
      <c r="T101" s="145">
        <f t="shared" si="55"/>
        <v>392</v>
      </c>
      <c r="U101" t="s">
        <v>156</v>
      </c>
      <c r="V101" t="s">
        <v>232</v>
      </c>
      <c r="W101" t="s">
        <v>156</v>
      </c>
      <c r="X101" s="4" t="s">
        <v>232</v>
      </c>
      <c r="Y101" s="4" t="s">
        <v>1143</v>
      </c>
      <c r="Z101" s="4" t="s">
        <v>954</v>
      </c>
      <c r="AA101" s="4" t="s">
        <v>49</v>
      </c>
      <c r="AB101" s="4">
        <v>514</v>
      </c>
      <c r="AC101" s="4">
        <v>5607.6239999999998</v>
      </c>
      <c r="AD101" s="4">
        <v>2975.058</v>
      </c>
      <c r="AE101" s="4">
        <v>1.885</v>
      </c>
      <c r="AF101" s="4">
        <v>2.2000000000000002</v>
      </c>
      <c r="AG101" s="4">
        <v>12.214</v>
      </c>
      <c r="AH101" s="4">
        <v>321.21157599999998</v>
      </c>
      <c r="AI101" s="4">
        <v>4.9960370000000003</v>
      </c>
      <c r="AJ101" s="4">
        <v>107.156297</v>
      </c>
      <c r="AK101" s="4">
        <v>1433</v>
      </c>
      <c r="AL101" s="4">
        <v>13</v>
      </c>
      <c r="AM101" s="4">
        <v>392</v>
      </c>
      <c r="AN101" s="4">
        <v>76</v>
      </c>
      <c r="AO101" s="4">
        <v>17.457726000000001</v>
      </c>
      <c r="AP101" s="4">
        <v>2458.9</v>
      </c>
      <c r="AQ101" s="4">
        <v>0</v>
      </c>
      <c r="AR101" s="4">
        <v>13</v>
      </c>
      <c r="AS101" s="4">
        <v>2421</v>
      </c>
      <c r="AT101" s="4">
        <v>0.23200000000000001</v>
      </c>
      <c r="AU101" s="4">
        <v>6.99</v>
      </c>
      <c r="AV101" s="4">
        <v>43308</v>
      </c>
      <c r="AW101" s="4">
        <v>0</v>
      </c>
      <c r="AX101" s="4">
        <v>0.45</v>
      </c>
      <c r="AY101">
        <v>0.8568181818181817</v>
      </c>
      <c r="AZ101" t="s">
        <v>72</v>
      </c>
      <c r="BA101" t="s">
        <v>1144</v>
      </c>
      <c r="BB101">
        <v>7</v>
      </c>
      <c r="BC101" t="s">
        <v>1145</v>
      </c>
      <c r="BD101">
        <v>10</v>
      </c>
      <c r="BE101">
        <v>85598.592999999993</v>
      </c>
      <c r="BF101">
        <v>6.5510702962138651E-2</v>
      </c>
      <c r="BG101">
        <v>5.613076140165061E-2</v>
      </c>
      <c r="BH101">
        <v>610636.45500000019</v>
      </c>
      <c r="BI101">
        <v>9.1832447180049178E-3</v>
      </c>
      <c r="BJ101">
        <v>7.8683710424723944E-3</v>
      </c>
      <c r="BK101">
        <v>1</v>
      </c>
      <c r="BL101" t="s">
        <v>72</v>
      </c>
      <c r="BM101">
        <v>0</v>
      </c>
      <c r="BN101" t="s">
        <v>935</v>
      </c>
    </row>
    <row r="102" spans="1:66">
      <c r="A102" s="143" t="str">
        <f t="shared" si="36"/>
        <v>삼환교통</v>
      </c>
      <c r="B102" s="143" t="str">
        <f t="shared" si="37"/>
        <v>79</v>
      </c>
      <c r="C102" s="144" t="str">
        <f t="shared" si="38"/>
        <v>70바3103</v>
      </c>
      <c r="D102" s="132" t="str">
        <f t="shared" si="39"/>
        <v>저상</v>
      </c>
      <c r="E102" s="128" t="str">
        <f t="shared" si="40"/>
        <v>D</v>
      </c>
      <c r="F102" s="151">
        <f t="shared" si="41"/>
        <v>0.82363636363636361</v>
      </c>
      <c r="G102" s="152">
        <f t="shared" si="42"/>
        <v>1.8120000000000001</v>
      </c>
      <c r="H102" s="153">
        <f t="shared" si="43"/>
        <v>2.2000000000000002</v>
      </c>
      <c r="I102" s="154">
        <f t="shared" si="44"/>
        <v>5488.8760000000002</v>
      </c>
      <c r="J102" s="155">
        <f t="shared" si="45"/>
        <v>1.3252820773272937E-2</v>
      </c>
      <c r="K102" s="155">
        <f t="shared" si="46"/>
        <v>0.33546591825907218</v>
      </c>
      <c r="L102" s="155">
        <f t="shared" si="47"/>
        <v>0.27455530057519972</v>
      </c>
      <c r="M102" s="156">
        <f t="shared" si="48"/>
        <v>13.44</v>
      </c>
      <c r="N102" s="157">
        <f t="shared" si="49"/>
        <v>5.5E-2</v>
      </c>
      <c r="O102" s="157">
        <f t="shared" si="50"/>
        <v>10.785</v>
      </c>
      <c r="P102" s="158">
        <f t="shared" si="51"/>
        <v>0</v>
      </c>
      <c r="Q102" s="159">
        <f t="shared" si="52"/>
        <v>79</v>
      </c>
      <c r="R102" s="160">
        <f t="shared" si="53"/>
        <v>26.842356803171018</v>
      </c>
      <c r="S102" s="145">
        <f t="shared" si="54"/>
        <v>3</v>
      </c>
      <c r="T102" s="145">
        <f t="shared" si="55"/>
        <v>592</v>
      </c>
      <c r="U102" t="s">
        <v>156</v>
      </c>
      <c r="V102" t="s">
        <v>232</v>
      </c>
      <c r="W102" t="s">
        <v>156</v>
      </c>
      <c r="X102" s="4" t="s">
        <v>232</v>
      </c>
      <c r="Y102" s="4" t="s">
        <v>1146</v>
      </c>
      <c r="Z102" s="4" t="s">
        <v>954</v>
      </c>
      <c r="AA102" s="4" t="s">
        <v>49</v>
      </c>
      <c r="AB102" s="4">
        <v>514</v>
      </c>
      <c r="AC102" s="4">
        <v>5488.8760000000002</v>
      </c>
      <c r="AD102" s="4">
        <v>3028.643</v>
      </c>
      <c r="AE102" s="4">
        <v>1.8120000000000001</v>
      </c>
      <c r="AF102" s="4">
        <v>2.2000000000000002</v>
      </c>
      <c r="AG102" s="4">
        <v>13.44</v>
      </c>
      <c r="AH102" s="4">
        <v>313.97436599999997</v>
      </c>
      <c r="AI102" s="4">
        <v>4.1610459999999998</v>
      </c>
      <c r="AJ102" s="4">
        <v>105.327699</v>
      </c>
      <c r="AK102" s="4">
        <v>1507</v>
      </c>
      <c r="AL102" s="4">
        <v>3</v>
      </c>
      <c r="AM102" s="4">
        <v>592</v>
      </c>
      <c r="AN102" s="4">
        <v>79</v>
      </c>
      <c r="AO102" s="4">
        <v>17.481922999999998</v>
      </c>
      <c r="AP102" s="4">
        <v>4535</v>
      </c>
      <c r="AQ102" s="4">
        <v>0</v>
      </c>
      <c r="AR102" s="4">
        <v>41</v>
      </c>
      <c r="AS102" s="4">
        <v>13957</v>
      </c>
      <c r="AT102" s="4">
        <v>5.5E-2</v>
      </c>
      <c r="AU102" s="4">
        <v>10.785</v>
      </c>
      <c r="AV102" s="4">
        <v>46752</v>
      </c>
      <c r="AW102" s="4">
        <v>0</v>
      </c>
      <c r="AX102" s="4">
        <v>0.46</v>
      </c>
      <c r="AY102">
        <v>0.82363636363636361</v>
      </c>
      <c r="AZ102" t="s">
        <v>70</v>
      </c>
      <c r="BA102" t="s">
        <v>1144</v>
      </c>
      <c r="BB102">
        <v>1</v>
      </c>
      <c r="BC102" t="s">
        <v>1147</v>
      </c>
      <c r="BD102">
        <v>12</v>
      </c>
      <c r="BE102">
        <v>85598.592999999993</v>
      </c>
      <c r="BF102">
        <v>6.4123437169113284E-2</v>
      </c>
      <c r="BG102">
        <v>5.2814394613833304E-2</v>
      </c>
      <c r="BH102">
        <v>610636.45500000019</v>
      </c>
      <c r="BI102">
        <v>8.9887787652638568E-3</v>
      </c>
      <c r="BJ102">
        <v>7.4034850557536851E-3</v>
      </c>
      <c r="BK102">
        <v>1</v>
      </c>
      <c r="BL102" t="s">
        <v>72</v>
      </c>
      <c r="BM102">
        <v>-1</v>
      </c>
      <c r="BN102" t="s">
        <v>936</v>
      </c>
    </row>
    <row r="103" spans="1:66">
      <c r="A103" s="143" t="str">
        <f t="shared" si="36"/>
        <v>삼환교통</v>
      </c>
      <c r="B103" s="143" t="str">
        <f t="shared" si="37"/>
        <v>79</v>
      </c>
      <c r="C103" s="144" t="str">
        <f t="shared" si="38"/>
        <v>70바3108</v>
      </c>
      <c r="D103" s="132" t="str">
        <f t="shared" si="39"/>
        <v>대형</v>
      </c>
      <c r="E103" s="128" t="str">
        <f t="shared" si="40"/>
        <v>C</v>
      </c>
      <c r="F103" s="151">
        <f t="shared" si="41"/>
        <v>0.86039999999999994</v>
      </c>
      <c r="G103" s="152">
        <f t="shared" si="42"/>
        <v>2.1509999999999998</v>
      </c>
      <c r="H103" s="153">
        <f t="shared" si="43"/>
        <v>2.5</v>
      </c>
      <c r="I103" s="154">
        <f t="shared" si="44"/>
        <v>5767.45</v>
      </c>
      <c r="J103" s="155">
        <f t="shared" si="45"/>
        <v>3.2424260111182129E-2</v>
      </c>
      <c r="K103" s="155">
        <f t="shared" si="46"/>
        <v>0.36042298032026981</v>
      </c>
      <c r="L103" s="155">
        <f t="shared" si="47"/>
        <v>0.22696338936618438</v>
      </c>
      <c r="M103" s="156">
        <f t="shared" si="48"/>
        <v>11.275</v>
      </c>
      <c r="N103" s="157">
        <f t="shared" si="49"/>
        <v>0.104</v>
      </c>
      <c r="O103" s="157">
        <f t="shared" si="50"/>
        <v>33.723999999999997</v>
      </c>
      <c r="P103" s="158">
        <f t="shared" si="51"/>
        <v>0</v>
      </c>
      <c r="Q103" s="159">
        <f t="shared" si="52"/>
        <v>79</v>
      </c>
      <c r="R103" s="160">
        <f t="shared" si="53"/>
        <v>27.292019521901189</v>
      </c>
      <c r="S103" s="145">
        <f t="shared" si="54"/>
        <v>6</v>
      </c>
      <c r="T103" s="145">
        <f t="shared" si="55"/>
        <v>1945</v>
      </c>
      <c r="U103" t="s">
        <v>156</v>
      </c>
      <c r="V103" t="s">
        <v>232</v>
      </c>
      <c r="W103" t="s">
        <v>156</v>
      </c>
      <c r="X103" s="4" t="s">
        <v>232</v>
      </c>
      <c r="Y103" s="4" t="s">
        <v>1148</v>
      </c>
      <c r="Z103" s="4" t="s">
        <v>661</v>
      </c>
      <c r="AA103" s="4" t="s">
        <v>49</v>
      </c>
      <c r="AB103" s="4">
        <v>514</v>
      </c>
      <c r="AC103" s="4">
        <v>5767.45</v>
      </c>
      <c r="AD103" s="4">
        <v>2681.8760000000002</v>
      </c>
      <c r="AE103" s="4">
        <v>2.1509999999999998</v>
      </c>
      <c r="AF103" s="4">
        <v>2.5</v>
      </c>
      <c r="AG103" s="4">
        <v>11.275</v>
      </c>
      <c r="AH103" s="4">
        <v>348.05685499999998</v>
      </c>
      <c r="AI103" s="4">
        <v>11.285486000000001</v>
      </c>
      <c r="AJ103" s="4">
        <v>125.447689</v>
      </c>
      <c r="AK103" s="4">
        <v>1309</v>
      </c>
      <c r="AL103" s="4">
        <v>6</v>
      </c>
      <c r="AM103" s="4">
        <v>1945</v>
      </c>
      <c r="AN103" s="4">
        <v>79</v>
      </c>
      <c r="AO103" s="4">
        <v>16.570423999999999</v>
      </c>
      <c r="AP103" s="4">
        <v>1708.9</v>
      </c>
      <c r="AQ103" s="4">
        <v>0</v>
      </c>
      <c r="AR103" s="4">
        <v>34</v>
      </c>
      <c r="AS103" s="4">
        <v>8534</v>
      </c>
      <c r="AT103" s="4">
        <v>0.104</v>
      </c>
      <c r="AU103" s="4">
        <v>33.723999999999997</v>
      </c>
      <c r="AV103" s="4">
        <v>45673</v>
      </c>
      <c r="AW103" s="4">
        <v>0</v>
      </c>
      <c r="AX103" s="4">
        <v>0.48</v>
      </c>
      <c r="AY103">
        <v>0.86039999999999994</v>
      </c>
      <c r="AZ103" t="s">
        <v>72</v>
      </c>
      <c r="BA103" t="s">
        <v>1144</v>
      </c>
      <c r="BB103">
        <v>5</v>
      </c>
      <c r="BC103" t="s">
        <v>1149</v>
      </c>
      <c r="BD103">
        <v>9</v>
      </c>
      <c r="BE103">
        <v>85598.592999999993</v>
      </c>
      <c r="BF103">
        <v>6.7377859820663175E-2</v>
      </c>
      <c r="BG103">
        <v>5.797191058969859E-2</v>
      </c>
      <c r="BH103">
        <v>610636.45500000019</v>
      </c>
      <c r="BI103">
        <v>9.4449814660999866E-3</v>
      </c>
      <c r="BJ103">
        <v>8.1264620534324278E-3</v>
      </c>
      <c r="BK103">
        <v>1</v>
      </c>
      <c r="BL103" t="s">
        <v>71</v>
      </c>
      <c r="BM103">
        <v>-1</v>
      </c>
      <c r="BN103" t="s">
        <v>936</v>
      </c>
    </row>
    <row r="104" spans="1:66">
      <c r="A104" s="143" t="str">
        <f t="shared" si="36"/>
        <v>삼환교통</v>
      </c>
      <c r="B104" s="143" t="str">
        <f t="shared" si="37"/>
        <v>79</v>
      </c>
      <c r="C104" s="144" t="str">
        <f t="shared" si="38"/>
        <v>70바3128</v>
      </c>
      <c r="D104" s="132" t="str">
        <f t="shared" si="39"/>
        <v>대형</v>
      </c>
      <c r="E104" s="128" t="str">
        <f t="shared" si="40"/>
        <v>A</v>
      </c>
      <c r="F104" s="151">
        <f t="shared" si="41"/>
        <v>0.96</v>
      </c>
      <c r="G104" s="152">
        <f t="shared" si="42"/>
        <v>2.4</v>
      </c>
      <c r="H104" s="153">
        <f t="shared" si="43"/>
        <v>2.5</v>
      </c>
      <c r="I104" s="154">
        <f t="shared" si="44"/>
        <v>5527.7849999999999</v>
      </c>
      <c r="J104" s="155">
        <f t="shared" si="45"/>
        <v>7.9960233620872435E-3</v>
      </c>
      <c r="K104" s="155">
        <f t="shared" si="46"/>
        <v>0.3310739076415497</v>
      </c>
      <c r="L104" s="155">
        <f t="shared" si="47"/>
        <v>0.22341679352579741</v>
      </c>
      <c r="M104" s="156">
        <f t="shared" si="48"/>
        <v>7.5579999999999998</v>
      </c>
      <c r="N104" s="157">
        <f t="shared" si="49"/>
        <v>0.127</v>
      </c>
      <c r="O104" s="157">
        <f t="shared" si="50"/>
        <v>12.228999999999999</v>
      </c>
      <c r="P104" s="158">
        <f t="shared" si="51"/>
        <v>0</v>
      </c>
      <c r="Q104" s="159">
        <f t="shared" si="52"/>
        <v>79</v>
      </c>
      <c r="R104" s="160">
        <f t="shared" si="53"/>
        <v>27.079092252948918</v>
      </c>
      <c r="S104" s="145">
        <f t="shared" si="54"/>
        <v>7</v>
      </c>
      <c r="T104" s="145">
        <f t="shared" si="55"/>
        <v>676</v>
      </c>
      <c r="U104" t="s">
        <v>156</v>
      </c>
      <c r="V104" t="s">
        <v>232</v>
      </c>
      <c r="W104" t="s">
        <v>156</v>
      </c>
      <c r="X104" s="4" t="s">
        <v>232</v>
      </c>
      <c r="Y104" s="4" t="s">
        <v>1150</v>
      </c>
      <c r="Z104" s="4" t="s">
        <v>661</v>
      </c>
      <c r="AA104" s="4" t="s">
        <v>49</v>
      </c>
      <c r="AB104" s="4">
        <v>514</v>
      </c>
      <c r="AC104" s="4">
        <v>5527.7849999999999</v>
      </c>
      <c r="AD104" s="4">
        <v>2303.5430000000001</v>
      </c>
      <c r="AE104" s="4">
        <v>2.4</v>
      </c>
      <c r="AF104" s="4">
        <v>2.5</v>
      </c>
      <c r="AG104" s="4">
        <v>7.5579999999999998</v>
      </c>
      <c r="AH104" s="4">
        <v>308.85990299999997</v>
      </c>
      <c r="AI104" s="4">
        <v>2.4696509999999998</v>
      </c>
      <c r="AJ104" s="4">
        <v>102.255455</v>
      </c>
      <c r="AK104" s="4">
        <v>1235</v>
      </c>
      <c r="AL104" s="4">
        <v>7</v>
      </c>
      <c r="AM104" s="4">
        <v>676</v>
      </c>
      <c r="AN104" s="4">
        <v>79</v>
      </c>
      <c r="AO104" s="4">
        <v>17.897386000000001</v>
      </c>
      <c r="AP104" s="4">
        <v>1087.4000000000001</v>
      </c>
      <c r="AQ104" s="4">
        <v>0</v>
      </c>
      <c r="AR104" s="4">
        <v>6</v>
      </c>
      <c r="AS104" s="4">
        <v>1157</v>
      </c>
      <c r="AT104" s="4">
        <v>0.127</v>
      </c>
      <c r="AU104" s="4">
        <v>12.228999999999999</v>
      </c>
      <c r="AV104" s="4">
        <v>49739</v>
      </c>
      <c r="AW104" s="4">
        <v>0</v>
      </c>
      <c r="AX104" s="4">
        <v>0.43</v>
      </c>
      <c r="AY104">
        <v>0.96</v>
      </c>
      <c r="AZ104" t="s">
        <v>69</v>
      </c>
      <c r="BA104" t="s">
        <v>1144</v>
      </c>
      <c r="BB104">
        <v>4</v>
      </c>
      <c r="BC104" t="s">
        <v>1151</v>
      </c>
      <c r="BD104">
        <v>12</v>
      </c>
      <c r="BE104">
        <v>85598.592999999993</v>
      </c>
      <c r="BF104">
        <v>6.4577989033067398E-2</v>
      </c>
      <c r="BG104">
        <v>6.19948694717447E-2</v>
      </c>
      <c r="BH104">
        <v>610636.45500000019</v>
      </c>
      <c r="BI104">
        <v>9.0524975289921032E-3</v>
      </c>
      <c r="BJ104">
        <v>8.6903976278324187E-3</v>
      </c>
      <c r="BK104">
        <v>1</v>
      </c>
      <c r="BL104" t="s">
        <v>74</v>
      </c>
      <c r="BM104">
        <v>-1</v>
      </c>
      <c r="BN104" t="s">
        <v>936</v>
      </c>
    </row>
    <row r="105" spans="1:66">
      <c r="A105" s="143" t="str">
        <f t="shared" si="36"/>
        <v>삼환교통</v>
      </c>
      <c r="B105" s="143" t="str">
        <f t="shared" si="37"/>
        <v>79</v>
      </c>
      <c r="C105" s="144" t="str">
        <f t="shared" si="38"/>
        <v>70바3153</v>
      </c>
      <c r="D105" s="132" t="str">
        <f t="shared" si="39"/>
        <v>대형</v>
      </c>
      <c r="E105" s="128" t="str">
        <f t="shared" si="40"/>
        <v>A</v>
      </c>
      <c r="F105" s="151">
        <f t="shared" si="41"/>
        <v>0.99583333333333346</v>
      </c>
      <c r="G105" s="152">
        <f t="shared" si="42"/>
        <v>2.39</v>
      </c>
      <c r="H105" s="153">
        <f t="shared" si="43"/>
        <v>2.4</v>
      </c>
      <c r="I105" s="154">
        <f t="shared" si="44"/>
        <v>5476.9579999999996</v>
      </c>
      <c r="J105" s="155">
        <f t="shared" si="45"/>
        <v>1.577878663356836E-2</v>
      </c>
      <c r="K105" s="155">
        <f t="shared" si="46"/>
        <v>0.33145560247678713</v>
      </c>
      <c r="L105" s="155">
        <f t="shared" si="47"/>
        <v>0.22183847310861249</v>
      </c>
      <c r="M105" s="156">
        <f t="shared" si="48"/>
        <v>8.0120000000000005</v>
      </c>
      <c r="N105" s="157">
        <f t="shared" si="49"/>
        <v>7.2999999999999995E-2</v>
      </c>
      <c r="O105" s="157">
        <f t="shared" si="50"/>
        <v>8.1980000000000004</v>
      </c>
      <c r="P105" s="158">
        <f t="shared" si="51"/>
        <v>0</v>
      </c>
      <c r="Q105" s="159">
        <f t="shared" si="52"/>
        <v>78</v>
      </c>
      <c r="R105" s="160">
        <f t="shared" si="53"/>
        <v>25.994643268365689</v>
      </c>
      <c r="S105" s="145">
        <f t="shared" si="54"/>
        <v>4</v>
      </c>
      <c r="T105" s="145">
        <f t="shared" si="55"/>
        <v>449</v>
      </c>
      <c r="U105" t="s">
        <v>156</v>
      </c>
      <c r="V105" t="s">
        <v>232</v>
      </c>
      <c r="W105" t="s">
        <v>156</v>
      </c>
      <c r="X105" s="4" t="s">
        <v>232</v>
      </c>
      <c r="Y105" s="4" t="s">
        <v>1152</v>
      </c>
      <c r="Z105" s="4" t="s">
        <v>661</v>
      </c>
      <c r="AA105" s="4" t="s">
        <v>49</v>
      </c>
      <c r="AB105" s="4">
        <v>514</v>
      </c>
      <c r="AC105" s="4">
        <v>5476.9579999999996</v>
      </c>
      <c r="AD105" s="4">
        <v>2291.9870000000001</v>
      </c>
      <c r="AE105" s="4">
        <v>2.39</v>
      </c>
      <c r="AF105" s="4">
        <v>2.4</v>
      </c>
      <c r="AG105" s="4">
        <v>8.0120000000000005</v>
      </c>
      <c r="AH105" s="4">
        <v>322.77380499999998</v>
      </c>
      <c r="AI105" s="4">
        <v>5.0929789999999997</v>
      </c>
      <c r="AJ105" s="4">
        <v>106.985186</v>
      </c>
      <c r="AK105" s="4">
        <v>1215</v>
      </c>
      <c r="AL105" s="4">
        <v>4</v>
      </c>
      <c r="AM105" s="4">
        <v>449</v>
      </c>
      <c r="AN105" s="4">
        <v>78</v>
      </c>
      <c r="AO105" s="4">
        <v>16.968409000000001</v>
      </c>
      <c r="AP105" s="4">
        <v>1102.2</v>
      </c>
      <c r="AQ105" s="4">
        <v>0</v>
      </c>
      <c r="AR105" s="4">
        <v>22</v>
      </c>
      <c r="AS105" s="4">
        <v>5238</v>
      </c>
      <c r="AT105" s="4">
        <v>7.2999999999999995E-2</v>
      </c>
      <c r="AU105" s="4">
        <v>8.1980000000000004</v>
      </c>
      <c r="AV105" s="4">
        <v>47060</v>
      </c>
      <c r="AW105" s="4">
        <v>0</v>
      </c>
      <c r="AX105" s="4">
        <v>0.46</v>
      </c>
      <c r="AY105">
        <v>0.99583333333333346</v>
      </c>
      <c r="AZ105" t="s">
        <v>69</v>
      </c>
      <c r="BA105" t="s">
        <v>1144</v>
      </c>
      <c r="BB105">
        <v>1</v>
      </c>
      <c r="BC105" t="s">
        <v>1153</v>
      </c>
      <c r="BD105">
        <v>10</v>
      </c>
      <c r="BE105">
        <v>85598.592999999993</v>
      </c>
      <c r="BF105">
        <v>6.3984205908618141E-2</v>
      </c>
      <c r="BG105">
        <v>6.3717605050665579E-2</v>
      </c>
      <c r="BH105">
        <v>610636.45500000019</v>
      </c>
      <c r="BI105">
        <v>8.9692614241316422E-3</v>
      </c>
      <c r="BJ105">
        <v>8.9318895015310946E-3</v>
      </c>
      <c r="BK105">
        <v>1</v>
      </c>
      <c r="BL105" t="s">
        <v>74</v>
      </c>
      <c r="BM105">
        <v>-1</v>
      </c>
      <c r="BN105" t="s">
        <v>936</v>
      </c>
    </row>
    <row r="106" spans="1:66">
      <c r="A106" s="143" t="str">
        <f t="shared" si="36"/>
        <v>삼환교통</v>
      </c>
      <c r="B106" s="143" t="str">
        <f t="shared" si="37"/>
        <v>79</v>
      </c>
      <c r="C106" s="144" t="str">
        <f t="shared" si="38"/>
        <v>70바3165</v>
      </c>
      <c r="D106" s="132" t="str">
        <f t="shared" si="39"/>
        <v>대형</v>
      </c>
      <c r="E106" s="128" t="str">
        <f t="shared" si="40"/>
        <v>C</v>
      </c>
      <c r="F106" s="151">
        <f t="shared" si="41"/>
        <v>0.86269230769230765</v>
      </c>
      <c r="G106" s="152">
        <f t="shared" si="42"/>
        <v>2.2429999999999999</v>
      </c>
      <c r="H106" s="153">
        <f t="shared" si="43"/>
        <v>2.6</v>
      </c>
      <c r="I106" s="154">
        <f t="shared" si="44"/>
        <v>5543.5079999999998</v>
      </c>
      <c r="J106" s="155">
        <f t="shared" si="45"/>
        <v>1.042918002217031E-2</v>
      </c>
      <c r="K106" s="155">
        <f t="shared" si="46"/>
        <v>0.34172354094135249</v>
      </c>
      <c r="L106" s="155">
        <f t="shared" si="47"/>
        <v>0.19897148159613012</v>
      </c>
      <c r="M106" s="156">
        <f t="shared" si="48"/>
        <v>9.0510000000000002</v>
      </c>
      <c r="N106" s="157">
        <f t="shared" si="49"/>
        <v>7.1999999999999995E-2</v>
      </c>
      <c r="O106" s="157">
        <f t="shared" si="50"/>
        <v>16.018999999999998</v>
      </c>
      <c r="P106" s="158">
        <f t="shared" si="51"/>
        <v>0</v>
      </c>
      <c r="Q106" s="159">
        <f t="shared" si="52"/>
        <v>81</v>
      </c>
      <c r="R106" s="160">
        <f t="shared" si="53"/>
        <v>26.663968479930304</v>
      </c>
      <c r="S106" s="145">
        <f t="shared" si="54"/>
        <v>4</v>
      </c>
      <c r="T106" s="145">
        <f t="shared" si="55"/>
        <v>888</v>
      </c>
      <c r="U106" t="s">
        <v>156</v>
      </c>
      <c r="V106" t="s">
        <v>232</v>
      </c>
      <c r="W106" t="s">
        <v>156</v>
      </c>
      <c r="X106" s="4" t="s">
        <v>232</v>
      </c>
      <c r="Y106" s="4" t="s">
        <v>1154</v>
      </c>
      <c r="Z106" s="4" t="s">
        <v>661</v>
      </c>
      <c r="AA106" s="4" t="s">
        <v>49</v>
      </c>
      <c r="AB106" s="4">
        <v>514</v>
      </c>
      <c r="AC106" s="4">
        <v>5543.5079999999998</v>
      </c>
      <c r="AD106" s="4">
        <v>2471.3760000000002</v>
      </c>
      <c r="AE106" s="4">
        <v>2.2429999999999999</v>
      </c>
      <c r="AF106" s="4">
        <v>2.6</v>
      </c>
      <c r="AG106" s="4">
        <v>9.0510000000000002</v>
      </c>
      <c r="AH106" s="4">
        <v>320.91295700000001</v>
      </c>
      <c r="AI106" s="4">
        <v>3.3468589999999998</v>
      </c>
      <c r="AJ106" s="4">
        <v>109.663512</v>
      </c>
      <c r="AK106" s="4">
        <v>1103</v>
      </c>
      <c r="AL106" s="4">
        <v>4</v>
      </c>
      <c r="AM106" s="4">
        <v>888</v>
      </c>
      <c r="AN106" s="4">
        <v>81</v>
      </c>
      <c r="AO106" s="4">
        <v>17.274179</v>
      </c>
      <c r="AP106" s="4">
        <v>1295.8</v>
      </c>
      <c r="AQ106" s="4">
        <v>0</v>
      </c>
      <c r="AR106" s="4">
        <v>9</v>
      </c>
      <c r="AS106" s="4">
        <v>4408</v>
      </c>
      <c r="AT106" s="4">
        <v>7.1999999999999995E-2</v>
      </c>
      <c r="AU106" s="4">
        <v>16.018999999999998</v>
      </c>
      <c r="AV106" s="4">
        <v>46566</v>
      </c>
      <c r="AW106" s="4">
        <v>0</v>
      </c>
      <c r="AX106" s="4">
        <v>0.45</v>
      </c>
      <c r="AY106">
        <v>0.86269230769230765</v>
      </c>
      <c r="AZ106" t="s">
        <v>72</v>
      </c>
      <c r="BA106" t="s">
        <v>1144</v>
      </c>
      <c r="BB106">
        <v>4</v>
      </c>
      <c r="BC106" t="s">
        <v>1155</v>
      </c>
      <c r="BD106">
        <v>9</v>
      </c>
      <c r="BE106">
        <v>85598.592999999993</v>
      </c>
      <c r="BF106">
        <v>6.4761671958790262E-2</v>
      </c>
      <c r="BG106">
        <v>5.5869396232140982E-2</v>
      </c>
      <c r="BH106">
        <v>610636.45500000019</v>
      </c>
      <c r="BI106">
        <v>9.0782460735987312E-3</v>
      </c>
      <c r="BJ106">
        <v>7.8317330550315197E-3</v>
      </c>
      <c r="BK106">
        <v>1</v>
      </c>
      <c r="BL106" t="s">
        <v>71</v>
      </c>
      <c r="BM106">
        <v>-1</v>
      </c>
      <c r="BN106" t="s">
        <v>936</v>
      </c>
    </row>
    <row r="107" spans="1:66">
      <c r="A107" s="143" t="str">
        <f t="shared" si="36"/>
        <v>삼환교통</v>
      </c>
      <c r="B107" s="143" t="str">
        <f t="shared" si="37"/>
        <v>79</v>
      </c>
      <c r="C107" s="144" t="str">
        <f t="shared" si="38"/>
        <v>70바3166</v>
      </c>
      <c r="D107" s="132" t="str">
        <f t="shared" si="39"/>
        <v>대형</v>
      </c>
      <c r="E107" s="128" t="str">
        <f t="shared" si="40"/>
        <v>C</v>
      </c>
      <c r="F107" s="151">
        <f t="shared" si="41"/>
        <v>0.88759999999999994</v>
      </c>
      <c r="G107" s="152">
        <f t="shared" si="42"/>
        <v>2.2189999999999999</v>
      </c>
      <c r="H107" s="153">
        <f t="shared" si="43"/>
        <v>2.5</v>
      </c>
      <c r="I107" s="154">
        <f t="shared" si="44"/>
        <v>5924.3440000000001</v>
      </c>
      <c r="J107" s="155">
        <f t="shared" si="45"/>
        <v>1.3076030754702593E-2</v>
      </c>
      <c r="K107" s="155">
        <f t="shared" si="46"/>
        <v>0.34571896782823985</v>
      </c>
      <c r="L107" s="155">
        <f t="shared" si="47"/>
        <v>0.23006766656358915</v>
      </c>
      <c r="M107" s="156">
        <f t="shared" si="48"/>
        <v>10.86</v>
      </c>
      <c r="N107" s="157">
        <f t="shared" si="49"/>
        <v>0.439</v>
      </c>
      <c r="O107" s="157">
        <f t="shared" si="50"/>
        <v>27.766999999999999</v>
      </c>
      <c r="P107" s="158">
        <f t="shared" si="51"/>
        <v>0</v>
      </c>
      <c r="Q107" s="159">
        <f t="shared" si="52"/>
        <v>78</v>
      </c>
      <c r="R107" s="160">
        <f t="shared" si="53"/>
        <v>26.966447693982786</v>
      </c>
      <c r="S107" s="145">
        <f t="shared" si="54"/>
        <v>26</v>
      </c>
      <c r="T107" s="145">
        <f t="shared" si="55"/>
        <v>1645</v>
      </c>
      <c r="U107" t="s">
        <v>156</v>
      </c>
      <c r="V107" t="s">
        <v>232</v>
      </c>
      <c r="W107" t="s">
        <v>156</v>
      </c>
      <c r="X107" s="4" t="s">
        <v>232</v>
      </c>
      <c r="Y107" s="4" t="s">
        <v>1156</v>
      </c>
      <c r="Z107" s="4" t="s">
        <v>661</v>
      </c>
      <c r="AA107" s="4" t="s">
        <v>49</v>
      </c>
      <c r="AB107" s="4">
        <v>514</v>
      </c>
      <c r="AC107" s="4">
        <v>5924.3440000000001</v>
      </c>
      <c r="AD107" s="4">
        <v>2669.2750000000001</v>
      </c>
      <c r="AE107" s="4">
        <v>2.2189999999999999</v>
      </c>
      <c r="AF107" s="4">
        <v>2.5</v>
      </c>
      <c r="AG107" s="4">
        <v>10.86</v>
      </c>
      <c r="AH107" s="4">
        <v>342.62545599999999</v>
      </c>
      <c r="AI107" s="4">
        <v>4.480181</v>
      </c>
      <c r="AJ107" s="4">
        <v>118.452119</v>
      </c>
      <c r="AK107" s="4">
        <v>1363</v>
      </c>
      <c r="AL107" s="4">
        <v>26</v>
      </c>
      <c r="AM107" s="4">
        <v>1645</v>
      </c>
      <c r="AN107" s="4">
        <v>78</v>
      </c>
      <c r="AO107" s="4">
        <v>17.291021000000001</v>
      </c>
      <c r="AP107" s="4">
        <v>1363.1</v>
      </c>
      <c r="AQ107" s="4">
        <v>0</v>
      </c>
      <c r="AR107" s="4">
        <v>5</v>
      </c>
      <c r="AS107" s="4">
        <v>1273</v>
      </c>
      <c r="AT107" s="4">
        <v>0.439</v>
      </c>
      <c r="AU107" s="4">
        <v>27.766999999999999</v>
      </c>
      <c r="AV107" s="4">
        <v>49691</v>
      </c>
      <c r="AW107" s="4">
        <v>0</v>
      </c>
      <c r="AX107" s="4">
        <v>0.49</v>
      </c>
      <c r="AY107">
        <v>0.88759999999999994</v>
      </c>
      <c r="AZ107" t="s">
        <v>72</v>
      </c>
      <c r="BA107" t="s">
        <v>1144</v>
      </c>
      <c r="BB107">
        <v>2</v>
      </c>
      <c r="BC107" t="s">
        <v>1157</v>
      </c>
      <c r="BD107">
        <v>10</v>
      </c>
      <c r="BE107">
        <v>85598.592999999993</v>
      </c>
      <c r="BF107">
        <v>6.9210763779727083E-2</v>
      </c>
      <c r="BG107">
        <v>6.1431473930885758E-2</v>
      </c>
      <c r="BH107">
        <v>610636.45500000019</v>
      </c>
      <c r="BI107">
        <v>9.7019166666032046E-3</v>
      </c>
      <c r="BJ107">
        <v>8.6114212332770047E-3</v>
      </c>
      <c r="BK107">
        <v>1</v>
      </c>
      <c r="BL107" t="s">
        <v>69</v>
      </c>
      <c r="BM107">
        <v>-2</v>
      </c>
      <c r="BN107" t="s">
        <v>936</v>
      </c>
    </row>
    <row r="108" spans="1:66">
      <c r="A108" s="143" t="str">
        <f t="shared" si="36"/>
        <v>삼환교통</v>
      </c>
      <c r="B108" s="143" t="str">
        <f t="shared" si="37"/>
        <v>79</v>
      </c>
      <c r="C108" s="144" t="str">
        <f t="shared" si="38"/>
        <v>70바3167</v>
      </c>
      <c r="D108" s="132" t="str">
        <f t="shared" si="39"/>
        <v>대형</v>
      </c>
      <c r="E108" s="128" t="str">
        <f t="shared" si="40"/>
        <v>A</v>
      </c>
      <c r="F108" s="151">
        <f t="shared" si="41"/>
        <v>0.98521739130434793</v>
      </c>
      <c r="G108" s="152">
        <f t="shared" si="42"/>
        <v>2.266</v>
      </c>
      <c r="H108" s="153">
        <f t="shared" si="43"/>
        <v>2.2999999999999998</v>
      </c>
      <c r="I108" s="154">
        <f t="shared" si="44"/>
        <v>5859.1940000000004</v>
      </c>
      <c r="J108" s="155">
        <f t="shared" si="45"/>
        <v>1.4586176094356328E-2</v>
      </c>
      <c r="K108" s="155">
        <f t="shared" si="46"/>
        <v>0.34861822476373316</v>
      </c>
      <c r="L108" s="155">
        <f t="shared" si="47"/>
        <v>0.23382055620619491</v>
      </c>
      <c r="M108" s="156">
        <f t="shared" si="48"/>
        <v>10.718999999999999</v>
      </c>
      <c r="N108" s="157">
        <f t="shared" si="49"/>
        <v>0.7</v>
      </c>
      <c r="O108" s="157">
        <f t="shared" si="50"/>
        <v>25.106000000000002</v>
      </c>
      <c r="P108" s="158">
        <f t="shared" si="51"/>
        <v>0.16999999999999998</v>
      </c>
      <c r="Q108" s="159">
        <f t="shared" si="52"/>
        <v>87</v>
      </c>
      <c r="R108" s="160">
        <f t="shared" si="53"/>
        <v>27.883133573642869</v>
      </c>
      <c r="S108" s="145">
        <f t="shared" si="54"/>
        <v>41</v>
      </c>
      <c r="T108" s="145">
        <f t="shared" si="55"/>
        <v>1471</v>
      </c>
      <c r="U108" t="s">
        <v>156</v>
      </c>
      <c r="V108" t="s">
        <v>232</v>
      </c>
      <c r="W108" t="s">
        <v>156</v>
      </c>
      <c r="X108" s="4" t="s">
        <v>232</v>
      </c>
      <c r="Y108" s="4" t="s">
        <v>1158</v>
      </c>
      <c r="Z108" s="4" t="s">
        <v>661</v>
      </c>
      <c r="AA108" s="4" t="s">
        <v>49</v>
      </c>
      <c r="AB108" s="4">
        <v>514</v>
      </c>
      <c r="AC108" s="4">
        <v>5859.1940000000004</v>
      </c>
      <c r="AD108" s="4">
        <v>2585.5329999999999</v>
      </c>
      <c r="AE108" s="4">
        <v>2.266</v>
      </c>
      <c r="AF108" s="4">
        <v>2.2999999999999998</v>
      </c>
      <c r="AG108" s="4">
        <v>10.718999999999999</v>
      </c>
      <c r="AH108" s="4">
        <v>329.98655500000001</v>
      </c>
      <c r="AI108" s="4">
        <v>4.8132419999999998</v>
      </c>
      <c r="AJ108" s="4">
        <v>115.039327</v>
      </c>
      <c r="AK108" s="4">
        <v>1370</v>
      </c>
      <c r="AL108" s="4">
        <v>41</v>
      </c>
      <c r="AM108" s="4">
        <v>1471</v>
      </c>
      <c r="AN108" s="4">
        <v>87</v>
      </c>
      <c r="AO108" s="4">
        <v>17.755856000000001</v>
      </c>
      <c r="AP108" s="4">
        <v>1013.6</v>
      </c>
      <c r="AQ108" s="4">
        <v>10.199999999999999</v>
      </c>
      <c r="AR108" s="4">
        <v>9</v>
      </c>
      <c r="AS108" s="4">
        <v>2124</v>
      </c>
      <c r="AT108" s="4">
        <v>0.7</v>
      </c>
      <c r="AU108" s="4">
        <v>25.106000000000002</v>
      </c>
      <c r="AV108" s="4">
        <v>51210</v>
      </c>
      <c r="AW108" s="4">
        <v>0</v>
      </c>
      <c r="AX108" s="4">
        <v>0.48</v>
      </c>
      <c r="AY108">
        <v>0.98521739130434793</v>
      </c>
      <c r="AZ108" t="s">
        <v>69</v>
      </c>
      <c r="BA108" t="s">
        <v>1144</v>
      </c>
      <c r="BB108">
        <v>2</v>
      </c>
      <c r="BC108" t="s">
        <v>1159</v>
      </c>
      <c r="BD108">
        <v>12</v>
      </c>
      <c r="BE108">
        <v>85598.592999999993</v>
      </c>
      <c r="BF108">
        <v>6.8449653138574373E-2</v>
      </c>
      <c r="BG108">
        <v>6.7437788700873719E-2</v>
      </c>
      <c r="BH108">
        <v>610636.45500000019</v>
      </c>
      <c r="BI108">
        <v>9.595224706982158E-3</v>
      </c>
      <c r="BJ108">
        <v>9.4533822547919876E-3</v>
      </c>
      <c r="BK108">
        <v>1</v>
      </c>
      <c r="BL108" t="s">
        <v>74</v>
      </c>
      <c r="BM108">
        <v>-1</v>
      </c>
      <c r="BN108" t="s">
        <v>936</v>
      </c>
    </row>
    <row r="109" spans="1:66">
      <c r="A109" s="143" t="str">
        <f t="shared" si="36"/>
        <v>삼환교통</v>
      </c>
      <c r="B109" s="143" t="str">
        <f t="shared" si="37"/>
        <v>79</v>
      </c>
      <c r="C109" s="144" t="str">
        <f t="shared" si="38"/>
        <v>70바3168</v>
      </c>
      <c r="D109" s="132" t="str">
        <f t="shared" si="39"/>
        <v>대형</v>
      </c>
      <c r="E109" s="128" t="str">
        <f t="shared" si="40"/>
        <v>C</v>
      </c>
      <c r="F109" s="151">
        <f t="shared" si="41"/>
        <v>0.88624999999999998</v>
      </c>
      <c r="G109" s="152">
        <f t="shared" si="42"/>
        <v>2.1269999999999998</v>
      </c>
      <c r="H109" s="153">
        <f t="shared" si="43"/>
        <v>2.4</v>
      </c>
      <c r="I109" s="154">
        <f t="shared" si="44"/>
        <v>5453.7039999999997</v>
      </c>
      <c r="J109" s="155">
        <f t="shared" si="45"/>
        <v>1.6449120487643087E-2</v>
      </c>
      <c r="K109" s="155">
        <f t="shared" si="46"/>
        <v>0.35681919739485884</v>
      </c>
      <c r="L109" s="155">
        <f t="shared" si="47"/>
        <v>0.227551770319768</v>
      </c>
      <c r="M109" s="156">
        <f t="shared" si="48"/>
        <v>10.432</v>
      </c>
      <c r="N109" s="157">
        <f t="shared" si="49"/>
        <v>5.5E-2</v>
      </c>
      <c r="O109" s="157">
        <f t="shared" si="50"/>
        <v>28.658999999999999</v>
      </c>
      <c r="P109" s="158">
        <f t="shared" si="51"/>
        <v>0</v>
      </c>
      <c r="Q109" s="159">
        <f t="shared" si="52"/>
        <v>80</v>
      </c>
      <c r="R109" s="160">
        <f t="shared" si="53"/>
        <v>27.465189709299484</v>
      </c>
      <c r="S109" s="145">
        <f t="shared" si="54"/>
        <v>3</v>
      </c>
      <c r="T109" s="145">
        <f t="shared" si="55"/>
        <v>1563</v>
      </c>
      <c r="U109" t="s">
        <v>156</v>
      </c>
      <c r="V109" t="s">
        <v>232</v>
      </c>
      <c r="W109" t="s">
        <v>156</v>
      </c>
      <c r="X109" s="4" t="s">
        <v>232</v>
      </c>
      <c r="Y109" s="4" t="s">
        <v>1160</v>
      </c>
      <c r="Z109" s="4" t="s">
        <v>661</v>
      </c>
      <c r="AA109" s="4" t="s">
        <v>49</v>
      </c>
      <c r="AB109" s="4">
        <v>514</v>
      </c>
      <c r="AC109" s="4">
        <v>5453.7039999999997</v>
      </c>
      <c r="AD109" s="4">
        <v>2563.5630000000001</v>
      </c>
      <c r="AE109" s="4">
        <v>2.1269999999999998</v>
      </c>
      <c r="AF109" s="4">
        <v>2.4</v>
      </c>
      <c r="AG109" s="4">
        <v>10.432</v>
      </c>
      <c r="AH109" s="4">
        <v>316.83073899999999</v>
      </c>
      <c r="AI109" s="4">
        <v>5.2115869999999997</v>
      </c>
      <c r="AJ109" s="4">
        <v>113.05128999999999</v>
      </c>
      <c r="AK109" s="4">
        <v>1241</v>
      </c>
      <c r="AL109" s="4">
        <v>3</v>
      </c>
      <c r="AM109" s="4">
        <v>1563</v>
      </c>
      <c r="AN109" s="4">
        <v>80</v>
      </c>
      <c r="AO109" s="4">
        <v>17.213304000000001</v>
      </c>
      <c r="AP109" s="4">
        <v>1654.9</v>
      </c>
      <c r="AQ109" s="4">
        <v>0</v>
      </c>
      <c r="AR109" s="4">
        <v>7</v>
      </c>
      <c r="AS109" s="4">
        <v>1304</v>
      </c>
      <c r="AT109" s="4">
        <v>5.5E-2</v>
      </c>
      <c r="AU109" s="4">
        <v>28.658999999999999</v>
      </c>
      <c r="AV109" s="4">
        <v>45400</v>
      </c>
      <c r="AW109" s="4">
        <v>0</v>
      </c>
      <c r="AX109" s="4">
        <v>0.45</v>
      </c>
      <c r="AY109">
        <v>0.88624999999999998</v>
      </c>
      <c r="AZ109" t="s">
        <v>72</v>
      </c>
      <c r="BA109" t="s">
        <v>1144</v>
      </c>
      <c r="BB109">
        <v>3</v>
      </c>
      <c r="BC109" t="s">
        <v>1161</v>
      </c>
      <c r="BD109">
        <v>12</v>
      </c>
      <c r="BE109">
        <v>85598.592999999993</v>
      </c>
      <c r="BF109">
        <v>6.3712542564805949E-2</v>
      </c>
      <c r="BG109">
        <v>5.6465240848059269E-2</v>
      </c>
      <c r="BH109">
        <v>610636.45500000019</v>
      </c>
      <c r="BI109">
        <v>8.9311798457889294E-3</v>
      </c>
      <c r="BJ109">
        <v>7.9152581383304388E-3</v>
      </c>
      <c r="BK109">
        <v>1</v>
      </c>
      <c r="BL109" t="s">
        <v>69</v>
      </c>
      <c r="BM109">
        <v>-2</v>
      </c>
      <c r="BN109" t="s">
        <v>936</v>
      </c>
    </row>
    <row r="110" spans="1:66">
      <c r="A110" s="143" t="str">
        <f t="shared" si="36"/>
        <v>삼환교통</v>
      </c>
      <c r="B110" s="143" t="str">
        <f t="shared" si="37"/>
        <v>79</v>
      </c>
      <c r="C110" s="144" t="str">
        <f t="shared" si="38"/>
        <v>70바3170</v>
      </c>
      <c r="D110" s="132" t="str">
        <f t="shared" si="39"/>
        <v>대형</v>
      </c>
      <c r="E110" s="128" t="str">
        <f t="shared" si="40"/>
        <v>F</v>
      </c>
      <c r="F110" s="151">
        <f t="shared" si="41"/>
        <v>0.78423076923076929</v>
      </c>
      <c r="G110" s="152">
        <f t="shared" si="42"/>
        <v>2.0390000000000001</v>
      </c>
      <c r="H110" s="153">
        <f t="shared" si="43"/>
        <v>2.6</v>
      </c>
      <c r="I110" s="154">
        <f t="shared" si="44"/>
        <v>5226.3869999999997</v>
      </c>
      <c r="J110" s="155">
        <f t="shared" si="45"/>
        <v>8.8727960222681115E-3</v>
      </c>
      <c r="K110" s="155">
        <f t="shared" si="46"/>
        <v>0.34604632243115263</v>
      </c>
      <c r="L110" s="155">
        <f t="shared" si="47"/>
        <v>0.13814514692463456</v>
      </c>
      <c r="M110" s="156">
        <f t="shared" si="48"/>
        <v>9.2110000000000003</v>
      </c>
      <c r="N110" s="157">
        <f t="shared" si="49"/>
        <v>0.153</v>
      </c>
      <c r="O110" s="157">
        <f t="shared" si="50"/>
        <v>11.404</v>
      </c>
      <c r="P110" s="158">
        <f t="shared" si="51"/>
        <v>0</v>
      </c>
      <c r="Q110" s="159">
        <f t="shared" si="52"/>
        <v>78</v>
      </c>
      <c r="R110" s="160">
        <f t="shared" si="53"/>
        <v>26.228716735312378</v>
      </c>
      <c r="S110" s="145">
        <f t="shared" si="54"/>
        <v>8</v>
      </c>
      <c r="T110" s="145">
        <f t="shared" si="55"/>
        <v>596</v>
      </c>
      <c r="U110" t="s">
        <v>156</v>
      </c>
      <c r="V110" t="s">
        <v>232</v>
      </c>
      <c r="W110" t="s">
        <v>156</v>
      </c>
      <c r="X110" s="4" t="s">
        <v>232</v>
      </c>
      <c r="Y110" s="4" t="s">
        <v>1162</v>
      </c>
      <c r="Z110" s="4" t="s">
        <v>661</v>
      </c>
      <c r="AA110" s="4" t="s">
        <v>49</v>
      </c>
      <c r="AB110" s="4">
        <v>514</v>
      </c>
      <c r="AC110" s="4">
        <v>5226.3869999999997</v>
      </c>
      <c r="AD110" s="4">
        <v>2563.5639999999999</v>
      </c>
      <c r="AE110" s="4">
        <v>2.0390000000000001</v>
      </c>
      <c r="AF110" s="4">
        <v>2.6</v>
      </c>
      <c r="AG110" s="4">
        <v>9.2110000000000003</v>
      </c>
      <c r="AH110" s="4">
        <v>308.89462500000002</v>
      </c>
      <c r="AI110" s="4">
        <v>2.7407590000000002</v>
      </c>
      <c r="AJ110" s="4">
        <v>106.89184899999999</v>
      </c>
      <c r="AK110" s="4">
        <v>722</v>
      </c>
      <c r="AL110" s="4">
        <v>8</v>
      </c>
      <c r="AM110" s="4">
        <v>596</v>
      </c>
      <c r="AN110" s="4">
        <v>78</v>
      </c>
      <c r="AO110" s="4">
        <v>16.919643000000001</v>
      </c>
      <c r="AP110" s="4">
        <v>920.6</v>
      </c>
      <c r="AQ110" s="4">
        <v>0</v>
      </c>
      <c r="AR110" s="4">
        <v>12</v>
      </c>
      <c r="AS110" s="4">
        <v>6336</v>
      </c>
      <c r="AT110" s="4">
        <v>0.153</v>
      </c>
      <c r="AU110" s="4">
        <v>11.404</v>
      </c>
      <c r="AV110" s="4">
        <v>45704</v>
      </c>
      <c r="AW110" s="4">
        <v>0</v>
      </c>
      <c r="AX110" s="4">
        <v>0.42</v>
      </c>
      <c r="AY110">
        <v>0.78423076923076929</v>
      </c>
      <c r="AZ110" t="s">
        <v>73</v>
      </c>
      <c r="BA110" t="s">
        <v>1144</v>
      </c>
      <c r="BB110">
        <v>1</v>
      </c>
      <c r="BC110" t="s">
        <v>1163</v>
      </c>
      <c r="BD110">
        <v>8</v>
      </c>
      <c r="BE110">
        <v>85598.592999999993</v>
      </c>
      <c r="BF110">
        <v>6.1056926484761263E-2</v>
      </c>
      <c r="BG110">
        <v>4.7882720424010858E-2</v>
      </c>
      <c r="BH110">
        <v>610636.45500000019</v>
      </c>
      <c r="BI110">
        <v>8.5589174331231147E-3</v>
      </c>
      <c r="BJ110">
        <v>6.7121664023607813E-3</v>
      </c>
      <c r="BK110">
        <v>1</v>
      </c>
      <c r="BL110" t="s">
        <v>70</v>
      </c>
      <c r="BM110">
        <v>-1</v>
      </c>
      <c r="BN110" t="s">
        <v>936</v>
      </c>
    </row>
    <row r="111" spans="1:66">
      <c r="A111" s="143" t="str">
        <f t="shared" si="36"/>
        <v>삼환교통</v>
      </c>
      <c r="B111" s="143" t="str">
        <f t="shared" si="37"/>
        <v>79</v>
      </c>
      <c r="C111" s="144" t="str">
        <f t="shared" si="38"/>
        <v>70바3179</v>
      </c>
      <c r="D111" s="132" t="str">
        <f t="shared" si="39"/>
        <v>대형</v>
      </c>
      <c r="E111" s="128" t="str">
        <f t="shared" si="40"/>
        <v>C</v>
      </c>
      <c r="F111" s="151">
        <f t="shared" si="41"/>
        <v>0.89782608695652177</v>
      </c>
      <c r="G111" s="152">
        <f t="shared" si="42"/>
        <v>2.0649999999999999</v>
      </c>
      <c r="H111" s="153">
        <f t="shared" si="43"/>
        <v>2.2999999999999998</v>
      </c>
      <c r="I111" s="154">
        <f t="shared" si="44"/>
        <v>6336.0770000000002</v>
      </c>
      <c r="J111" s="155">
        <f t="shared" si="45"/>
        <v>2.7662133566057769E-2</v>
      </c>
      <c r="K111" s="155">
        <f t="shared" si="46"/>
        <v>0.37775856678244918</v>
      </c>
      <c r="L111" s="155">
        <f t="shared" si="47"/>
        <v>0.21432820339778066</v>
      </c>
      <c r="M111" s="156">
        <f t="shared" si="48"/>
        <v>12.577999999999999</v>
      </c>
      <c r="N111" s="157">
        <f t="shared" si="49"/>
        <v>0.189</v>
      </c>
      <c r="O111" s="157">
        <f t="shared" si="50"/>
        <v>24.574000000000002</v>
      </c>
      <c r="P111" s="158">
        <f t="shared" si="51"/>
        <v>0</v>
      </c>
      <c r="Q111" s="159">
        <f t="shared" si="52"/>
        <v>81</v>
      </c>
      <c r="R111" s="160">
        <f t="shared" si="53"/>
        <v>28.081807391590573</v>
      </c>
      <c r="S111" s="145">
        <f t="shared" si="54"/>
        <v>12</v>
      </c>
      <c r="T111" s="145">
        <f t="shared" si="55"/>
        <v>1557</v>
      </c>
      <c r="U111" t="s">
        <v>156</v>
      </c>
      <c r="V111" t="s">
        <v>232</v>
      </c>
      <c r="W111" t="s">
        <v>156</v>
      </c>
      <c r="X111" s="4" t="s">
        <v>232</v>
      </c>
      <c r="Y111" s="4" t="s">
        <v>1164</v>
      </c>
      <c r="Z111" s="4" t="s">
        <v>661</v>
      </c>
      <c r="AA111" s="4" t="s">
        <v>49</v>
      </c>
      <c r="AB111" s="4">
        <v>514</v>
      </c>
      <c r="AC111" s="4">
        <v>6336.0770000000002</v>
      </c>
      <c r="AD111" s="4">
        <v>3067.6350000000002</v>
      </c>
      <c r="AE111" s="4">
        <v>2.0649999999999999</v>
      </c>
      <c r="AF111" s="4">
        <v>2.2999999999999998</v>
      </c>
      <c r="AG111" s="4">
        <v>12.577999999999999</v>
      </c>
      <c r="AH111" s="4">
        <v>379.47712799999999</v>
      </c>
      <c r="AI111" s="4">
        <v>10.497147</v>
      </c>
      <c r="AJ111" s="4">
        <v>143.35073600000001</v>
      </c>
      <c r="AK111" s="4">
        <v>1358</v>
      </c>
      <c r="AL111" s="4">
        <v>12</v>
      </c>
      <c r="AM111" s="4">
        <v>1557</v>
      </c>
      <c r="AN111" s="4">
        <v>81</v>
      </c>
      <c r="AO111" s="4">
        <v>16.696860999999998</v>
      </c>
      <c r="AP111" s="4">
        <v>1549.8</v>
      </c>
      <c r="AQ111" s="4">
        <v>0</v>
      </c>
      <c r="AR111" s="4">
        <v>64</v>
      </c>
      <c r="AS111" s="4">
        <v>18528</v>
      </c>
      <c r="AT111" s="4">
        <v>0.189</v>
      </c>
      <c r="AU111" s="4">
        <v>24.574000000000002</v>
      </c>
      <c r="AV111" s="4">
        <v>51744</v>
      </c>
      <c r="AW111" s="4">
        <v>0</v>
      </c>
      <c r="AX111" s="4">
        <v>0.48</v>
      </c>
      <c r="AY111">
        <v>0.89782608695652177</v>
      </c>
      <c r="AZ111" t="s">
        <v>72</v>
      </c>
      <c r="BA111" t="s">
        <v>1144</v>
      </c>
      <c r="BB111">
        <v>1</v>
      </c>
      <c r="BC111" t="s">
        <v>1165</v>
      </c>
      <c r="BD111">
        <v>12</v>
      </c>
      <c r="BE111">
        <v>85598.592999999993</v>
      </c>
      <c r="BF111">
        <v>7.4020807795287011E-2</v>
      </c>
      <c r="BG111">
        <v>6.6457812216203338E-2</v>
      </c>
      <c r="BH111">
        <v>610636.45500000019</v>
      </c>
      <c r="BI111">
        <v>1.0376185286874165E-2</v>
      </c>
      <c r="BJ111">
        <v>9.3160098336500657E-3</v>
      </c>
      <c r="BK111">
        <v>1</v>
      </c>
      <c r="BL111" t="s">
        <v>71</v>
      </c>
      <c r="BM111">
        <v>-1</v>
      </c>
      <c r="BN111" t="s">
        <v>936</v>
      </c>
    </row>
    <row r="112" spans="1:66">
      <c r="A112" s="143" t="str">
        <f t="shared" ref="A112:A127" si="56">W112</f>
        <v>삼환교통</v>
      </c>
      <c r="B112" s="143" t="str">
        <f t="shared" ref="B112:B127" si="57">V112</f>
        <v>79</v>
      </c>
      <c r="C112" s="144" t="str">
        <f t="shared" ref="C112:C127" si="58">Y112</f>
        <v>70바3190</v>
      </c>
      <c r="D112" s="132" t="str">
        <f t="shared" ref="D112:D127" si="59">Z112</f>
        <v>대형</v>
      </c>
      <c r="E112" s="128" t="str">
        <f t="shared" ref="E112:E127" si="60">AZ112</f>
        <v>B</v>
      </c>
      <c r="F112" s="151">
        <f t="shared" ref="F112:F127" si="61">G112/H112</f>
        <v>0.93538461538461537</v>
      </c>
      <c r="G112" s="152">
        <f t="shared" ref="G112:G127" si="62">AE112</f>
        <v>2.4319999999999999</v>
      </c>
      <c r="H112" s="153">
        <f t="shared" ref="H112:H127" si="63">AF112</f>
        <v>2.6</v>
      </c>
      <c r="I112" s="154">
        <f t="shared" ref="I112:I127" si="64">AC112</f>
        <v>5878.6970000000001</v>
      </c>
      <c r="J112" s="155">
        <f t="shared" ref="J112:J127" si="65">AI112/AH112</f>
        <v>1.4090444998204769E-2</v>
      </c>
      <c r="K112" s="155">
        <f t="shared" ref="K112:K127" si="66">AJ112/AH112</f>
        <v>0.34215970309198346</v>
      </c>
      <c r="L112" s="155">
        <f t="shared" ref="L112:L127" si="67">AK112/AC112</f>
        <v>0.1923895720429204</v>
      </c>
      <c r="M112" s="156">
        <f t="shared" ref="M112:M127" si="68">AG112</f>
        <v>8.1389999999999993</v>
      </c>
      <c r="N112" s="157">
        <f t="shared" ref="N112:N127" si="69">IF(AW112=0,AT112,"속도계이상")</f>
        <v>8.5000000000000006E-2</v>
      </c>
      <c r="O112" s="157">
        <f t="shared" ref="O112:O127" si="70">IF(AW112=0,AU112,"속도계이상")</f>
        <v>13.2</v>
      </c>
      <c r="P112" s="158">
        <f t="shared" ref="P112:P127" si="71">AQ112/60</f>
        <v>0</v>
      </c>
      <c r="Q112" s="159">
        <f t="shared" ref="Q112:Q127" si="72">AN112</f>
        <v>79</v>
      </c>
      <c r="R112" s="160">
        <f t="shared" ref="R112:R127" si="73">AC112/(AH112-AI112-AJ112)</f>
        <v>27.261755693855957</v>
      </c>
      <c r="S112" s="145">
        <f t="shared" ref="S112:S127" si="74">IF(AW112=0,AL112,"속도계이상")</f>
        <v>5</v>
      </c>
      <c r="T112" s="145">
        <f t="shared" ref="T112:T127" si="75">IF(AW112=0,AM112,"속도계이상")</f>
        <v>776</v>
      </c>
      <c r="U112" t="s">
        <v>156</v>
      </c>
      <c r="V112" t="s">
        <v>232</v>
      </c>
      <c r="W112" t="s">
        <v>156</v>
      </c>
      <c r="X112" s="4" t="s">
        <v>232</v>
      </c>
      <c r="Y112" s="4" t="s">
        <v>1166</v>
      </c>
      <c r="Z112" s="4" t="s">
        <v>661</v>
      </c>
      <c r="AA112" s="4" t="s">
        <v>49</v>
      </c>
      <c r="AB112" s="4">
        <v>514</v>
      </c>
      <c r="AC112" s="4">
        <v>5878.6970000000001</v>
      </c>
      <c r="AD112" s="4">
        <v>2417.6579999999999</v>
      </c>
      <c r="AE112" s="4">
        <v>2.4319999999999999</v>
      </c>
      <c r="AF112" s="4">
        <v>2.6</v>
      </c>
      <c r="AG112" s="4">
        <v>8.1389999999999993</v>
      </c>
      <c r="AH112" s="4">
        <v>334.97323899999998</v>
      </c>
      <c r="AI112" s="4">
        <v>4.7199220000000004</v>
      </c>
      <c r="AJ112" s="4">
        <v>114.614344</v>
      </c>
      <c r="AK112" s="4">
        <v>1131</v>
      </c>
      <c r="AL112" s="4">
        <v>5</v>
      </c>
      <c r="AM112" s="4">
        <v>776</v>
      </c>
      <c r="AN112" s="4">
        <v>79</v>
      </c>
      <c r="AO112" s="4">
        <v>17.549751000000001</v>
      </c>
      <c r="AP112" s="4">
        <v>1670.1</v>
      </c>
      <c r="AQ112" s="4">
        <v>0</v>
      </c>
      <c r="AR112" s="4">
        <v>19</v>
      </c>
      <c r="AS112" s="4">
        <v>4078</v>
      </c>
      <c r="AT112" s="4">
        <v>8.5000000000000006E-2</v>
      </c>
      <c r="AU112" s="4">
        <v>13.2</v>
      </c>
      <c r="AV112" s="4">
        <v>44931</v>
      </c>
      <c r="AW112" s="4">
        <v>0</v>
      </c>
      <c r="AX112" s="4">
        <v>0.45</v>
      </c>
      <c r="AY112">
        <v>0.93538461538461537</v>
      </c>
      <c r="AZ112" t="s">
        <v>71</v>
      </c>
      <c r="BA112" t="s">
        <v>1144</v>
      </c>
      <c r="BB112">
        <v>1</v>
      </c>
      <c r="BC112" t="s">
        <v>1167</v>
      </c>
      <c r="BD112">
        <v>10</v>
      </c>
      <c r="BE112">
        <v>85598.592999999993</v>
      </c>
      <c r="BF112">
        <v>6.8677495668649613E-2</v>
      </c>
      <c r="BG112">
        <v>6.4239872871598408E-2</v>
      </c>
      <c r="BH112">
        <v>610636.45500000019</v>
      </c>
      <c r="BI112">
        <v>9.6271635141730906E-3</v>
      </c>
      <c r="BJ112">
        <v>9.0051006409495992E-3</v>
      </c>
      <c r="BK112">
        <v>1</v>
      </c>
      <c r="BL112" t="s">
        <v>69</v>
      </c>
      <c r="BM112">
        <v>-1</v>
      </c>
      <c r="BN112" t="s">
        <v>936</v>
      </c>
    </row>
    <row r="113" spans="1:66">
      <c r="A113" s="143" t="str">
        <f t="shared" si="56"/>
        <v>삼환교통</v>
      </c>
      <c r="B113" s="143" t="str">
        <f t="shared" si="57"/>
        <v>79</v>
      </c>
      <c r="C113" s="144" t="str">
        <f t="shared" si="58"/>
        <v>70바3194</v>
      </c>
      <c r="D113" s="132" t="str">
        <f t="shared" si="59"/>
        <v>대형</v>
      </c>
      <c r="E113" s="128" t="str">
        <f t="shared" si="60"/>
        <v>C</v>
      </c>
      <c r="F113" s="151">
        <f t="shared" si="61"/>
        <v>0.85791666666666677</v>
      </c>
      <c r="G113" s="152">
        <f t="shared" si="62"/>
        <v>2.0590000000000002</v>
      </c>
      <c r="H113" s="153">
        <f t="shared" si="63"/>
        <v>2.4</v>
      </c>
      <c r="I113" s="154">
        <f t="shared" si="64"/>
        <v>6109.2579999999998</v>
      </c>
      <c r="J113" s="155">
        <f t="shared" si="65"/>
        <v>1.3043560411056273E-2</v>
      </c>
      <c r="K113" s="155">
        <f t="shared" si="66"/>
        <v>0.36669060932218334</v>
      </c>
      <c r="L113" s="155">
        <f t="shared" si="67"/>
        <v>0.18414674908147602</v>
      </c>
      <c r="M113" s="156">
        <f t="shared" si="68"/>
        <v>10.827999999999999</v>
      </c>
      <c r="N113" s="157">
        <f t="shared" si="69"/>
        <v>0.115</v>
      </c>
      <c r="O113" s="157">
        <f t="shared" si="70"/>
        <v>14.601000000000001</v>
      </c>
      <c r="P113" s="158">
        <f t="shared" si="71"/>
        <v>0</v>
      </c>
      <c r="Q113" s="159">
        <f t="shared" si="72"/>
        <v>79</v>
      </c>
      <c r="R113" s="160">
        <f t="shared" si="73"/>
        <v>27.183796176467968</v>
      </c>
      <c r="S113" s="145">
        <f t="shared" si="74"/>
        <v>7</v>
      </c>
      <c r="T113" s="145">
        <f t="shared" si="75"/>
        <v>892</v>
      </c>
      <c r="U113" t="s">
        <v>156</v>
      </c>
      <c r="V113" t="s">
        <v>232</v>
      </c>
      <c r="W113" t="s">
        <v>156</v>
      </c>
      <c r="X113" s="4" t="s">
        <v>232</v>
      </c>
      <c r="Y113" s="4" t="s">
        <v>1168</v>
      </c>
      <c r="Z113" s="4" t="s">
        <v>661</v>
      </c>
      <c r="AA113" s="4" t="s">
        <v>49</v>
      </c>
      <c r="AB113" s="4">
        <v>514</v>
      </c>
      <c r="AC113" s="4">
        <v>6109.2579999999998</v>
      </c>
      <c r="AD113" s="4">
        <v>2967.34</v>
      </c>
      <c r="AE113" s="4">
        <v>2.0590000000000002</v>
      </c>
      <c r="AF113" s="4">
        <v>2.4</v>
      </c>
      <c r="AG113" s="4">
        <v>10.827999999999999</v>
      </c>
      <c r="AH113" s="4">
        <v>362.32683800000001</v>
      </c>
      <c r="AI113" s="4">
        <v>4.726032</v>
      </c>
      <c r="AJ113" s="4">
        <v>132.86184900000001</v>
      </c>
      <c r="AK113" s="4">
        <v>1125</v>
      </c>
      <c r="AL113" s="4">
        <v>7</v>
      </c>
      <c r="AM113" s="4">
        <v>892</v>
      </c>
      <c r="AN113" s="4">
        <v>79</v>
      </c>
      <c r="AO113" s="4">
        <v>16.861179</v>
      </c>
      <c r="AP113" s="4">
        <v>1177.4000000000001</v>
      </c>
      <c r="AQ113" s="4">
        <v>0</v>
      </c>
      <c r="AR113" s="4">
        <v>35</v>
      </c>
      <c r="AS113" s="4">
        <v>8293</v>
      </c>
      <c r="AT113" s="4">
        <v>0.115</v>
      </c>
      <c r="AU113" s="4">
        <v>14.601000000000001</v>
      </c>
      <c r="AV113" s="4">
        <v>53707</v>
      </c>
      <c r="AW113" s="4">
        <v>0</v>
      </c>
      <c r="AX113" s="4">
        <v>0.45</v>
      </c>
      <c r="AY113">
        <v>0.85791666666666677</v>
      </c>
      <c r="AZ113" t="s">
        <v>72</v>
      </c>
      <c r="BA113" t="s">
        <v>1144</v>
      </c>
      <c r="BB113">
        <v>6</v>
      </c>
      <c r="BC113" t="s">
        <v>1169</v>
      </c>
      <c r="BD113">
        <v>12</v>
      </c>
      <c r="BE113">
        <v>85598.592999999993</v>
      </c>
      <c r="BF113">
        <v>7.1371009567879229E-2</v>
      </c>
      <c r="BG113">
        <v>6.123037862510973E-2</v>
      </c>
      <c r="BH113">
        <v>610636.45500000019</v>
      </c>
      <c r="BI113">
        <v>1.0004738416739298E-2</v>
      </c>
      <c r="BJ113">
        <v>8.5832318333609239E-3</v>
      </c>
      <c r="BK113">
        <v>1</v>
      </c>
      <c r="BL113" t="s">
        <v>71</v>
      </c>
      <c r="BM113">
        <v>-1</v>
      </c>
      <c r="BN113" t="s">
        <v>936</v>
      </c>
    </row>
    <row r="114" spans="1:66">
      <c r="A114" s="143" t="str">
        <f t="shared" si="56"/>
        <v>삼환교통</v>
      </c>
      <c r="B114" s="143" t="str">
        <f t="shared" si="57"/>
        <v>79</v>
      </c>
      <c r="C114" s="144" t="str">
        <f t="shared" si="58"/>
        <v>70바3196</v>
      </c>
      <c r="D114" s="132" t="str">
        <f t="shared" si="59"/>
        <v>대형</v>
      </c>
      <c r="E114" s="128" t="str">
        <f t="shared" si="60"/>
        <v>B</v>
      </c>
      <c r="F114" s="151">
        <f t="shared" si="61"/>
        <v>0.92120000000000002</v>
      </c>
      <c r="G114" s="152">
        <f t="shared" si="62"/>
        <v>2.3029999999999999</v>
      </c>
      <c r="H114" s="153">
        <f t="shared" si="63"/>
        <v>2.5</v>
      </c>
      <c r="I114" s="154">
        <f t="shared" si="64"/>
        <v>6173.4849999999997</v>
      </c>
      <c r="J114" s="155">
        <f t="shared" si="65"/>
        <v>2.6331243885917399E-2</v>
      </c>
      <c r="K114" s="155">
        <f t="shared" si="66"/>
        <v>0.3342749532300287</v>
      </c>
      <c r="L114" s="155">
        <f t="shared" si="67"/>
        <v>0.20264080985051394</v>
      </c>
      <c r="M114" s="156">
        <f t="shared" si="68"/>
        <v>8.8469999999999995</v>
      </c>
      <c r="N114" s="157">
        <f t="shared" si="69"/>
        <v>0.13</v>
      </c>
      <c r="O114" s="157">
        <f t="shared" si="70"/>
        <v>19.001000000000001</v>
      </c>
      <c r="P114" s="158">
        <f t="shared" si="71"/>
        <v>0</v>
      </c>
      <c r="Q114" s="159">
        <f t="shared" si="72"/>
        <v>79</v>
      </c>
      <c r="R114" s="160">
        <f t="shared" si="73"/>
        <v>27.025642018592325</v>
      </c>
      <c r="S114" s="145">
        <f t="shared" si="74"/>
        <v>8</v>
      </c>
      <c r="T114" s="145">
        <f t="shared" si="75"/>
        <v>1173</v>
      </c>
      <c r="U114" t="s">
        <v>156</v>
      </c>
      <c r="V114" t="s">
        <v>232</v>
      </c>
      <c r="W114" t="s">
        <v>156</v>
      </c>
      <c r="X114" s="4" t="s">
        <v>232</v>
      </c>
      <c r="Y114" s="4" t="s">
        <v>1170</v>
      </c>
      <c r="Z114" s="4" t="s">
        <v>661</v>
      </c>
      <c r="AA114" s="4" t="s">
        <v>49</v>
      </c>
      <c r="AB114" s="4">
        <v>514</v>
      </c>
      <c r="AC114" s="4">
        <v>6173.4849999999997</v>
      </c>
      <c r="AD114" s="4">
        <v>2681.0120000000002</v>
      </c>
      <c r="AE114" s="4">
        <v>2.3029999999999999</v>
      </c>
      <c r="AF114" s="4">
        <v>2.5</v>
      </c>
      <c r="AG114" s="4">
        <v>8.8469999999999995</v>
      </c>
      <c r="AH114" s="4">
        <v>357.26128399999999</v>
      </c>
      <c r="AI114" s="4">
        <v>9.4071339999999992</v>
      </c>
      <c r="AJ114" s="4">
        <v>119.42349900000001</v>
      </c>
      <c r="AK114" s="4">
        <v>1251</v>
      </c>
      <c r="AL114" s="4">
        <v>8</v>
      </c>
      <c r="AM114" s="4">
        <v>1173</v>
      </c>
      <c r="AN114" s="4">
        <v>79</v>
      </c>
      <c r="AO114" s="4">
        <v>17.280028000000001</v>
      </c>
      <c r="AP114" s="4">
        <v>1171.2</v>
      </c>
      <c r="AQ114" s="4">
        <v>0</v>
      </c>
      <c r="AR114" s="4">
        <v>27</v>
      </c>
      <c r="AS114" s="4">
        <v>4743</v>
      </c>
      <c r="AT114" s="4">
        <v>0.13</v>
      </c>
      <c r="AU114" s="4">
        <v>19.001000000000001</v>
      </c>
      <c r="AV114" s="4">
        <v>51763</v>
      </c>
      <c r="AW114" s="4">
        <v>0</v>
      </c>
      <c r="AX114" s="4">
        <v>0.45</v>
      </c>
      <c r="AY114">
        <v>0.92120000000000002</v>
      </c>
      <c r="AZ114" t="s">
        <v>71</v>
      </c>
      <c r="BA114" t="s">
        <v>1144</v>
      </c>
      <c r="BB114">
        <v>2</v>
      </c>
      <c r="BC114" t="s">
        <v>1171</v>
      </c>
      <c r="BD114">
        <v>13</v>
      </c>
      <c r="BE114">
        <v>85598.592999999993</v>
      </c>
      <c r="BF114">
        <v>7.2121337321514156E-2</v>
      </c>
      <c r="BG114">
        <v>6.6438175940578839E-2</v>
      </c>
      <c r="BH114">
        <v>610636.45500000019</v>
      </c>
      <c r="BI114">
        <v>1.0109918838697565E-2</v>
      </c>
      <c r="BJ114">
        <v>9.3132572342081981E-3</v>
      </c>
      <c r="BK114">
        <v>1</v>
      </c>
      <c r="BL114" t="s">
        <v>69</v>
      </c>
      <c r="BM114">
        <v>-1</v>
      </c>
      <c r="BN114" t="s">
        <v>936</v>
      </c>
    </row>
    <row r="115" spans="1:66">
      <c r="A115" s="143" t="str">
        <f t="shared" si="56"/>
        <v>삼환교통</v>
      </c>
      <c r="B115" s="143" t="str">
        <f t="shared" si="57"/>
        <v>79</v>
      </c>
      <c r="C115" s="144" t="str">
        <f t="shared" si="58"/>
        <v>70바3198</v>
      </c>
      <c r="D115" s="132" t="str">
        <f t="shared" si="59"/>
        <v>대형</v>
      </c>
      <c r="E115" s="128" t="str">
        <f t="shared" si="60"/>
        <v>A</v>
      </c>
      <c r="F115" s="151">
        <f t="shared" si="61"/>
        <v>0.97333333333333327</v>
      </c>
      <c r="G115" s="152">
        <f t="shared" si="62"/>
        <v>2.3359999999999999</v>
      </c>
      <c r="H115" s="153">
        <f t="shared" si="63"/>
        <v>2.4</v>
      </c>
      <c r="I115" s="154">
        <f t="shared" si="64"/>
        <v>5225.2460000000001</v>
      </c>
      <c r="J115" s="155">
        <f t="shared" si="65"/>
        <v>1.4684626080649379E-2</v>
      </c>
      <c r="K115" s="155">
        <f t="shared" si="66"/>
        <v>0.3412171976090933</v>
      </c>
      <c r="L115" s="155">
        <f t="shared" si="67"/>
        <v>0.23998870101044045</v>
      </c>
      <c r="M115" s="156">
        <f t="shared" si="68"/>
        <v>9.0220000000000002</v>
      </c>
      <c r="N115" s="157">
        <f t="shared" si="69"/>
        <v>9.6000000000000002E-2</v>
      </c>
      <c r="O115" s="157">
        <f t="shared" si="70"/>
        <v>14.773999999999999</v>
      </c>
      <c r="P115" s="158">
        <f t="shared" si="71"/>
        <v>0</v>
      </c>
      <c r="Q115" s="159">
        <f t="shared" si="72"/>
        <v>80</v>
      </c>
      <c r="R115" s="160">
        <f t="shared" si="73"/>
        <v>27.124982854313895</v>
      </c>
      <c r="S115" s="145">
        <f t="shared" si="74"/>
        <v>5</v>
      </c>
      <c r="T115" s="145">
        <f t="shared" si="75"/>
        <v>772</v>
      </c>
      <c r="U115" t="s">
        <v>156</v>
      </c>
      <c r="V115" t="s">
        <v>232</v>
      </c>
      <c r="W115" t="s">
        <v>156</v>
      </c>
      <c r="X115" s="4" t="s">
        <v>232</v>
      </c>
      <c r="Y115" s="4" t="s">
        <v>1172</v>
      </c>
      <c r="Z115" s="4" t="s">
        <v>661</v>
      </c>
      <c r="AA115" s="4" t="s">
        <v>49</v>
      </c>
      <c r="AB115" s="4">
        <v>514</v>
      </c>
      <c r="AC115" s="4">
        <v>5225.2460000000001</v>
      </c>
      <c r="AD115" s="4">
        <v>2236.6179999999999</v>
      </c>
      <c r="AE115" s="4">
        <v>2.3359999999999999</v>
      </c>
      <c r="AF115" s="4">
        <v>2.4</v>
      </c>
      <c r="AG115" s="4">
        <v>9.0220000000000002</v>
      </c>
      <c r="AH115" s="4">
        <v>299.07850400000001</v>
      </c>
      <c r="AI115" s="4">
        <v>4.3918559999999998</v>
      </c>
      <c r="AJ115" s="4">
        <v>102.050729</v>
      </c>
      <c r="AK115" s="4">
        <v>1254</v>
      </c>
      <c r="AL115" s="4">
        <v>5</v>
      </c>
      <c r="AM115" s="4">
        <v>772</v>
      </c>
      <c r="AN115" s="4">
        <v>80</v>
      </c>
      <c r="AO115" s="4">
        <v>17.471150999999999</v>
      </c>
      <c r="AP115" s="4">
        <v>1339.6</v>
      </c>
      <c r="AQ115" s="4">
        <v>0</v>
      </c>
      <c r="AR115" s="4">
        <v>4</v>
      </c>
      <c r="AS115" s="4">
        <v>994</v>
      </c>
      <c r="AT115" s="4">
        <v>9.6000000000000002E-2</v>
      </c>
      <c r="AU115" s="4">
        <v>14.773999999999999</v>
      </c>
      <c r="AV115" s="4">
        <v>46030</v>
      </c>
      <c r="AW115" s="4">
        <v>0</v>
      </c>
      <c r="AX115" s="4">
        <v>0.46</v>
      </c>
      <c r="AY115">
        <v>0.97333333333333327</v>
      </c>
      <c r="AZ115" t="s">
        <v>69</v>
      </c>
      <c r="BA115" t="s">
        <v>1144</v>
      </c>
      <c r="BB115">
        <v>3</v>
      </c>
      <c r="BC115" t="s">
        <v>1173</v>
      </c>
      <c r="BD115">
        <v>10</v>
      </c>
      <c r="BE115">
        <v>85598.592999999993</v>
      </c>
      <c r="BF115">
        <v>6.1043596826410459E-2</v>
      </c>
      <c r="BG115">
        <v>5.9415767577706176E-2</v>
      </c>
      <c r="BH115">
        <v>610636.45500000019</v>
      </c>
      <c r="BI115">
        <v>8.5570488908985921E-3</v>
      </c>
      <c r="BJ115">
        <v>8.3288609204746292E-3</v>
      </c>
      <c r="BK115">
        <v>1</v>
      </c>
      <c r="BL115" t="s">
        <v>74</v>
      </c>
      <c r="BM115">
        <v>-1</v>
      </c>
      <c r="BN115" t="s">
        <v>936</v>
      </c>
    </row>
    <row r="116" spans="1:66">
      <c r="A116" s="143" t="str">
        <f t="shared" si="56"/>
        <v>삼환교통</v>
      </c>
      <c r="B116" s="143" t="str">
        <f t="shared" si="57"/>
        <v>급행99</v>
      </c>
      <c r="C116" s="144" t="str">
        <f t="shared" si="58"/>
        <v>70바3117</v>
      </c>
      <c r="D116" s="132" t="str">
        <f t="shared" si="59"/>
        <v>대형</v>
      </c>
      <c r="E116" s="128" t="str">
        <f t="shared" si="60"/>
        <v>B</v>
      </c>
      <c r="F116" s="151">
        <f t="shared" si="61"/>
        <v>0.93129032258064515</v>
      </c>
      <c r="G116" s="152">
        <f t="shared" si="62"/>
        <v>2.887</v>
      </c>
      <c r="H116" s="153">
        <f t="shared" si="63"/>
        <v>3.1</v>
      </c>
      <c r="I116" s="154">
        <f t="shared" si="64"/>
        <v>5551.9049999999997</v>
      </c>
      <c r="J116" s="155">
        <f t="shared" si="65"/>
        <v>2.0080574364748392E-2</v>
      </c>
      <c r="K116" s="155">
        <f t="shared" si="66"/>
        <v>0.3320411796628166</v>
      </c>
      <c r="L116" s="155">
        <f t="shared" si="67"/>
        <v>0.17183291140608495</v>
      </c>
      <c r="M116" s="156">
        <f t="shared" si="68"/>
        <v>8.3070000000000004</v>
      </c>
      <c r="N116" s="157">
        <f t="shared" si="69"/>
        <v>7.1999999999999995E-2</v>
      </c>
      <c r="O116" s="157">
        <f t="shared" si="70"/>
        <v>4.3230000000000004</v>
      </c>
      <c r="P116" s="158">
        <f t="shared" si="71"/>
        <v>0</v>
      </c>
      <c r="Q116" s="159">
        <f t="shared" si="72"/>
        <v>69</v>
      </c>
      <c r="R116" s="160">
        <f t="shared" si="73"/>
        <v>27.281708385045345</v>
      </c>
      <c r="S116" s="145">
        <f t="shared" si="74"/>
        <v>4</v>
      </c>
      <c r="T116" s="145">
        <f t="shared" si="75"/>
        <v>240</v>
      </c>
      <c r="U116" t="s">
        <v>156</v>
      </c>
      <c r="V116" t="s">
        <v>233</v>
      </c>
      <c r="W116" t="s">
        <v>156</v>
      </c>
      <c r="X116" s="4" t="s">
        <v>233</v>
      </c>
      <c r="Y116" s="4" t="s">
        <v>1174</v>
      </c>
      <c r="Z116" s="4" t="s">
        <v>661</v>
      </c>
      <c r="AA116" s="4" t="s">
        <v>49</v>
      </c>
      <c r="AB116" s="4">
        <v>514</v>
      </c>
      <c r="AC116" s="4">
        <v>5551.9049999999997</v>
      </c>
      <c r="AD116" s="4">
        <v>1922.8130000000001</v>
      </c>
      <c r="AE116" s="4">
        <v>2.887</v>
      </c>
      <c r="AF116" s="4">
        <v>3.1</v>
      </c>
      <c r="AG116" s="4">
        <v>8.3070000000000004</v>
      </c>
      <c r="AH116" s="4">
        <v>314.10660300000001</v>
      </c>
      <c r="AI116" s="4">
        <v>6.3074409999999999</v>
      </c>
      <c r="AJ116" s="4">
        <v>104.29632700000001</v>
      </c>
      <c r="AK116" s="4">
        <v>954</v>
      </c>
      <c r="AL116" s="4">
        <v>4</v>
      </c>
      <c r="AM116" s="4">
        <v>240</v>
      </c>
      <c r="AN116" s="4">
        <v>69</v>
      </c>
      <c r="AO116" s="4">
        <v>17.675225000000001</v>
      </c>
      <c r="AP116" s="4">
        <v>284.10000000000002</v>
      </c>
      <c r="AQ116" s="4">
        <v>0</v>
      </c>
      <c r="AR116" s="4">
        <v>46</v>
      </c>
      <c r="AS116" s="4">
        <v>14925</v>
      </c>
      <c r="AT116" s="4">
        <v>7.1999999999999995E-2</v>
      </c>
      <c r="AU116" s="4">
        <v>4.3230000000000004</v>
      </c>
      <c r="AV116" s="4">
        <v>49377</v>
      </c>
      <c r="AW116" s="4">
        <v>0</v>
      </c>
      <c r="AX116" s="4">
        <v>0.54</v>
      </c>
      <c r="AY116">
        <v>0.93129032258064515</v>
      </c>
      <c r="AZ116" t="s">
        <v>71</v>
      </c>
      <c r="BA116" t="s">
        <v>1175</v>
      </c>
      <c r="BB116">
        <v>2</v>
      </c>
      <c r="BC116" t="s">
        <v>1176</v>
      </c>
      <c r="BD116">
        <v>13</v>
      </c>
      <c r="BE116">
        <v>55278.470999999998</v>
      </c>
      <c r="BF116">
        <v>0.10043521283358217</v>
      </c>
      <c r="BG116">
        <v>9.353434175824249E-2</v>
      </c>
      <c r="BH116">
        <v>610636.45500000019</v>
      </c>
      <c r="BI116">
        <v>9.091997299768154E-3</v>
      </c>
      <c r="BJ116">
        <v>8.4672890982034395E-3</v>
      </c>
      <c r="BK116">
        <v>1</v>
      </c>
      <c r="BL116" t="s">
        <v>69</v>
      </c>
      <c r="BM116">
        <v>-1</v>
      </c>
      <c r="BN116" t="s">
        <v>936</v>
      </c>
    </row>
    <row r="117" spans="1:66">
      <c r="A117" s="143" t="str">
        <f t="shared" si="56"/>
        <v>삼환교통</v>
      </c>
      <c r="B117" s="143" t="str">
        <f t="shared" si="57"/>
        <v>급행99</v>
      </c>
      <c r="C117" s="144" t="str">
        <f t="shared" si="58"/>
        <v>70바3123</v>
      </c>
      <c r="D117" s="132" t="str">
        <f t="shared" si="59"/>
        <v>대형</v>
      </c>
      <c r="E117" s="128" t="str">
        <f t="shared" si="60"/>
        <v>C</v>
      </c>
      <c r="F117" s="151">
        <f t="shared" si="61"/>
        <v>0.86545454545454548</v>
      </c>
      <c r="G117" s="152">
        <f t="shared" si="62"/>
        <v>2.8559999999999999</v>
      </c>
      <c r="H117" s="153">
        <f t="shared" si="63"/>
        <v>3.3</v>
      </c>
      <c r="I117" s="154">
        <f t="shared" si="64"/>
        <v>6012.9089999999997</v>
      </c>
      <c r="J117" s="155">
        <f t="shared" si="65"/>
        <v>1.2477868512718664E-2</v>
      </c>
      <c r="K117" s="155">
        <f t="shared" si="66"/>
        <v>0.33652422180513503</v>
      </c>
      <c r="L117" s="155">
        <f t="shared" si="67"/>
        <v>0.23565964494057703</v>
      </c>
      <c r="M117" s="156">
        <f t="shared" si="68"/>
        <v>10.061999999999999</v>
      </c>
      <c r="N117" s="157">
        <f t="shared" si="69"/>
        <v>0.05</v>
      </c>
      <c r="O117" s="157">
        <f t="shared" si="70"/>
        <v>9.7959999999999994</v>
      </c>
      <c r="P117" s="158">
        <f t="shared" si="71"/>
        <v>0</v>
      </c>
      <c r="Q117" s="159">
        <f t="shared" si="72"/>
        <v>69</v>
      </c>
      <c r="R117" s="160">
        <f t="shared" si="73"/>
        <v>28.006124663738017</v>
      </c>
      <c r="S117" s="145">
        <f t="shared" si="74"/>
        <v>3</v>
      </c>
      <c r="T117" s="145">
        <f t="shared" si="75"/>
        <v>589</v>
      </c>
      <c r="U117" t="s">
        <v>156</v>
      </c>
      <c r="V117" t="s">
        <v>233</v>
      </c>
      <c r="W117" t="s">
        <v>156</v>
      </c>
      <c r="X117" s="4" t="s">
        <v>233</v>
      </c>
      <c r="Y117" s="4" t="s">
        <v>1177</v>
      </c>
      <c r="Z117" s="4" t="s">
        <v>661</v>
      </c>
      <c r="AA117" s="4" t="s">
        <v>49</v>
      </c>
      <c r="AB117" s="4">
        <v>514</v>
      </c>
      <c r="AC117" s="4">
        <v>6012.9089999999997</v>
      </c>
      <c r="AD117" s="4">
        <v>2105.2240000000002</v>
      </c>
      <c r="AE117" s="4">
        <v>2.8559999999999999</v>
      </c>
      <c r="AF117" s="4">
        <v>3.3</v>
      </c>
      <c r="AG117" s="4">
        <v>10.061999999999999</v>
      </c>
      <c r="AH117" s="4">
        <v>329.801039</v>
      </c>
      <c r="AI117" s="4">
        <v>4.1152139999999999</v>
      </c>
      <c r="AJ117" s="4">
        <v>110.98603799999999</v>
      </c>
      <c r="AK117" s="4">
        <v>1417</v>
      </c>
      <c r="AL117" s="4">
        <v>3</v>
      </c>
      <c r="AM117" s="4">
        <v>589</v>
      </c>
      <c r="AN117" s="4">
        <v>69</v>
      </c>
      <c r="AO117" s="4">
        <v>18.231928</v>
      </c>
      <c r="AP117" s="4">
        <v>468.4</v>
      </c>
      <c r="AQ117" s="4">
        <v>0</v>
      </c>
      <c r="AR117" s="4">
        <v>9</v>
      </c>
      <c r="AS117" s="4">
        <v>829</v>
      </c>
      <c r="AT117" s="4">
        <v>0.05</v>
      </c>
      <c r="AU117" s="4">
        <v>9.7959999999999994</v>
      </c>
      <c r="AV117" s="4">
        <v>52226</v>
      </c>
      <c r="AW117" s="4">
        <v>0</v>
      </c>
      <c r="AX117" s="4">
        <v>0.57999999999999996</v>
      </c>
      <c r="AY117">
        <v>0.86545454545454548</v>
      </c>
      <c r="AZ117" t="s">
        <v>72</v>
      </c>
      <c r="BA117" t="s">
        <v>1175</v>
      </c>
      <c r="BB117">
        <v>2</v>
      </c>
      <c r="BC117" t="s">
        <v>1178</v>
      </c>
      <c r="BD117">
        <v>9</v>
      </c>
      <c r="BE117">
        <v>55278.470999999998</v>
      </c>
      <c r="BF117">
        <v>0.10877487910257141</v>
      </c>
      <c r="BG117">
        <v>9.4139713550589088E-2</v>
      </c>
      <c r="BH117">
        <v>610636.45500000019</v>
      </c>
      <c r="BI117">
        <v>9.8469538638992615E-3</v>
      </c>
      <c r="BJ117">
        <v>8.5220909803928151E-3</v>
      </c>
      <c r="BK117">
        <v>1</v>
      </c>
      <c r="BL117" t="s">
        <v>69</v>
      </c>
      <c r="BM117">
        <v>-2</v>
      </c>
      <c r="BN117" t="s">
        <v>936</v>
      </c>
    </row>
    <row r="118" spans="1:66">
      <c r="A118" s="143" t="str">
        <f t="shared" si="56"/>
        <v>삼환교통</v>
      </c>
      <c r="B118" s="143" t="str">
        <f t="shared" si="57"/>
        <v>급행99</v>
      </c>
      <c r="C118" s="144" t="str">
        <f t="shared" si="58"/>
        <v>70바3124</v>
      </c>
      <c r="D118" s="132" t="str">
        <f t="shared" si="59"/>
        <v>대형</v>
      </c>
      <c r="E118" s="128" t="str">
        <f t="shared" si="60"/>
        <v>B</v>
      </c>
      <c r="F118" s="151">
        <f t="shared" si="61"/>
        <v>0.93766666666666676</v>
      </c>
      <c r="G118" s="152">
        <f t="shared" si="62"/>
        <v>2.8130000000000002</v>
      </c>
      <c r="H118" s="153">
        <f t="shared" si="63"/>
        <v>3</v>
      </c>
      <c r="I118" s="154">
        <f t="shared" si="64"/>
        <v>6023.9380000000001</v>
      </c>
      <c r="J118" s="155">
        <f t="shared" si="65"/>
        <v>1.2075192119337438E-2</v>
      </c>
      <c r="K118" s="155">
        <f t="shared" si="66"/>
        <v>0.29791502672340364</v>
      </c>
      <c r="L118" s="155">
        <f t="shared" si="67"/>
        <v>0.21132355611893747</v>
      </c>
      <c r="M118" s="156">
        <f t="shared" si="68"/>
        <v>10.39</v>
      </c>
      <c r="N118" s="157">
        <f t="shared" si="69"/>
        <v>8.3000000000000004E-2</v>
      </c>
      <c r="O118" s="157">
        <f t="shared" si="70"/>
        <v>10.076000000000001</v>
      </c>
      <c r="P118" s="158">
        <f t="shared" si="71"/>
        <v>0</v>
      </c>
      <c r="Q118" s="159">
        <f t="shared" si="72"/>
        <v>72</v>
      </c>
      <c r="R118" s="160">
        <f t="shared" si="73"/>
        <v>27.637347780315274</v>
      </c>
      <c r="S118" s="145">
        <f t="shared" si="74"/>
        <v>5</v>
      </c>
      <c r="T118" s="145">
        <f t="shared" si="75"/>
        <v>607</v>
      </c>
      <c r="U118" t="s">
        <v>156</v>
      </c>
      <c r="V118" t="s">
        <v>233</v>
      </c>
      <c r="W118" t="s">
        <v>156</v>
      </c>
      <c r="X118" s="4" t="s">
        <v>233</v>
      </c>
      <c r="Y118" s="4" t="s">
        <v>1179</v>
      </c>
      <c r="Z118" s="4" t="s">
        <v>661</v>
      </c>
      <c r="AA118" s="4" t="s">
        <v>49</v>
      </c>
      <c r="AB118" s="4">
        <v>514</v>
      </c>
      <c r="AC118" s="4">
        <v>6023.9380000000001</v>
      </c>
      <c r="AD118" s="4">
        <v>2141.3420000000001</v>
      </c>
      <c r="AE118" s="4">
        <v>2.8130000000000002</v>
      </c>
      <c r="AF118" s="4">
        <v>3</v>
      </c>
      <c r="AG118" s="4">
        <v>10.39</v>
      </c>
      <c r="AH118" s="4">
        <v>315.88491199999999</v>
      </c>
      <c r="AI118" s="4">
        <v>3.814371</v>
      </c>
      <c r="AJ118" s="4">
        <v>94.106862000000007</v>
      </c>
      <c r="AK118" s="4">
        <v>1273</v>
      </c>
      <c r="AL118" s="4">
        <v>5</v>
      </c>
      <c r="AM118" s="4">
        <v>607</v>
      </c>
      <c r="AN118" s="4">
        <v>72</v>
      </c>
      <c r="AO118" s="4">
        <v>19.070039999999999</v>
      </c>
      <c r="AP118" s="4">
        <v>476.8</v>
      </c>
      <c r="AQ118" s="4">
        <v>0</v>
      </c>
      <c r="AR118" s="4">
        <v>13</v>
      </c>
      <c r="AS118" s="4">
        <v>1564</v>
      </c>
      <c r="AT118" s="4">
        <v>8.3000000000000004E-2</v>
      </c>
      <c r="AU118" s="4">
        <v>10.076000000000001</v>
      </c>
      <c r="AV118" s="4">
        <v>51985</v>
      </c>
      <c r="AW118" s="4">
        <v>0</v>
      </c>
      <c r="AX118" s="4">
        <v>0.59</v>
      </c>
      <c r="AY118">
        <v>0.93766666666666676</v>
      </c>
      <c r="AZ118" t="s">
        <v>71</v>
      </c>
      <c r="BA118" t="s">
        <v>1175</v>
      </c>
      <c r="BB118">
        <v>1</v>
      </c>
      <c r="BC118" t="s">
        <v>1180</v>
      </c>
      <c r="BD118">
        <v>11</v>
      </c>
      <c r="BE118">
        <v>55278.470999999998</v>
      </c>
      <c r="BF118">
        <v>0.10897439619847663</v>
      </c>
      <c r="BG118">
        <v>0.10218165883543825</v>
      </c>
      <c r="BH118">
        <v>610636.45500000019</v>
      </c>
      <c r="BI118">
        <v>9.86501534697924E-3</v>
      </c>
      <c r="BJ118">
        <v>9.2500960570175358E-3</v>
      </c>
      <c r="BK118">
        <v>1</v>
      </c>
      <c r="BL118" t="s">
        <v>69</v>
      </c>
      <c r="BM118">
        <v>-1</v>
      </c>
      <c r="BN118" t="s">
        <v>936</v>
      </c>
    </row>
    <row r="119" spans="1:66">
      <c r="A119" s="143" t="str">
        <f t="shared" si="56"/>
        <v>삼환교통</v>
      </c>
      <c r="B119" s="143" t="str">
        <f t="shared" si="57"/>
        <v>급행99</v>
      </c>
      <c r="C119" s="144" t="str">
        <f t="shared" si="58"/>
        <v>70바3126</v>
      </c>
      <c r="D119" s="132" t="str">
        <f t="shared" si="59"/>
        <v>대형</v>
      </c>
      <c r="E119" s="128" t="str">
        <f t="shared" si="60"/>
        <v>C</v>
      </c>
      <c r="F119" s="151">
        <f t="shared" si="61"/>
        <v>0.86322580645161295</v>
      </c>
      <c r="G119" s="152">
        <f t="shared" si="62"/>
        <v>2.6760000000000002</v>
      </c>
      <c r="H119" s="153">
        <f t="shared" si="63"/>
        <v>3.1</v>
      </c>
      <c r="I119" s="154">
        <f t="shared" si="64"/>
        <v>6530.0690000000004</v>
      </c>
      <c r="J119" s="155">
        <f t="shared" si="65"/>
        <v>1.5903484022490547E-2</v>
      </c>
      <c r="K119" s="155">
        <f t="shared" si="66"/>
        <v>0.33942255745997019</v>
      </c>
      <c r="L119" s="155">
        <f t="shared" si="67"/>
        <v>0.21638362473658393</v>
      </c>
      <c r="M119" s="156">
        <f t="shared" si="68"/>
        <v>11.824999999999999</v>
      </c>
      <c r="N119" s="157">
        <f t="shared" si="69"/>
        <v>1.5620000000000001</v>
      </c>
      <c r="O119" s="157">
        <f t="shared" si="70"/>
        <v>5.6050000000000004</v>
      </c>
      <c r="P119" s="158">
        <f t="shared" si="71"/>
        <v>0</v>
      </c>
      <c r="Q119" s="159">
        <f t="shared" si="72"/>
        <v>73</v>
      </c>
      <c r="R119" s="160">
        <f t="shared" si="73"/>
        <v>28.464371657596672</v>
      </c>
      <c r="S119" s="145">
        <f t="shared" si="74"/>
        <v>102</v>
      </c>
      <c r="T119" s="145">
        <f t="shared" si="75"/>
        <v>366</v>
      </c>
      <c r="U119" t="s">
        <v>156</v>
      </c>
      <c r="V119" t="s">
        <v>233</v>
      </c>
      <c r="W119" t="s">
        <v>156</v>
      </c>
      <c r="X119" s="4" t="s">
        <v>233</v>
      </c>
      <c r="Y119" s="4" t="s">
        <v>1181</v>
      </c>
      <c r="Z119" s="4" t="s">
        <v>661</v>
      </c>
      <c r="AA119" s="4" t="s">
        <v>49</v>
      </c>
      <c r="AB119" s="4">
        <v>514</v>
      </c>
      <c r="AC119" s="4">
        <v>6530.0690000000004</v>
      </c>
      <c r="AD119" s="4">
        <v>2439.9549999999999</v>
      </c>
      <c r="AE119" s="4">
        <v>2.6760000000000002</v>
      </c>
      <c r="AF119" s="4">
        <v>3.1</v>
      </c>
      <c r="AG119" s="4">
        <v>11.824999999999999</v>
      </c>
      <c r="AH119" s="4">
        <v>355.85743300000001</v>
      </c>
      <c r="AI119" s="4">
        <v>5.6593730000000004</v>
      </c>
      <c r="AJ119" s="4">
        <v>120.78604</v>
      </c>
      <c r="AK119" s="4">
        <v>1413</v>
      </c>
      <c r="AL119" s="4">
        <v>102</v>
      </c>
      <c r="AM119" s="4">
        <v>366</v>
      </c>
      <c r="AN119" s="4">
        <v>73</v>
      </c>
      <c r="AO119" s="4">
        <v>18.350238999999998</v>
      </c>
      <c r="AP119" s="4">
        <v>1352.3</v>
      </c>
      <c r="AQ119" s="4">
        <v>0</v>
      </c>
      <c r="AR119" s="4">
        <v>37</v>
      </c>
      <c r="AS119" s="4">
        <v>12926</v>
      </c>
      <c r="AT119" s="4">
        <v>1.5620000000000001</v>
      </c>
      <c r="AU119" s="4">
        <v>5.6050000000000004</v>
      </c>
      <c r="AV119" s="4">
        <v>55593</v>
      </c>
      <c r="AW119" s="4">
        <v>0</v>
      </c>
      <c r="AX119" s="4">
        <v>0.59</v>
      </c>
      <c r="AY119">
        <v>0.86322580645161295</v>
      </c>
      <c r="AZ119" t="s">
        <v>72</v>
      </c>
      <c r="BA119" t="s">
        <v>1175</v>
      </c>
      <c r="BB119">
        <v>3</v>
      </c>
      <c r="BC119" t="s">
        <v>1182</v>
      </c>
      <c r="BD119">
        <v>11</v>
      </c>
      <c r="BE119">
        <v>55278.470999999998</v>
      </c>
      <c r="BF119">
        <v>0.11813042006896321</v>
      </c>
      <c r="BG119">
        <v>0.10197322713049857</v>
      </c>
      <c r="BH119">
        <v>610636.45500000019</v>
      </c>
      <c r="BI119">
        <v>1.069387349302622E-2</v>
      </c>
      <c r="BJ119">
        <v>9.2312275701090865E-3</v>
      </c>
      <c r="BK119">
        <v>1</v>
      </c>
      <c r="BL119" t="s">
        <v>72</v>
      </c>
      <c r="BM119">
        <v>0</v>
      </c>
      <c r="BN119" t="s">
        <v>935</v>
      </c>
    </row>
    <row r="120" spans="1:66">
      <c r="A120" s="143" t="str">
        <f t="shared" si="56"/>
        <v>삼환교통</v>
      </c>
      <c r="B120" s="143" t="str">
        <f t="shared" si="57"/>
        <v>급행99</v>
      </c>
      <c r="C120" s="144" t="str">
        <f t="shared" si="58"/>
        <v>70바3139</v>
      </c>
      <c r="D120" s="132" t="str">
        <f t="shared" si="59"/>
        <v>대형</v>
      </c>
      <c r="E120" s="128" t="str">
        <f t="shared" si="60"/>
        <v>C</v>
      </c>
      <c r="F120" s="151">
        <f t="shared" si="61"/>
        <v>0.88666666666666671</v>
      </c>
      <c r="G120" s="152">
        <f t="shared" si="62"/>
        <v>2.9260000000000002</v>
      </c>
      <c r="H120" s="153">
        <f t="shared" si="63"/>
        <v>3.3</v>
      </c>
      <c r="I120" s="154">
        <f t="shared" si="64"/>
        <v>5645.6850000000004</v>
      </c>
      <c r="J120" s="155">
        <f t="shared" si="65"/>
        <v>1.6599095080367832E-2</v>
      </c>
      <c r="K120" s="155">
        <f t="shared" si="66"/>
        <v>0.33137895876886159</v>
      </c>
      <c r="L120" s="155">
        <f t="shared" si="67"/>
        <v>0.22849308808408544</v>
      </c>
      <c r="M120" s="156">
        <f t="shared" si="68"/>
        <v>7.8630000000000004</v>
      </c>
      <c r="N120" s="157">
        <f t="shared" si="69"/>
        <v>3.5000000000000003E-2</v>
      </c>
      <c r="O120" s="157">
        <f t="shared" si="70"/>
        <v>7.085</v>
      </c>
      <c r="P120" s="158">
        <f t="shared" si="71"/>
        <v>0</v>
      </c>
      <c r="Q120" s="159">
        <f t="shared" si="72"/>
        <v>74</v>
      </c>
      <c r="R120" s="160">
        <f t="shared" si="73"/>
        <v>28.998694857511566</v>
      </c>
      <c r="S120" s="145">
        <f t="shared" si="74"/>
        <v>2</v>
      </c>
      <c r="T120" s="145">
        <f t="shared" si="75"/>
        <v>400</v>
      </c>
      <c r="U120" t="s">
        <v>156</v>
      </c>
      <c r="V120" t="s">
        <v>233</v>
      </c>
      <c r="W120" t="s">
        <v>156</v>
      </c>
      <c r="X120" s="4" t="s">
        <v>233</v>
      </c>
      <c r="Y120" s="4" t="s">
        <v>1183</v>
      </c>
      <c r="Z120" s="4" t="s">
        <v>661</v>
      </c>
      <c r="AA120" s="4" t="s">
        <v>49</v>
      </c>
      <c r="AB120" s="4">
        <v>514</v>
      </c>
      <c r="AC120" s="4">
        <v>5645.6850000000004</v>
      </c>
      <c r="AD120" s="4">
        <v>1929.2570000000001</v>
      </c>
      <c r="AE120" s="4">
        <v>2.9260000000000002</v>
      </c>
      <c r="AF120" s="4">
        <v>3.3</v>
      </c>
      <c r="AG120" s="4">
        <v>7.8630000000000004</v>
      </c>
      <c r="AH120" s="4">
        <v>298.59049399999998</v>
      </c>
      <c r="AI120" s="4">
        <v>4.9563319999999997</v>
      </c>
      <c r="AJ120" s="4">
        <v>98.946607</v>
      </c>
      <c r="AK120" s="4">
        <v>1290</v>
      </c>
      <c r="AL120" s="4">
        <v>2</v>
      </c>
      <c r="AM120" s="4">
        <v>400</v>
      </c>
      <c r="AN120" s="4">
        <v>74</v>
      </c>
      <c r="AO120" s="4">
        <v>18.907785000000001</v>
      </c>
      <c r="AP120" s="4">
        <v>1175.8</v>
      </c>
      <c r="AQ120" s="4">
        <v>0</v>
      </c>
      <c r="AR120" s="4">
        <v>28</v>
      </c>
      <c r="AS120" s="4">
        <v>4137</v>
      </c>
      <c r="AT120" s="4">
        <v>3.5000000000000003E-2</v>
      </c>
      <c r="AU120" s="4">
        <v>7.085</v>
      </c>
      <c r="AV120" s="4">
        <v>47645</v>
      </c>
      <c r="AW120" s="4">
        <v>0</v>
      </c>
      <c r="AX120" s="4">
        <v>0.5</v>
      </c>
      <c r="AY120">
        <v>0.88666666666666671</v>
      </c>
      <c r="AZ120" t="s">
        <v>72</v>
      </c>
      <c r="BA120" t="s">
        <v>1175</v>
      </c>
      <c r="BB120">
        <v>1</v>
      </c>
      <c r="BC120" t="s">
        <v>1184</v>
      </c>
      <c r="BD120">
        <v>9</v>
      </c>
      <c r="BE120">
        <v>55278.470999999998</v>
      </c>
      <c r="BF120">
        <v>0.10213171417132721</v>
      </c>
      <c r="BG120">
        <v>9.0556786565243463E-2</v>
      </c>
      <c r="BH120">
        <v>610636.45500000019</v>
      </c>
      <c r="BI120">
        <v>9.2455747667407086E-3</v>
      </c>
      <c r="BJ120">
        <v>8.1977429598434279E-3</v>
      </c>
      <c r="BK120">
        <v>1</v>
      </c>
      <c r="BL120" t="s">
        <v>69</v>
      </c>
      <c r="BM120">
        <v>-2</v>
      </c>
      <c r="BN120" t="s">
        <v>936</v>
      </c>
    </row>
    <row r="121" spans="1:66">
      <c r="A121" s="143" t="str">
        <f t="shared" si="56"/>
        <v>삼환교통</v>
      </c>
      <c r="B121" s="143" t="str">
        <f t="shared" si="57"/>
        <v>급행99</v>
      </c>
      <c r="C121" s="144" t="str">
        <f t="shared" si="58"/>
        <v>70바3147</v>
      </c>
      <c r="D121" s="132" t="str">
        <f t="shared" si="59"/>
        <v>대형</v>
      </c>
      <c r="E121" s="128" t="str">
        <f t="shared" si="60"/>
        <v>C</v>
      </c>
      <c r="F121" s="151">
        <f t="shared" si="61"/>
        <v>0.86064516129032265</v>
      </c>
      <c r="G121" s="152">
        <f t="shared" si="62"/>
        <v>2.6680000000000001</v>
      </c>
      <c r="H121" s="153">
        <f t="shared" si="63"/>
        <v>3.1</v>
      </c>
      <c r="I121" s="154">
        <f t="shared" si="64"/>
        <v>6463.4759999999997</v>
      </c>
      <c r="J121" s="155">
        <f t="shared" si="65"/>
        <v>1.4006612446452989E-2</v>
      </c>
      <c r="K121" s="155">
        <f t="shared" si="66"/>
        <v>0.35577253159541156</v>
      </c>
      <c r="L121" s="155">
        <f t="shared" si="67"/>
        <v>0.20546220021548778</v>
      </c>
      <c r="M121" s="156">
        <f t="shared" si="68"/>
        <v>12.939</v>
      </c>
      <c r="N121" s="157">
        <f t="shared" si="69"/>
        <v>3.1E-2</v>
      </c>
      <c r="O121" s="157">
        <f t="shared" si="70"/>
        <v>6.173</v>
      </c>
      <c r="P121" s="158">
        <f t="shared" si="71"/>
        <v>0</v>
      </c>
      <c r="Q121" s="159">
        <f t="shared" si="72"/>
        <v>73</v>
      </c>
      <c r="R121" s="160">
        <f t="shared" si="73"/>
        <v>29.546259919187353</v>
      </c>
      <c r="S121" s="145">
        <f t="shared" si="74"/>
        <v>2</v>
      </c>
      <c r="T121" s="145">
        <f t="shared" si="75"/>
        <v>399</v>
      </c>
      <c r="U121" t="s">
        <v>156</v>
      </c>
      <c r="V121" t="s">
        <v>233</v>
      </c>
      <c r="W121" t="s">
        <v>156</v>
      </c>
      <c r="X121" s="4" t="s">
        <v>233</v>
      </c>
      <c r="Y121" s="4" t="s">
        <v>1185</v>
      </c>
      <c r="Z121" s="4" t="s">
        <v>661</v>
      </c>
      <c r="AA121" s="4" t="s">
        <v>49</v>
      </c>
      <c r="AB121" s="4">
        <v>514</v>
      </c>
      <c r="AC121" s="4">
        <v>6463.4759999999997</v>
      </c>
      <c r="AD121" s="4">
        <v>2422.7809999999999</v>
      </c>
      <c r="AE121" s="4">
        <v>2.6680000000000001</v>
      </c>
      <c r="AF121" s="4">
        <v>3.1</v>
      </c>
      <c r="AG121" s="4">
        <v>12.939</v>
      </c>
      <c r="AH121" s="4">
        <v>347.11298099999999</v>
      </c>
      <c r="AI121" s="4">
        <v>4.8618769999999998</v>
      </c>
      <c r="AJ121" s="4">
        <v>123.493264</v>
      </c>
      <c r="AK121" s="4">
        <v>1328</v>
      </c>
      <c r="AL121" s="4">
        <v>2</v>
      </c>
      <c r="AM121" s="4">
        <v>399</v>
      </c>
      <c r="AN121" s="4">
        <v>73</v>
      </c>
      <c r="AO121" s="4">
        <v>18.620668999999999</v>
      </c>
      <c r="AP121" s="4">
        <v>1099.9000000000001</v>
      </c>
      <c r="AQ121" s="4">
        <v>0</v>
      </c>
      <c r="AR121" s="4">
        <v>42</v>
      </c>
      <c r="AS121" s="4">
        <v>9526</v>
      </c>
      <c r="AT121" s="4">
        <v>3.1E-2</v>
      </c>
      <c r="AU121" s="4">
        <v>6.173</v>
      </c>
      <c r="AV121" s="4">
        <v>56575</v>
      </c>
      <c r="AW121" s="4">
        <v>0</v>
      </c>
      <c r="AX121" s="4">
        <v>0.6</v>
      </c>
      <c r="AY121">
        <v>0.86064516129032265</v>
      </c>
      <c r="AZ121" t="s">
        <v>72</v>
      </c>
      <c r="BA121" t="s">
        <v>1175</v>
      </c>
      <c r="BB121">
        <v>4</v>
      </c>
      <c r="BC121" t="s">
        <v>1186</v>
      </c>
      <c r="BD121">
        <v>12</v>
      </c>
      <c r="BE121">
        <v>55278.470999999998</v>
      </c>
      <c r="BF121">
        <v>0.11692573768909056</v>
      </c>
      <c r="BG121">
        <v>0.10063157037241731</v>
      </c>
      <c r="BH121">
        <v>610636.45500000019</v>
      </c>
      <c r="BI121">
        <v>1.0584818425228145E-2</v>
      </c>
      <c r="BJ121">
        <v>9.1097727608092562E-3</v>
      </c>
      <c r="BK121">
        <v>1</v>
      </c>
      <c r="BL121" t="s">
        <v>72</v>
      </c>
      <c r="BM121">
        <v>0</v>
      </c>
      <c r="BN121" t="s">
        <v>935</v>
      </c>
    </row>
    <row r="122" spans="1:66">
      <c r="A122" s="143" t="str">
        <f t="shared" si="56"/>
        <v>삼환교통</v>
      </c>
      <c r="B122" s="143" t="str">
        <f t="shared" si="57"/>
        <v>급행99</v>
      </c>
      <c r="C122" s="144" t="str">
        <f t="shared" si="58"/>
        <v>70바3148</v>
      </c>
      <c r="D122" s="132" t="str">
        <f t="shared" si="59"/>
        <v>대형</v>
      </c>
      <c r="E122" s="128" t="str">
        <f t="shared" si="60"/>
        <v>B</v>
      </c>
      <c r="F122" s="151">
        <f t="shared" si="61"/>
        <v>0.90575757575757576</v>
      </c>
      <c r="G122" s="152">
        <f t="shared" si="62"/>
        <v>2.9889999999999999</v>
      </c>
      <c r="H122" s="153">
        <f t="shared" si="63"/>
        <v>3.3</v>
      </c>
      <c r="I122" s="154">
        <f t="shared" si="64"/>
        <v>6349.89</v>
      </c>
      <c r="J122" s="155">
        <f t="shared" si="65"/>
        <v>1.2782223601639947E-2</v>
      </c>
      <c r="K122" s="155">
        <f t="shared" si="66"/>
        <v>0.31640696070877095</v>
      </c>
      <c r="L122" s="155">
        <f t="shared" si="67"/>
        <v>0.1863024398847854</v>
      </c>
      <c r="M122" s="156">
        <f t="shared" si="68"/>
        <v>7.109</v>
      </c>
      <c r="N122" s="157">
        <f t="shared" si="69"/>
        <v>1.6E-2</v>
      </c>
      <c r="O122" s="157">
        <f t="shared" si="70"/>
        <v>4.9610000000000003</v>
      </c>
      <c r="P122" s="158">
        <f t="shared" si="71"/>
        <v>0</v>
      </c>
      <c r="Q122" s="159">
        <f t="shared" si="72"/>
        <v>73</v>
      </c>
      <c r="R122" s="160">
        <f t="shared" si="73"/>
        <v>27.560510746343965</v>
      </c>
      <c r="S122" s="145">
        <f t="shared" si="74"/>
        <v>1</v>
      </c>
      <c r="T122" s="145">
        <f t="shared" si="75"/>
        <v>315</v>
      </c>
      <c r="U122" t="s">
        <v>156</v>
      </c>
      <c r="V122" t="s">
        <v>233</v>
      </c>
      <c r="W122" t="s">
        <v>156</v>
      </c>
      <c r="X122" s="4" t="s">
        <v>233</v>
      </c>
      <c r="Y122" s="4" t="s">
        <v>1187</v>
      </c>
      <c r="Z122" s="4" t="s">
        <v>661</v>
      </c>
      <c r="AA122" s="4" t="s">
        <v>49</v>
      </c>
      <c r="AB122" s="4">
        <v>514</v>
      </c>
      <c r="AC122" s="4">
        <v>6349.89</v>
      </c>
      <c r="AD122" s="4">
        <v>2124.587</v>
      </c>
      <c r="AE122" s="4">
        <v>2.9889999999999999</v>
      </c>
      <c r="AF122" s="4">
        <v>3.3</v>
      </c>
      <c r="AG122" s="4">
        <v>7.109</v>
      </c>
      <c r="AH122" s="4">
        <v>343.46215000000001</v>
      </c>
      <c r="AI122" s="4">
        <v>4.3902099999999997</v>
      </c>
      <c r="AJ122" s="4">
        <v>108.673815</v>
      </c>
      <c r="AK122" s="4">
        <v>1183</v>
      </c>
      <c r="AL122" s="4">
        <v>1</v>
      </c>
      <c r="AM122" s="4">
        <v>315</v>
      </c>
      <c r="AN122" s="4">
        <v>73</v>
      </c>
      <c r="AO122" s="4">
        <v>18.487888000000002</v>
      </c>
      <c r="AP122" s="4">
        <v>1485</v>
      </c>
      <c r="AQ122" s="4">
        <v>0</v>
      </c>
      <c r="AR122" s="4">
        <v>41</v>
      </c>
      <c r="AS122" s="4">
        <v>5736</v>
      </c>
      <c r="AT122" s="4">
        <v>1.6E-2</v>
      </c>
      <c r="AU122" s="4">
        <v>4.9610000000000003</v>
      </c>
      <c r="AV122" s="4">
        <v>40394</v>
      </c>
      <c r="AW122" s="4">
        <v>0</v>
      </c>
      <c r="AX122" s="4">
        <v>0.51</v>
      </c>
      <c r="AY122">
        <v>0.90575757575757576</v>
      </c>
      <c r="AZ122" t="s">
        <v>71</v>
      </c>
      <c r="BA122" t="s">
        <v>1175</v>
      </c>
      <c r="BB122">
        <v>3</v>
      </c>
      <c r="BC122" t="s">
        <v>1188</v>
      </c>
      <c r="BD122">
        <v>12</v>
      </c>
      <c r="BE122">
        <v>55278.470999999998</v>
      </c>
      <c r="BF122">
        <v>0.11487094134712952</v>
      </c>
      <c r="BG122">
        <v>0.10404522535956671</v>
      </c>
      <c r="BH122">
        <v>610636.45500000019</v>
      </c>
      <c r="BI122">
        <v>1.0398805947476553E-2</v>
      </c>
      <c r="BJ122">
        <v>9.4187972657598235E-3</v>
      </c>
      <c r="BK122">
        <v>1</v>
      </c>
      <c r="BL122" t="s">
        <v>69</v>
      </c>
      <c r="BM122">
        <v>-1</v>
      </c>
      <c r="BN122" t="s">
        <v>936</v>
      </c>
    </row>
    <row r="123" spans="1:66">
      <c r="A123" s="143" t="str">
        <f t="shared" si="56"/>
        <v>삼환교통</v>
      </c>
      <c r="B123" s="143" t="str">
        <f t="shared" si="57"/>
        <v>급행99</v>
      </c>
      <c r="C123" s="144" t="str">
        <f t="shared" si="58"/>
        <v>70바3149</v>
      </c>
      <c r="D123" s="132" t="str">
        <f t="shared" si="59"/>
        <v>대형</v>
      </c>
      <c r="E123" s="128" t="str">
        <f t="shared" si="60"/>
        <v>B</v>
      </c>
      <c r="F123" s="151">
        <f t="shared" si="61"/>
        <v>0.90121212121212135</v>
      </c>
      <c r="G123" s="152">
        <f t="shared" si="62"/>
        <v>2.9740000000000002</v>
      </c>
      <c r="H123" s="153">
        <f t="shared" si="63"/>
        <v>3.3</v>
      </c>
      <c r="I123" s="154">
        <f t="shared" si="64"/>
        <v>5912.0749999999998</v>
      </c>
      <c r="J123" s="155">
        <f t="shared" si="65"/>
        <v>1.3744065883293171E-2</v>
      </c>
      <c r="K123" s="155">
        <f t="shared" si="66"/>
        <v>0.31958396827424279</v>
      </c>
      <c r="L123" s="155">
        <f t="shared" si="67"/>
        <v>0.19062681038383308</v>
      </c>
      <c r="M123" s="156">
        <f t="shared" si="68"/>
        <v>9.9429999999999996</v>
      </c>
      <c r="N123" s="157">
        <f t="shared" si="69"/>
        <v>1.7000000000000001E-2</v>
      </c>
      <c r="O123" s="157">
        <f t="shared" si="70"/>
        <v>6.2249999999999996</v>
      </c>
      <c r="P123" s="158">
        <f t="shared" si="71"/>
        <v>0</v>
      </c>
      <c r="Q123" s="159">
        <f t="shared" si="72"/>
        <v>78</v>
      </c>
      <c r="R123" s="160">
        <f t="shared" si="73"/>
        <v>27.99442827030153</v>
      </c>
      <c r="S123" s="145">
        <f t="shared" si="74"/>
        <v>1</v>
      </c>
      <c r="T123" s="145">
        <f t="shared" si="75"/>
        <v>368</v>
      </c>
      <c r="U123" t="s">
        <v>156</v>
      </c>
      <c r="V123" t="s">
        <v>233</v>
      </c>
      <c r="W123" t="s">
        <v>156</v>
      </c>
      <c r="X123" s="4" t="s">
        <v>233</v>
      </c>
      <c r="Y123" s="4" t="s">
        <v>1189</v>
      </c>
      <c r="Z123" s="4" t="s">
        <v>661</v>
      </c>
      <c r="AA123" s="4" t="s">
        <v>49</v>
      </c>
      <c r="AB123" s="4">
        <v>514</v>
      </c>
      <c r="AC123" s="4">
        <v>5912.0749999999998</v>
      </c>
      <c r="AD123" s="4">
        <v>1987.787</v>
      </c>
      <c r="AE123" s="4">
        <v>2.9740000000000002</v>
      </c>
      <c r="AF123" s="4">
        <v>3.3</v>
      </c>
      <c r="AG123" s="4">
        <v>9.9429999999999996</v>
      </c>
      <c r="AH123" s="4">
        <v>316.77882199999999</v>
      </c>
      <c r="AI123" s="4">
        <v>4.3538290000000002</v>
      </c>
      <c r="AJ123" s="4">
        <v>101.237433</v>
      </c>
      <c r="AK123" s="4">
        <v>1127</v>
      </c>
      <c r="AL123" s="4">
        <v>1</v>
      </c>
      <c r="AM123" s="4">
        <v>368</v>
      </c>
      <c r="AN123" s="4">
        <v>78</v>
      </c>
      <c r="AO123" s="4">
        <v>18.6631</v>
      </c>
      <c r="AP123" s="4">
        <v>1117.8</v>
      </c>
      <c r="AQ123" s="4">
        <v>0</v>
      </c>
      <c r="AR123" s="4">
        <v>23</v>
      </c>
      <c r="AS123" s="4">
        <v>3097</v>
      </c>
      <c r="AT123" s="4">
        <v>1.7000000000000001E-2</v>
      </c>
      <c r="AU123" s="4">
        <v>6.2249999999999996</v>
      </c>
      <c r="AV123" s="4">
        <v>53246</v>
      </c>
      <c r="AW123" s="4">
        <v>0</v>
      </c>
      <c r="AX123" s="4">
        <v>0.6</v>
      </c>
      <c r="AY123">
        <v>0.90121212121212135</v>
      </c>
      <c r="AZ123" t="s">
        <v>71</v>
      </c>
      <c r="BA123" t="s">
        <v>1175</v>
      </c>
      <c r="BB123">
        <v>4</v>
      </c>
      <c r="BC123" t="s">
        <v>1190</v>
      </c>
      <c r="BD123">
        <v>14</v>
      </c>
      <c r="BE123">
        <v>55278.470999999998</v>
      </c>
      <c r="BF123">
        <v>0.10695076931487486</v>
      </c>
      <c r="BG123">
        <v>9.6385329679526635E-2</v>
      </c>
      <c r="BH123">
        <v>610636.45500000019</v>
      </c>
      <c r="BI123">
        <v>9.6818245153738776E-3</v>
      </c>
      <c r="BJ123">
        <v>8.7253776087036113E-3</v>
      </c>
      <c r="BK123">
        <v>1</v>
      </c>
      <c r="BL123" t="s">
        <v>71</v>
      </c>
      <c r="BM123">
        <v>0</v>
      </c>
      <c r="BN123" t="s">
        <v>935</v>
      </c>
    </row>
    <row r="124" spans="1:66">
      <c r="A124" s="143" t="str">
        <f t="shared" si="56"/>
        <v>삼환교통</v>
      </c>
      <c r="B124" s="143" t="str">
        <f t="shared" si="57"/>
        <v>급행99</v>
      </c>
      <c r="C124" s="144" t="str">
        <f t="shared" si="58"/>
        <v>70바3151</v>
      </c>
      <c r="D124" s="132" t="str">
        <f t="shared" si="59"/>
        <v>대형</v>
      </c>
      <c r="E124" s="128" t="str">
        <f t="shared" si="60"/>
        <v>A</v>
      </c>
      <c r="F124" s="151">
        <f t="shared" si="61"/>
        <v>0.95612903225806445</v>
      </c>
      <c r="G124" s="152">
        <f t="shared" si="62"/>
        <v>2.964</v>
      </c>
      <c r="H124" s="153">
        <f t="shared" si="63"/>
        <v>3.1</v>
      </c>
      <c r="I124" s="154">
        <f t="shared" si="64"/>
        <v>6788.5240000000003</v>
      </c>
      <c r="J124" s="155">
        <f t="shared" si="65"/>
        <v>1.4841472343659996E-2</v>
      </c>
      <c r="K124" s="155">
        <f t="shared" si="66"/>
        <v>0.32997473488523954</v>
      </c>
      <c r="L124" s="155">
        <f t="shared" si="67"/>
        <v>0.22935766302070965</v>
      </c>
      <c r="M124" s="156">
        <f t="shared" si="68"/>
        <v>10.013</v>
      </c>
      <c r="N124" s="157">
        <f t="shared" si="69"/>
        <v>2.9000000000000001E-2</v>
      </c>
      <c r="O124" s="157">
        <f t="shared" si="70"/>
        <v>6.3780000000000001</v>
      </c>
      <c r="P124" s="158">
        <f t="shared" si="71"/>
        <v>0</v>
      </c>
      <c r="Q124" s="159">
        <f t="shared" si="72"/>
        <v>69</v>
      </c>
      <c r="R124" s="160">
        <f t="shared" si="73"/>
        <v>28.486199807847974</v>
      </c>
      <c r="S124" s="145">
        <f t="shared" si="74"/>
        <v>2</v>
      </c>
      <c r="T124" s="145">
        <f t="shared" si="75"/>
        <v>433</v>
      </c>
      <c r="U124" t="s">
        <v>156</v>
      </c>
      <c r="V124" t="s">
        <v>233</v>
      </c>
      <c r="W124" t="s">
        <v>156</v>
      </c>
      <c r="X124" s="4" t="s">
        <v>233</v>
      </c>
      <c r="Y124" s="4" t="s">
        <v>1191</v>
      </c>
      <c r="Z124" s="4" t="s">
        <v>661</v>
      </c>
      <c r="AA124" s="4" t="s">
        <v>49</v>
      </c>
      <c r="AB124" s="4">
        <v>514</v>
      </c>
      <c r="AC124" s="4">
        <v>6788.5240000000003</v>
      </c>
      <c r="AD124" s="4">
        <v>2290.5940000000001</v>
      </c>
      <c r="AE124" s="4">
        <v>2.964</v>
      </c>
      <c r="AF124" s="4">
        <v>3.1</v>
      </c>
      <c r="AG124" s="4">
        <v>10.013</v>
      </c>
      <c r="AH124" s="4">
        <v>363.72880500000002</v>
      </c>
      <c r="AI124" s="4">
        <v>5.3982710000000003</v>
      </c>
      <c r="AJ124" s="4">
        <v>120.021316</v>
      </c>
      <c r="AK124" s="4">
        <v>1557</v>
      </c>
      <c r="AL124" s="4">
        <v>2</v>
      </c>
      <c r="AM124" s="4">
        <v>433</v>
      </c>
      <c r="AN124" s="4">
        <v>69</v>
      </c>
      <c r="AO124" s="4">
        <v>18.663696000000002</v>
      </c>
      <c r="AP124" s="4">
        <v>1153.8</v>
      </c>
      <c r="AQ124" s="4">
        <v>0</v>
      </c>
      <c r="AR124" s="4">
        <v>36</v>
      </c>
      <c r="AS124" s="4">
        <v>7984</v>
      </c>
      <c r="AT124" s="4">
        <v>2.9000000000000001E-2</v>
      </c>
      <c r="AU124" s="4">
        <v>6.3780000000000001</v>
      </c>
      <c r="AV124" s="4">
        <v>59436</v>
      </c>
      <c r="AW124" s="4">
        <v>0</v>
      </c>
      <c r="AX124" s="4">
        <v>0.59</v>
      </c>
      <c r="AY124">
        <v>0.95612903225806445</v>
      </c>
      <c r="AZ124" t="s">
        <v>69</v>
      </c>
      <c r="BA124" t="s">
        <v>1175</v>
      </c>
      <c r="BB124">
        <v>1</v>
      </c>
      <c r="BC124" t="s">
        <v>1192</v>
      </c>
      <c r="BD124">
        <v>13</v>
      </c>
      <c r="BE124">
        <v>55278.470999999998</v>
      </c>
      <c r="BF124">
        <v>0.12280592927398445</v>
      </c>
      <c r="BG124">
        <v>0.11741831431228707</v>
      </c>
      <c r="BH124">
        <v>610636.45500000019</v>
      </c>
      <c r="BI124">
        <v>1.1117128603139159E-2</v>
      </c>
      <c r="BJ124">
        <v>1.0629409412807891E-2</v>
      </c>
      <c r="BK124">
        <v>1</v>
      </c>
      <c r="BL124" t="s">
        <v>69</v>
      </c>
      <c r="BM124">
        <v>0</v>
      </c>
      <c r="BN124" t="s">
        <v>935</v>
      </c>
    </row>
    <row r="125" spans="1:66">
      <c r="A125" s="143" t="str">
        <f t="shared" si="56"/>
        <v>삼환교통</v>
      </c>
      <c r="B125" s="143" t="str">
        <f t="shared" si="57"/>
        <v>예비</v>
      </c>
      <c r="C125" s="144" t="str">
        <f t="shared" si="58"/>
        <v>72아1206</v>
      </c>
      <c r="D125" s="132" t="str">
        <f t="shared" si="59"/>
        <v>중형</v>
      </c>
      <c r="E125" s="128" t="str">
        <f t="shared" si="60"/>
        <v>C</v>
      </c>
      <c r="F125" s="151">
        <f t="shared" si="61"/>
        <v>0.85714285714285721</v>
      </c>
      <c r="G125" s="152">
        <f t="shared" si="62"/>
        <v>2.4</v>
      </c>
      <c r="H125" s="153">
        <f t="shared" si="63"/>
        <v>2.8</v>
      </c>
      <c r="I125" s="154">
        <f t="shared" si="64"/>
        <v>1877.604</v>
      </c>
      <c r="J125" s="155">
        <f t="shared" si="65"/>
        <v>1.8293162259467605E-2</v>
      </c>
      <c r="K125" s="155">
        <f t="shared" si="66"/>
        <v>0.334090471656879</v>
      </c>
      <c r="L125" s="155">
        <f t="shared" si="67"/>
        <v>0.24872124260493692</v>
      </c>
      <c r="M125" s="156">
        <f t="shared" si="68"/>
        <v>9.1739999999999995</v>
      </c>
      <c r="N125" s="157">
        <f t="shared" si="69"/>
        <v>0.32</v>
      </c>
      <c r="O125" s="157">
        <f t="shared" si="70"/>
        <v>23.167999999999999</v>
      </c>
      <c r="P125" s="158">
        <f t="shared" si="71"/>
        <v>0</v>
      </c>
      <c r="Q125" s="159">
        <f t="shared" si="72"/>
        <v>76</v>
      </c>
      <c r="R125" s="160">
        <f t="shared" si="73"/>
        <v>24.88393034958203</v>
      </c>
      <c r="S125" s="145">
        <f t="shared" si="74"/>
        <v>6</v>
      </c>
      <c r="T125" s="145">
        <f t="shared" si="75"/>
        <v>435</v>
      </c>
      <c r="U125" t="s">
        <v>156</v>
      </c>
      <c r="V125" t="s">
        <v>99</v>
      </c>
      <c r="W125" t="s">
        <v>156</v>
      </c>
      <c r="X125" s="4" t="s">
        <v>99</v>
      </c>
      <c r="Y125" s="4" t="s">
        <v>1193</v>
      </c>
      <c r="Z125" s="4" t="s">
        <v>715</v>
      </c>
      <c r="AA125" s="4" t="s">
        <v>49</v>
      </c>
      <c r="AB125" s="4">
        <v>514</v>
      </c>
      <c r="AC125" s="4">
        <v>1877.604</v>
      </c>
      <c r="AD125" s="4">
        <v>782.38300000000004</v>
      </c>
      <c r="AE125" s="4">
        <v>2.4</v>
      </c>
      <c r="AF125" s="4">
        <v>2.8</v>
      </c>
      <c r="AG125" s="4">
        <v>9.1739999999999995</v>
      </c>
      <c r="AH125" s="4">
        <v>116.51107500000001</v>
      </c>
      <c r="AI125" s="4">
        <v>2.1313559999999998</v>
      </c>
      <c r="AJ125" s="4">
        <v>38.925240000000002</v>
      </c>
      <c r="AK125" s="4">
        <v>467</v>
      </c>
      <c r="AL125" s="4">
        <v>6</v>
      </c>
      <c r="AM125" s="4">
        <v>435</v>
      </c>
      <c r="AN125" s="4">
        <v>76</v>
      </c>
      <c r="AO125" s="4">
        <v>16.11524</v>
      </c>
      <c r="AP125" s="4">
        <v>861.7</v>
      </c>
      <c r="AQ125" s="4">
        <v>0</v>
      </c>
      <c r="AR125" s="4">
        <v>6</v>
      </c>
      <c r="AS125" s="4">
        <v>3750</v>
      </c>
      <c r="AT125" s="4">
        <v>0.32</v>
      </c>
      <c r="AU125" s="4">
        <v>23.167999999999999</v>
      </c>
      <c r="AV125" s="4">
        <v>15656</v>
      </c>
      <c r="AW125" s="4">
        <v>0</v>
      </c>
      <c r="AX125" s="4">
        <v>0.52</v>
      </c>
      <c r="AY125">
        <v>0.85714285714285721</v>
      </c>
      <c r="AZ125" t="s">
        <v>72</v>
      </c>
      <c r="BA125" t="s">
        <v>662</v>
      </c>
      <c r="BB125">
        <v>12</v>
      </c>
      <c r="BC125" t="s">
        <v>1194</v>
      </c>
      <c r="BD125">
        <v>11</v>
      </c>
      <c r="BE125">
        <v>6551.4510000000009</v>
      </c>
      <c r="BF125">
        <v>0.28659361109470249</v>
      </c>
      <c r="BG125">
        <v>0.24565166665260216</v>
      </c>
      <c r="BH125">
        <v>610636.45500000019</v>
      </c>
      <c r="BI125">
        <v>3.0748311612021255E-3</v>
      </c>
      <c r="BJ125">
        <v>2.6355695667446793E-3</v>
      </c>
      <c r="BK125">
        <v>1</v>
      </c>
      <c r="BL125" t="s">
        <v>72</v>
      </c>
      <c r="BM125">
        <v>0</v>
      </c>
      <c r="BN125" t="s">
        <v>935</v>
      </c>
    </row>
    <row r="126" spans="1:66">
      <c r="A126" s="143" t="str">
        <f t="shared" si="56"/>
        <v>삼환교통</v>
      </c>
      <c r="B126" s="143" t="str">
        <f t="shared" si="57"/>
        <v>예비</v>
      </c>
      <c r="C126" s="144" t="str">
        <f t="shared" si="58"/>
        <v>72아1209</v>
      </c>
      <c r="D126" s="132" t="str">
        <f t="shared" si="59"/>
        <v>중형</v>
      </c>
      <c r="E126" s="128" t="str">
        <f t="shared" si="60"/>
        <v>B</v>
      </c>
      <c r="F126" s="151">
        <f t="shared" si="61"/>
        <v>0.90107142857142863</v>
      </c>
      <c r="G126" s="152">
        <f t="shared" si="62"/>
        <v>2.5230000000000001</v>
      </c>
      <c r="H126" s="153">
        <f t="shared" si="63"/>
        <v>2.8</v>
      </c>
      <c r="I126" s="154">
        <f t="shared" si="64"/>
        <v>2645.9520000000002</v>
      </c>
      <c r="J126" s="155">
        <f t="shared" si="65"/>
        <v>2.2444365453368288E-2</v>
      </c>
      <c r="K126" s="155">
        <f t="shared" si="66"/>
        <v>0.35285016049286183</v>
      </c>
      <c r="L126" s="155">
        <f t="shared" si="67"/>
        <v>0.2577522192390489</v>
      </c>
      <c r="M126" s="156">
        <f t="shared" si="68"/>
        <v>9.5500000000000007</v>
      </c>
      <c r="N126" s="157">
        <f t="shared" si="69"/>
        <v>0.189</v>
      </c>
      <c r="O126" s="157">
        <f t="shared" si="70"/>
        <v>27.06</v>
      </c>
      <c r="P126" s="158">
        <f t="shared" si="71"/>
        <v>0</v>
      </c>
      <c r="Q126" s="159">
        <f t="shared" si="72"/>
        <v>80</v>
      </c>
      <c r="R126" s="160">
        <f t="shared" si="73"/>
        <v>26.768312561632854</v>
      </c>
      <c r="S126" s="145">
        <f t="shared" si="74"/>
        <v>5</v>
      </c>
      <c r="T126" s="145">
        <f t="shared" si="75"/>
        <v>716</v>
      </c>
      <c r="U126" t="s">
        <v>156</v>
      </c>
      <c r="V126" t="s">
        <v>99</v>
      </c>
      <c r="W126" t="s">
        <v>156</v>
      </c>
      <c r="X126" s="4" t="s">
        <v>99</v>
      </c>
      <c r="Y126" s="4" t="s">
        <v>1195</v>
      </c>
      <c r="Z126" s="4" t="s">
        <v>715</v>
      </c>
      <c r="AA126" s="4" t="s">
        <v>49</v>
      </c>
      <c r="AB126" s="4">
        <v>514</v>
      </c>
      <c r="AC126" s="4">
        <v>2645.9520000000002</v>
      </c>
      <c r="AD126" s="4">
        <v>1048.7149999999999</v>
      </c>
      <c r="AE126" s="4">
        <v>2.5230000000000001</v>
      </c>
      <c r="AF126" s="4">
        <v>2.8</v>
      </c>
      <c r="AG126" s="4">
        <v>9.5500000000000007</v>
      </c>
      <c r="AH126" s="4">
        <v>158.22884400000001</v>
      </c>
      <c r="AI126" s="4">
        <v>3.5513460000000001</v>
      </c>
      <c r="AJ126" s="4">
        <v>55.831073000000004</v>
      </c>
      <c r="AK126" s="4">
        <v>682</v>
      </c>
      <c r="AL126" s="4">
        <v>5</v>
      </c>
      <c r="AM126" s="4">
        <v>716</v>
      </c>
      <c r="AN126" s="4">
        <v>80</v>
      </c>
      <c r="AO126" s="4">
        <v>16.722311000000001</v>
      </c>
      <c r="AP126" s="4">
        <v>2408.6999999999998</v>
      </c>
      <c r="AQ126" s="4">
        <v>0</v>
      </c>
      <c r="AR126" s="4">
        <v>12</v>
      </c>
      <c r="AS126" s="4">
        <v>4791</v>
      </c>
      <c r="AT126" s="4">
        <v>0.189</v>
      </c>
      <c r="AU126" s="4">
        <v>27.06</v>
      </c>
      <c r="AV126" s="4">
        <v>21349</v>
      </c>
      <c r="AW126" s="4">
        <v>0</v>
      </c>
      <c r="AX126" s="4">
        <v>0.52</v>
      </c>
      <c r="AY126">
        <v>0.90107142857142863</v>
      </c>
      <c r="AZ126" t="s">
        <v>71</v>
      </c>
      <c r="BA126" t="s">
        <v>662</v>
      </c>
      <c r="BB126">
        <v>12</v>
      </c>
      <c r="BC126" t="s">
        <v>1196</v>
      </c>
      <c r="BD126">
        <v>19</v>
      </c>
      <c r="BE126">
        <v>6551.4510000000009</v>
      </c>
      <c r="BF126">
        <v>0.40387266881794581</v>
      </c>
      <c r="BG126">
        <v>0.36391812265274193</v>
      </c>
      <c r="BH126">
        <v>610636.45500000019</v>
      </c>
      <c r="BI126">
        <v>4.3331052025054736E-3</v>
      </c>
      <c r="BJ126">
        <v>3.9044372949718965E-3</v>
      </c>
      <c r="BK126">
        <v>1</v>
      </c>
      <c r="BL126" t="s">
        <v>69</v>
      </c>
      <c r="BM126">
        <v>-1</v>
      </c>
      <c r="BN126" t="s">
        <v>936</v>
      </c>
    </row>
    <row r="127" spans="1:66">
      <c r="A127" s="143" t="str">
        <f t="shared" si="56"/>
        <v>삼환교통</v>
      </c>
      <c r="B127" s="143" t="str">
        <f t="shared" si="57"/>
        <v>예비</v>
      </c>
      <c r="C127" s="144" t="str">
        <f t="shared" si="58"/>
        <v>72아1236</v>
      </c>
      <c r="D127" s="132" t="str">
        <f t="shared" si="59"/>
        <v>중형</v>
      </c>
      <c r="E127" s="128" t="str">
        <f t="shared" si="60"/>
        <v>D</v>
      </c>
      <c r="F127" s="151">
        <f t="shared" si="61"/>
        <v>0.84</v>
      </c>
      <c r="G127" s="152">
        <f t="shared" si="62"/>
        <v>2.52</v>
      </c>
      <c r="H127" s="153">
        <f t="shared" si="63"/>
        <v>3</v>
      </c>
      <c r="I127" s="154">
        <f t="shared" si="64"/>
        <v>2027.895</v>
      </c>
      <c r="J127" s="155">
        <f t="shared" si="65"/>
        <v>1.505704650798249E-2</v>
      </c>
      <c r="K127" s="155">
        <f t="shared" si="66"/>
        <v>0.35271932681386742</v>
      </c>
      <c r="L127" s="155">
        <f t="shared" si="67"/>
        <v>0.22683620207160626</v>
      </c>
      <c r="M127" s="156">
        <f t="shared" si="68"/>
        <v>8.6790000000000003</v>
      </c>
      <c r="N127" s="157">
        <f t="shared" si="69"/>
        <v>0.19700000000000001</v>
      </c>
      <c r="O127" s="157">
        <f t="shared" si="70"/>
        <v>24.606999999999999</v>
      </c>
      <c r="P127" s="158">
        <f t="shared" si="71"/>
        <v>0</v>
      </c>
      <c r="Q127" s="159">
        <f t="shared" si="72"/>
        <v>81</v>
      </c>
      <c r="R127" s="160">
        <f t="shared" si="73"/>
        <v>24.852661005448809</v>
      </c>
      <c r="S127" s="145">
        <f t="shared" si="74"/>
        <v>4</v>
      </c>
      <c r="T127" s="145">
        <f t="shared" si="75"/>
        <v>499</v>
      </c>
      <c r="U127" t="s">
        <v>156</v>
      </c>
      <c r="V127" t="s">
        <v>99</v>
      </c>
      <c r="W127" t="s">
        <v>156</v>
      </c>
      <c r="X127" s="4" t="s">
        <v>99</v>
      </c>
      <c r="Y127" s="4" t="s">
        <v>1197</v>
      </c>
      <c r="Z127" s="4" t="s">
        <v>715</v>
      </c>
      <c r="AA127" s="4" t="s">
        <v>49</v>
      </c>
      <c r="AB127" s="4">
        <v>514</v>
      </c>
      <c r="AC127" s="4">
        <v>2027.895</v>
      </c>
      <c r="AD127" s="4">
        <v>804.61900000000003</v>
      </c>
      <c r="AE127" s="4">
        <v>2.52</v>
      </c>
      <c r="AF127" s="4">
        <v>3</v>
      </c>
      <c r="AG127" s="4">
        <v>8.6790000000000003</v>
      </c>
      <c r="AH127" s="4">
        <v>129.06302700000001</v>
      </c>
      <c r="AI127" s="4">
        <v>1.943308</v>
      </c>
      <c r="AJ127" s="4">
        <v>45.523023999999999</v>
      </c>
      <c r="AK127" s="4">
        <v>460</v>
      </c>
      <c r="AL127" s="4">
        <v>4</v>
      </c>
      <c r="AM127" s="4">
        <v>499</v>
      </c>
      <c r="AN127" s="4">
        <v>81</v>
      </c>
      <c r="AO127" s="4">
        <v>15.712439</v>
      </c>
      <c r="AP127" s="4">
        <v>1753.8</v>
      </c>
      <c r="AQ127" s="4">
        <v>0</v>
      </c>
      <c r="AR127" s="4">
        <v>9</v>
      </c>
      <c r="AS127" s="4">
        <v>3820</v>
      </c>
      <c r="AT127" s="4">
        <v>0.19700000000000001</v>
      </c>
      <c r="AU127" s="4">
        <v>24.606999999999999</v>
      </c>
      <c r="AV127" s="4">
        <v>15191</v>
      </c>
      <c r="AW127" s="4">
        <v>0</v>
      </c>
      <c r="AX127" s="4">
        <v>0.53</v>
      </c>
      <c r="AY127">
        <v>0.84</v>
      </c>
      <c r="AZ127" t="s">
        <v>70</v>
      </c>
      <c r="BA127" t="s">
        <v>662</v>
      </c>
      <c r="BB127">
        <v>1</v>
      </c>
      <c r="BC127" t="s">
        <v>1198</v>
      </c>
      <c r="BD127">
        <v>20</v>
      </c>
      <c r="BE127">
        <v>6551.4510000000009</v>
      </c>
      <c r="BF127">
        <v>0.30953372008735158</v>
      </c>
      <c r="BG127">
        <v>0.26000832487337533</v>
      </c>
      <c r="BH127">
        <v>610636.45500000019</v>
      </c>
      <c r="BI127">
        <v>3.3209530538100599E-3</v>
      </c>
      <c r="BJ127">
        <v>2.7896005652004504E-3</v>
      </c>
      <c r="BK127">
        <v>1</v>
      </c>
      <c r="BL127" t="s">
        <v>71</v>
      </c>
      <c r="BM127">
        <v>-2</v>
      </c>
      <c r="BN127" t="s">
        <v>936</v>
      </c>
    </row>
  </sheetData>
  <sortState xmlns:xlrd2="http://schemas.microsoft.com/office/spreadsheetml/2017/richdata2" ref="U5:AX47">
    <sortCondition ref="Y5:Y47"/>
    <sortCondition ref="U5:U47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30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6"/>
      <c r="R1" s="246"/>
    </row>
    <row r="2" spans="1:69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7"/>
      <c r="R2" s="247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679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663</v>
      </c>
      <c r="D4" s="123" t="s">
        <v>680</v>
      </c>
      <c r="E4" s="124" t="s">
        <v>669</v>
      </c>
      <c r="F4" s="122" t="s">
        <v>673</v>
      </c>
      <c r="G4" s="124" t="s">
        <v>671</v>
      </c>
      <c r="H4" s="124" t="s">
        <v>675</v>
      </c>
      <c r="I4" s="125" t="s">
        <v>677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704</v>
      </c>
      <c r="Q4" s="249" t="s">
        <v>44</v>
      </c>
      <c r="R4" s="249" t="s">
        <v>45</v>
      </c>
      <c r="S4" s="13"/>
      <c r="T4" s="13" t="s">
        <v>43</v>
      </c>
      <c r="U4" s="13" t="s">
        <v>682</v>
      </c>
      <c r="V4" s="13" t="s">
        <v>683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938</v>
      </c>
      <c r="AN4" s="13" t="s">
        <v>939</v>
      </c>
      <c r="AO4" t="s">
        <v>940</v>
      </c>
      <c r="AP4" t="s">
        <v>38</v>
      </c>
      <c r="AQ4" t="s">
        <v>32</v>
      </c>
      <c r="AR4" t="s">
        <v>0</v>
      </c>
      <c r="AS4" t="s">
        <v>10</v>
      </c>
      <c r="AT4" t="s">
        <v>665</v>
      </c>
      <c r="AU4" t="s">
        <v>31</v>
      </c>
      <c r="AV4" t="s">
        <v>666</v>
      </c>
      <c r="AW4" t="s">
        <v>674</v>
      </c>
      <c r="AX4" t="s">
        <v>684</v>
      </c>
      <c r="AY4" t="s">
        <v>685</v>
      </c>
      <c r="AZ4" t="s">
        <v>686</v>
      </c>
      <c r="BA4" t="s">
        <v>687</v>
      </c>
      <c r="BB4" t="s">
        <v>688</v>
      </c>
      <c r="BC4" t="s">
        <v>68</v>
      </c>
      <c r="BF4" t="s">
        <v>0</v>
      </c>
      <c r="BG4" t="s">
        <v>693</v>
      </c>
      <c r="BH4" t="s">
        <v>77</v>
      </c>
      <c r="BI4" t="s">
        <v>689</v>
      </c>
      <c r="BJ4" t="s">
        <v>690</v>
      </c>
      <c r="BK4" t="s">
        <v>694</v>
      </c>
      <c r="BL4" t="s">
        <v>695</v>
      </c>
      <c r="BM4" t="s">
        <v>691</v>
      </c>
      <c r="BN4" t="s">
        <v>68</v>
      </c>
      <c r="BO4" t="s">
        <v>692</v>
      </c>
      <c r="BP4" t="s">
        <v>696</v>
      </c>
      <c r="BQ4" t="s">
        <v>714</v>
      </c>
    </row>
    <row r="5" spans="1:69" ht="16.5">
      <c r="A5" s="126" t="str">
        <f>BF5</f>
        <v>삼환교통</v>
      </c>
      <c r="B5" s="127" t="str">
        <f>BH5</f>
        <v>강계희</v>
      </c>
      <c r="C5" s="128" t="str">
        <f>BN5</f>
        <v>C</v>
      </c>
      <c r="D5" s="129">
        <f>BM5</f>
        <v>0.88534135593891339</v>
      </c>
      <c r="E5" s="130">
        <f>U5</f>
        <v>927</v>
      </c>
      <c r="F5" s="131" t="str">
        <f>BG5</f>
        <v>23</v>
      </c>
      <c r="G5" s="132" t="str">
        <f>BK5</f>
        <v>70바3150</v>
      </c>
      <c r="H5" s="133">
        <f>BJ5</f>
        <v>2</v>
      </c>
      <c r="I5" s="134">
        <f>BP5</f>
        <v>1123.7270000000001</v>
      </c>
      <c r="J5" s="135">
        <f>AB5/AA5</f>
        <v>2.7263791279642544E-2</v>
      </c>
      <c r="K5" s="135">
        <f>AC5/AA5</f>
        <v>0.343467627218004</v>
      </c>
      <c r="L5" s="135">
        <f>AD5/I5</f>
        <v>0.28031719447873016</v>
      </c>
      <c r="M5" s="136">
        <f>Z5</f>
        <v>12.444000000000001</v>
      </c>
      <c r="N5" s="137">
        <f>AE5*100/W5</f>
        <v>0</v>
      </c>
      <c r="O5" s="137">
        <f>AF5*100/W5</f>
        <v>7.9200731138434861</v>
      </c>
      <c r="P5" s="250">
        <f>AK5</f>
        <v>1</v>
      </c>
      <c r="Q5" s="251">
        <f>AE5</f>
        <v>0</v>
      </c>
      <c r="R5" s="251">
        <f>AF5</f>
        <v>89</v>
      </c>
      <c r="T5">
        <v>514</v>
      </c>
      <c r="U5">
        <v>927</v>
      </c>
      <c r="V5" t="s">
        <v>1199</v>
      </c>
      <c r="W5">
        <v>1123.7270000000001</v>
      </c>
      <c r="X5">
        <v>658.04200000000003</v>
      </c>
      <c r="Y5">
        <v>1.708</v>
      </c>
      <c r="Z5">
        <v>12.444000000000001</v>
      </c>
      <c r="AA5">
        <v>73.081361999999999</v>
      </c>
      <c r="AB5">
        <v>1.992475</v>
      </c>
      <c r="AC5">
        <v>25.101082000000002</v>
      </c>
      <c r="AD5" s="1">
        <v>315</v>
      </c>
      <c r="AE5">
        <v>0</v>
      </c>
      <c r="AF5">
        <v>89</v>
      </c>
      <c r="AG5">
        <v>67</v>
      </c>
      <c r="AH5">
        <v>15.376382</v>
      </c>
      <c r="AI5">
        <v>7.1</v>
      </c>
      <c r="AJ5">
        <v>0</v>
      </c>
      <c r="AK5">
        <v>1</v>
      </c>
      <c r="AL5">
        <v>217</v>
      </c>
      <c r="AM5" t="s">
        <v>1200</v>
      </c>
      <c r="AN5" t="s">
        <v>1201</v>
      </c>
      <c r="AO5">
        <v>1002.64</v>
      </c>
      <c r="AR5" t="s">
        <v>156</v>
      </c>
      <c r="AS5" t="s">
        <v>228</v>
      </c>
      <c r="AT5" t="s">
        <v>1005</v>
      </c>
      <c r="AU5" t="s">
        <v>1199</v>
      </c>
      <c r="AV5" t="s">
        <v>49</v>
      </c>
      <c r="AW5">
        <v>2</v>
      </c>
      <c r="BB5">
        <v>0.88534135593891339</v>
      </c>
      <c r="BC5" t="s">
        <v>72</v>
      </c>
      <c r="BF5" t="s">
        <v>156</v>
      </c>
      <c r="BG5" t="s">
        <v>228</v>
      </c>
      <c r="BH5" t="s">
        <v>1199</v>
      </c>
      <c r="BI5">
        <v>927</v>
      </c>
      <c r="BJ5">
        <v>2</v>
      </c>
      <c r="BK5" t="s">
        <v>1005</v>
      </c>
      <c r="BL5" t="s">
        <v>1020</v>
      </c>
      <c r="BM5">
        <v>0.88534135593891339</v>
      </c>
      <c r="BN5" t="s">
        <v>72</v>
      </c>
      <c r="BO5" t="s">
        <v>700</v>
      </c>
      <c r="BP5">
        <v>1123.7270000000001</v>
      </c>
      <c r="BQ5" t="s">
        <v>71</v>
      </c>
    </row>
    <row r="6" spans="1:69" ht="16.5">
      <c r="A6" s="109" t="str">
        <f t="shared" ref="A6:A7" si="0">BF6</f>
        <v>삼환교통</v>
      </c>
      <c r="B6" s="110" t="str">
        <f t="shared" ref="B6:B7" si="1">BH6</f>
        <v>강봉선</v>
      </c>
      <c r="C6" s="111" t="str">
        <f t="shared" ref="C6:C7" si="2">BN6</f>
        <v>D</v>
      </c>
      <c r="D6" s="112">
        <f t="shared" ref="D6:D7" si="3">BM6</f>
        <v>0.84</v>
      </c>
      <c r="E6" s="113">
        <f t="shared" ref="E6:E7" si="4">U6</f>
        <v>5820</v>
      </c>
      <c r="F6" s="114" t="str">
        <f t="shared" ref="F6:F7" si="5">BG6</f>
        <v>23</v>
      </c>
      <c r="G6" s="115" t="str">
        <f t="shared" ref="G6:G7" si="6">BK6</f>
        <v>70바3101</v>
      </c>
      <c r="H6" s="116">
        <f t="shared" ref="H6:H7" si="7">BJ6</f>
        <v>1</v>
      </c>
      <c r="I6" s="117">
        <f t="shared" ref="I6:I7" si="8">BP6</f>
        <v>1551.6849999999999</v>
      </c>
      <c r="J6" s="118">
        <f t="shared" ref="J6:J7" si="9">AB6/AA6</f>
        <v>4.0522670437562469E-2</v>
      </c>
      <c r="K6" s="118">
        <f t="shared" ref="K6:K7" si="10">AC6/AA6</f>
        <v>0.35587619099666723</v>
      </c>
      <c r="L6" s="118">
        <f t="shared" ref="L6:L7" si="11">AD6/I6</f>
        <v>0.18109345646829092</v>
      </c>
      <c r="M6" s="119">
        <f t="shared" ref="M6:M7" si="12">Z6</f>
        <v>13.946999999999999</v>
      </c>
      <c r="N6" s="120">
        <f t="shared" ref="N6:N7" si="13">AE6*100/W6</f>
        <v>0</v>
      </c>
      <c r="O6" s="120">
        <f t="shared" ref="O6:O7" si="14">AF6*100/W6</f>
        <v>6.6379452015067493</v>
      </c>
      <c r="P6" s="252">
        <f t="shared" ref="P6:P7" si="15">AK6</f>
        <v>37</v>
      </c>
      <c r="Q6" s="253">
        <f t="shared" ref="Q6:Q7" si="16">AE6</f>
        <v>0</v>
      </c>
      <c r="R6" s="253">
        <f t="shared" ref="R6:R7" si="17">AF6</f>
        <v>103</v>
      </c>
      <c r="T6">
        <v>514</v>
      </c>
      <c r="U6">
        <v>5820</v>
      </c>
      <c r="V6" t="s">
        <v>1202</v>
      </c>
      <c r="W6">
        <v>1551.6849999999999</v>
      </c>
      <c r="X6">
        <v>923.71699999999998</v>
      </c>
      <c r="Y6">
        <v>1.68</v>
      </c>
      <c r="Z6">
        <v>13.946999999999999</v>
      </c>
      <c r="AA6">
        <v>103.00081299999999</v>
      </c>
      <c r="AB6">
        <v>4.1738679999999997</v>
      </c>
      <c r="AC6">
        <v>36.655537000000002</v>
      </c>
      <c r="AD6" s="1">
        <v>281</v>
      </c>
      <c r="AE6">
        <v>0</v>
      </c>
      <c r="AF6">
        <v>103</v>
      </c>
      <c r="AG6">
        <v>67</v>
      </c>
      <c r="AH6">
        <v>15.064784</v>
      </c>
      <c r="AI6">
        <v>50.3</v>
      </c>
      <c r="AJ6">
        <v>0</v>
      </c>
      <c r="AK6">
        <v>37</v>
      </c>
      <c r="AL6">
        <v>12165</v>
      </c>
      <c r="AM6" t="s">
        <v>1203</v>
      </c>
      <c r="AN6" t="s">
        <v>1204</v>
      </c>
      <c r="AO6">
        <v>1551.6849999999999</v>
      </c>
      <c r="AR6" t="s">
        <v>156</v>
      </c>
      <c r="AS6" t="s">
        <v>228</v>
      </c>
      <c r="AT6" t="s">
        <v>988</v>
      </c>
      <c r="AU6" t="s">
        <v>1202</v>
      </c>
      <c r="AV6" t="s">
        <v>49</v>
      </c>
      <c r="AW6">
        <v>1</v>
      </c>
      <c r="BB6">
        <v>0.84</v>
      </c>
      <c r="BC6" t="s">
        <v>70</v>
      </c>
      <c r="BF6" t="s">
        <v>156</v>
      </c>
      <c r="BG6" t="s">
        <v>228</v>
      </c>
      <c r="BH6" t="s">
        <v>1202</v>
      </c>
      <c r="BI6">
        <v>5820</v>
      </c>
      <c r="BJ6">
        <v>1</v>
      </c>
      <c r="BK6" t="s">
        <v>988</v>
      </c>
      <c r="BL6" t="s">
        <v>697</v>
      </c>
      <c r="BM6">
        <v>0.84</v>
      </c>
      <c r="BN6" t="s">
        <v>70</v>
      </c>
      <c r="BO6" t="s">
        <v>702</v>
      </c>
      <c r="BP6">
        <v>1551.6849999999999</v>
      </c>
      <c r="BQ6" t="s">
        <v>72</v>
      </c>
    </row>
    <row r="7" spans="1:69" ht="16.5">
      <c r="A7" s="126" t="str">
        <f t="shared" si="0"/>
        <v>삼환교통</v>
      </c>
      <c r="B7" s="127" t="str">
        <f t="shared" si="1"/>
        <v>강승민</v>
      </c>
      <c r="C7" s="128" t="str">
        <f t="shared" si="2"/>
        <v>C</v>
      </c>
      <c r="D7" s="129">
        <f t="shared" si="3"/>
        <v>0.86088649689094987</v>
      </c>
      <c r="E7" s="130">
        <f t="shared" si="4"/>
        <v>6686</v>
      </c>
      <c r="F7" s="131" t="str">
        <f t="shared" si="5"/>
        <v>4</v>
      </c>
      <c r="G7" s="132" t="str">
        <f t="shared" si="6"/>
        <v>72아1204</v>
      </c>
      <c r="H7" s="133">
        <f t="shared" si="7"/>
        <v>2</v>
      </c>
      <c r="I7" s="134">
        <f t="shared" si="8"/>
        <v>2212.8410000000003</v>
      </c>
      <c r="J7" s="135">
        <f t="shared" si="9"/>
        <v>8.0420184494010786E-3</v>
      </c>
      <c r="K7" s="135">
        <f t="shared" si="10"/>
        <v>0.34504884246498613</v>
      </c>
      <c r="L7" s="135">
        <f t="shared" si="11"/>
        <v>0.26165458792565754</v>
      </c>
      <c r="M7" s="136">
        <f t="shared" si="12"/>
        <v>9.9079999999999995</v>
      </c>
      <c r="N7" s="137">
        <f t="shared" si="13"/>
        <v>0.13557232535008165</v>
      </c>
      <c r="O7" s="137">
        <f t="shared" si="14"/>
        <v>4.1123605356191435</v>
      </c>
      <c r="P7" s="250">
        <f t="shared" si="15"/>
        <v>2</v>
      </c>
      <c r="Q7" s="251">
        <f t="shared" si="16"/>
        <v>3</v>
      </c>
      <c r="R7" s="251">
        <f t="shared" si="17"/>
        <v>91</v>
      </c>
      <c r="T7">
        <v>514</v>
      </c>
      <c r="U7">
        <v>6686</v>
      </c>
      <c r="V7" t="s">
        <v>1205</v>
      </c>
      <c r="W7">
        <v>2212.8409999999999</v>
      </c>
      <c r="X7">
        <v>856.697</v>
      </c>
      <c r="Y7">
        <v>2.5830000000000002</v>
      </c>
      <c r="Z7">
        <v>9.9079999999999995</v>
      </c>
      <c r="AA7">
        <v>138.332187</v>
      </c>
      <c r="AB7">
        <v>1.1124700000000001</v>
      </c>
      <c r="AC7">
        <v>47.731361</v>
      </c>
      <c r="AD7" s="1">
        <v>579</v>
      </c>
      <c r="AE7">
        <v>3</v>
      </c>
      <c r="AF7">
        <v>91</v>
      </c>
      <c r="AG7">
        <v>69</v>
      </c>
      <c r="AH7">
        <v>15.996573</v>
      </c>
      <c r="AI7">
        <v>18</v>
      </c>
      <c r="AJ7">
        <v>0</v>
      </c>
      <c r="AK7">
        <v>2</v>
      </c>
      <c r="AL7">
        <v>69</v>
      </c>
      <c r="AM7" t="s">
        <v>1206</v>
      </c>
      <c r="AN7" t="s">
        <v>1207</v>
      </c>
      <c r="AO7">
        <v>2073.3690000000001</v>
      </c>
      <c r="AR7" t="s">
        <v>156</v>
      </c>
      <c r="AS7" t="s">
        <v>229</v>
      </c>
      <c r="AT7" t="s">
        <v>1030</v>
      </c>
      <c r="AU7" t="s">
        <v>1205</v>
      </c>
      <c r="AV7" t="s">
        <v>49</v>
      </c>
      <c r="AW7">
        <v>2</v>
      </c>
      <c r="BB7">
        <v>0.86088649689094987</v>
      </c>
      <c r="BC7" t="s">
        <v>72</v>
      </c>
      <c r="BF7" t="s">
        <v>156</v>
      </c>
      <c r="BG7" t="s">
        <v>229</v>
      </c>
      <c r="BH7" t="s">
        <v>1205</v>
      </c>
      <c r="BI7">
        <v>6686</v>
      </c>
      <c r="BJ7">
        <v>2</v>
      </c>
      <c r="BK7" t="s">
        <v>1030</v>
      </c>
      <c r="BL7" t="s">
        <v>1073</v>
      </c>
      <c r="BM7">
        <v>0.86088649689094987</v>
      </c>
      <c r="BN7" t="s">
        <v>72</v>
      </c>
      <c r="BO7" t="s">
        <v>700</v>
      </c>
      <c r="BP7">
        <v>2212.8410000000003</v>
      </c>
      <c r="BQ7" t="s">
        <v>69</v>
      </c>
    </row>
    <row r="8" spans="1:69" ht="16.5">
      <c r="A8" s="109" t="str">
        <f t="shared" ref="A8:A71" si="18">BF8</f>
        <v>삼환교통</v>
      </c>
      <c r="B8" s="110" t="str">
        <f t="shared" ref="B8:B71" si="19">BH8</f>
        <v>강종협</v>
      </c>
      <c r="C8" s="111" t="str">
        <f t="shared" ref="C8:C71" si="20">BN8</f>
        <v>F</v>
      </c>
      <c r="D8" s="112">
        <f t="shared" ref="D8:D71" si="21">BM8</f>
        <v>0.7363333333333334</v>
      </c>
      <c r="E8" s="113">
        <f t="shared" ref="E8:E71" si="22">U8</f>
        <v>5742</v>
      </c>
      <c r="F8" s="114" t="str">
        <f t="shared" ref="F8:F71" si="23">BG8</f>
        <v>4</v>
      </c>
      <c r="G8" s="115" t="str">
        <f t="shared" ref="G8:G71" si="24">BK8</f>
        <v>72아1215</v>
      </c>
      <c r="H8" s="116">
        <f t="shared" ref="H8:H71" si="25">BJ8</f>
        <v>1</v>
      </c>
      <c r="I8" s="117">
        <f t="shared" ref="I8:I71" si="26">BP8</f>
        <v>2272.5410000000002</v>
      </c>
      <c r="J8" s="118">
        <f t="shared" ref="J8:J71" si="27">AB8/AA8</f>
        <v>1.8626694428525083E-2</v>
      </c>
      <c r="K8" s="118">
        <f t="shared" ref="K8:K71" si="28">AC8/AA8</f>
        <v>0.33927688762243807</v>
      </c>
      <c r="L8" s="118">
        <f t="shared" ref="L8:L71" si="29">AD8/I8</f>
        <v>0.19273579662589144</v>
      </c>
      <c r="M8" s="119">
        <f t="shared" ref="M8:M71" si="30">Z8</f>
        <v>11.858000000000001</v>
      </c>
      <c r="N8" s="120">
        <f t="shared" ref="N8:N71" si="31">AE8*100/W8</f>
        <v>0.48403967189150821</v>
      </c>
      <c r="O8" s="120">
        <f t="shared" ref="O8:O71" si="32">AF8*100/W8</f>
        <v>38.503155718642695</v>
      </c>
      <c r="P8" s="252">
        <f t="shared" ref="P8:P71" si="33">AK8</f>
        <v>5</v>
      </c>
      <c r="Q8" s="253">
        <f t="shared" ref="Q8:Q71" si="34">AE8</f>
        <v>11</v>
      </c>
      <c r="R8" s="253">
        <f t="shared" ref="R8:R71" si="35">AF8</f>
        <v>875</v>
      </c>
      <c r="T8">
        <v>514</v>
      </c>
      <c r="U8">
        <v>5742</v>
      </c>
      <c r="V8" t="s">
        <v>1208</v>
      </c>
      <c r="W8">
        <v>2272.5410000000002</v>
      </c>
      <c r="X8">
        <v>1028.7550000000001</v>
      </c>
      <c r="Y8">
        <v>2.2090000000000001</v>
      </c>
      <c r="Z8">
        <v>11.858000000000001</v>
      </c>
      <c r="AA8">
        <v>142.75941499999999</v>
      </c>
      <c r="AB8">
        <v>2.6591360000000002</v>
      </c>
      <c r="AC8">
        <v>48.43497</v>
      </c>
      <c r="AD8" s="1">
        <v>438</v>
      </c>
      <c r="AE8">
        <v>11</v>
      </c>
      <c r="AF8">
        <v>875</v>
      </c>
      <c r="AG8">
        <v>66</v>
      </c>
      <c r="AH8">
        <v>15.918676</v>
      </c>
      <c r="AI8">
        <v>141.6</v>
      </c>
      <c r="AJ8">
        <v>0</v>
      </c>
      <c r="AK8">
        <v>5</v>
      </c>
      <c r="AL8">
        <v>912</v>
      </c>
      <c r="AM8" t="s">
        <v>1209</v>
      </c>
      <c r="AN8" t="s">
        <v>1210</v>
      </c>
      <c r="AO8">
        <v>2272.5410000000002</v>
      </c>
      <c r="AR8" t="s">
        <v>156</v>
      </c>
      <c r="AS8" t="s">
        <v>229</v>
      </c>
      <c r="AT8" t="s">
        <v>1042</v>
      </c>
      <c r="AU8" t="s">
        <v>1208</v>
      </c>
      <c r="AV8" t="s">
        <v>49</v>
      </c>
      <c r="AW8">
        <v>1</v>
      </c>
      <c r="BB8">
        <v>0.7363333333333334</v>
      </c>
      <c r="BC8" t="s">
        <v>73</v>
      </c>
      <c r="BF8" t="s">
        <v>156</v>
      </c>
      <c r="BG8" t="s">
        <v>229</v>
      </c>
      <c r="BH8" t="s">
        <v>1208</v>
      </c>
      <c r="BI8">
        <v>5742</v>
      </c>
      <c r="BJ8">
        <v>1</v>
      </c>
      <c r="BK8" t="s">
        <v>1042</v>
      </c>
      <c r="BL8" t="s">
        <v>697</v>
      </c>
      <c r="BM8">
        <v>0.7363333333333334</v>
      </c>
      <c r="BN8" t="s">
        <v>73</v>
      </c>
      <c r="BO8" t="s">
        <v>713</v>
      </c>
      <c r="BP8">
        <v>2272.5410000000002</v>
      </c>
      <c r="BQ8" t="s">
        <v>70</v>
      </c>
    </row>
    <row r="9" spans="1:69" ht="16.5">
      <c r="A9" s="126" t="str">
        <f t="shared" si="18"/>
        <v>삼환교통</v>
      </c>
      <c r="B9" s="127" t="str">
        <f t="shared" si="19"/>
        <v>강철용</v>
      </c>
      <c r="C9" s="128" t="str">
        <f t="shared" si="20"/>
        <v>F</v>
      </c>
      <c r="D9" s="129">
        <f t="shared" si="21"/>
        <v>0.76536833221243805</v>
      </c>
      <c r="E9" s="130">
        <f t="shared" si="22"/>
        <v>5526</v>
      </c>
      <c r="F9" s="131" t="str">
        <f t="shared" si="23"/>
        <v>23</v>
      </c>
      <c r="G9" s="132" t="str">
        <f t="shared" si="24"/>
        <v>72아1011</v>
      </c>
      <c r="H9" s="133">
        <f t="shared" si="25"/>
        <v>2</v>
      </c>
      <c r="I9" s="134">
        <f t="shared" si="26"/>
        <v>1083.567</v>
      </c>
      <c r="J9" s="135">
        <f t="shared" si="27"/>
        <v>2.3284741391566274E-2</v>
      </c>
      <c r="K9" s="135">
        <f t="shared" si="28"/>
        <v>0.35041975092237931</v>
      </c>
      <c r="L9" s="135">
        <f t="shared" si="29"/>
        <v>0.11074534385044948</v>
      </c>
      <c r="M9" s="136">
        <f t="shared" si="30"/>
        <v>11.651999999999999</v>
      </c>
      <c r="N9" s="137">
        <f t="shared" si="31"/>
        <v>0.18457557308408248</v>
      </c>
      <c r="O9" s="137">
        <f t="shared" si="32"/>
        <v>10.059368733082495</v>
      </c>
      <c r="P9" s="250">
        <f t="shared" si="33"/>
        <v>0</v>
      </c>
      <c r="Q9" s="251">
        <f t="shared" si="34"/>
        <v>2</v>
      </c>
      <c r="R9" s="251">
        <f t="shared" si="35"/>
        <v>109</v>
      </c>
      <c r="T9">
        <v>514</v>
      </c>
      <c r="U9">
        <v>5526</v>
      </c>
      <c r="V9" t="s">
        <v>1211</v>
      </c>
      <c r="W9">
        <v>1083.567</v>
      </c>
      <c r="X9">
        <v>624.85299999999995</v>
      </c>
      <c r="Y9">
        <v>1.734</v>
      </c>
      <c r="Z9">
        <v>11.651999999999999</v>
      </c>
      <c r="AA9">
        <v>69.417477000000005</v>
      </c>
      <c r="AB9">
        <v>1.616368</v>
      </c>
      <c r="AC9">
        <v>24.325254999999999</v>
      </c>
      <c r="AD9" s="1">
        <v>120</v>
      </c>
      <c r="AE9">
        <v>2</v>
      </c>
      <c r="AF9">
        <v>109</v>
      </c>
      <c r="AG9">
        <v>66</v>
      </c>
      <c r="AH9">
        <v>15.609425999999999</v>
      </c>
      <c r="AI9">
        <v>18.899999999999999</v>
      </c>
      <c r="AJ9">
        <v>0</v>
      </c>
      <c r="AK9">
        <v>0</v>
      </c>
      <c r="AL9">
        <v>0</v>
      </c>
      <c r="AM9" t="s">
        <v>1212</v>
      </c>
      <c r="AN9" t="s">
        <v>1213</v>
      </c>
      <c r="AO9">
        <v>983.39</v>
      </c>
      <c r="AR9" t="s">
        <v>156</v>
      </c>
      <c r="AS9" t="s">
        <v>228</v>
      </c>
      <c r="AT9" t="s">
        <v>1028</v>
      </c>
      <c r="AU9" t="s">
        <v>1211</v>
      </c>
      <c r="AV9" t="s">
        <v>49</v>
      </c>
      <c r="AW9">
        <v>2</v>
      </c>
      <c r="BB9">
        <v>0.76536833221243805</v>
      </c>
      <c r="BC9" t="s">
        <v>73</v>
      </c>
      <c r="BF9" t="s">
        <v>156</v>
      </c>
      <c r="BG9" t="s">
        <v>228</v>
      </c>
      <c r="BH9" t="s">
        <v>1211</v>
      </c>
      <c r="BI9">
        <v>5526</v>
      </c>
      <c r="BJ9">
        <v>2</v>
      </c>
      <c r="BK9" t="s">
        <v>1028</v>
      </c>
      <c r="BL9" t="s">
        <v>993</v>
      </c>
      <c r="BM9">
        <v>0.76536833221243805</v>
      </c>
      <c r="BN9" t="s">
        <v>73</v>
      </c>
      <c r="BO9" t="s">
        <v>713</v>
      </c>
      <c r="BP9">
        <v>1083.567</v>
      </c>
      <c r="BQ9" t="s">
        <v>72</v>
      </c>
    </row>
    <row r="10" spans="1:69" ht="16.5">
      <c r="A10" s="109" t="str">
        <f t="shared" si="18"/>
        <v>삼환교통</v>
      </c>
      <c r="B10" s="110" t="str">
        <f t="shared" si="19"/>
        <v>강형철</v>
      </c>
      <c r="C10" s="111" t="str">
        <f t="shared" si="20"/>
        <v>D</v>
      </c>
      <c r="D10" s="112">
        <f t="shared" si="21"/>
        <v>0.83217036223100549</v>
      </c>
      <c r="E10" s="113">
        <f t="shared" si="22"/>
        <v>2683</v>
      </c>
      <c r="F10" s="114" t="str">
        <f t="shared" si="23"/>
        <v>4</v>
      </c>
      <c r="G10" s="115" t="str">
        <f t="shared" si="24"/>
        <v>72아1226</v>
      </c>
      <c r="H10" s="116">
        <f t="shared" si="25"/>
        <v>13</v>
      </c>
      <c r="I10" s="117">
        <f t="shared" si="26"/>
        <v>4870.9269999999988</v>
      </c>
      <c r="J10" s="118">
        <f t="shared" si="27"/>
        <v>3.6919439549563463E-2</v>
      </c>
      <c r="K10" s="118">
        <f t="shared" si="28"/>
        <v>0.35135007981506838</v>
      </c>
      <c r="L10" s="118">
        <f t="shared" si="29"/>
        <v>0.18148496169209685</v>
      </c>
      <c r="M10" s="119">
        <f t="shared" si="30"/>
        <v>10.778</v>
      </c>
      <c r="N10" s="120">
        <f t="shared" si="31"/>
        <v>0.39006948779975559</v>
      </c>
      <c r="O10" s="120">
        <f t="shared" si="32"/>
        <v>20.057783662124276</v>
      </c>
      <c r="P10" s="252">
        <f t="shared" si="33"/>
        <v>16</v>
      </c>
      <c r="Q10" s="253">
        <f t="shared" si="34"/>
        <v>19</v>
      </c>
      <c r="R10" s="253">
        <f t="shared" si="35"/>
        <v>977</v>
      </c>
      <c r="T10">
        <v>514</v>
      </c>
      <c r="U10">
        <v>2683</v>
      </c>
      <c r="V10" t="s">
        <v>1214</v>
      </c>
      <c r="W10">
        <v>4870.9269999999997</v>
      </c>
      <c r="X10">
        <v>1966.2909999999999</v>
      </c>
      <c r="Y10">
        <v>2.4769999999999999</v>
      </c>
      <c r="Z10">
        <v>10.778</v>
      </c>
      <c r="AA10">
        <v>309.60632500000003</v>
      </c>
      <c r="AB10">
        <v>11.430491999999999</v>
      </c>
      <c r="AC10">
        <v>108.780207</v>
      </c>
      <c r="AD10" s="1">
        <v>884</v>
      </c>
      <c r="AE10">
        <v>19</v>
      </c>
      <c r="AF10">
        <v>977</v>
      </c>
      <c r="AG10">
        <v>74</v>
      </c>
      <c r="AH10">
        <v>15.732646000000001</v>
      </c>
      <c r="AI10">
        <v>2529.4</v>
      </c>
      <c r="AJ10">
        <v>0</v>
      </c>
      <c r="AK10">
        <v>16</v>
      </c>
      <c r="AL10">
        <v>7770</v>
      </c>
      <c r="AM10" t="s">
        <v>1215</v>
      </c>
      <c r="AN10" t="s">
        <v>1216</v>
      </c>
      <c r="AO10">
        <v>2813.0450000000001</v>
      </c>
      <c r="AR10" t="s">
        <v>156</v>
      </c>
      <c r="AS10" t="s">
        <v>229</v>
      </c>
      <c r="AT10" t="s">
        <v>1063</v>
      </c>
      <c r="AU10" t="s">
        <v>1214</v>
      </c>
      <c r="AV10" t="s">
        <v>49</v>
      </c>
      <c r="AW10">
        <v>13</v>
      </c>
      <c r="BB10">
        <v>0.83217036223100549</v>
      </c>
      <c r="BC10" t="s">
        <v>70</v>
      </c>
      <c r="BF10" t="s">
        <v>156</v>
      </c>
      <c r="BG10" t="s">
        <v>229</v>
      </c>
      <c r="BH10" t="s">
        <v>1214</v>
      </c>
      <c r="BI10">
        <v>2683</v>
      </c>
      <c r="BJ10">
        <v>13</v>
      </c>
      <c r="BK10" t="s">
        <v>1063</v>
      </c>
      <c r="BL10" t="s">
        <v>1098</v>
      </c>
      <c r="BM10">
        <v>0.83217036223100549</v>
      </c>
      <c r="BN10" t="s">
        <v>70</v>
      </c>
      <c r="BO10" t="s">
        <v>702</v>
      </c>
      <c r="BP10">
        <v>4870.9269999999988</v>
      </c>
      <c r="BQ10" t="s">
        <v>69</v>
      </c>
    </row>
    <row r="11" spans="1:69" ht="16.5">
      <c r="A11" s="126" t="str">
        <f t="shared" si="18"/>
        <v>삼환교통</v>
      </c>
      <c r="B11" s="127" t="str">
        <f t="shared" si="19"/>
        <v>계세훈</v>
      </c>
      <c r="C11" s="128" t="str">
        <f t="shared" si="20"/>
        <v>B</v>
      </c>
      <c r="D11" s="129">
        <f t="shared" si="21"/>
        <v>0.90391756702874249</v>
      </c>
      <c r="E11" s="130">
        <f t="shared" si="22"/>
        <v>900</v>
      </c>
      <c r="F11" s="131" t="str">
        <f t="shared" si="23"/>
        <v>79</v>
      </c>
      <c r="G11" s="132" t="str">
        <f t="shared" si="24"/>
        <v>70바3194</v>
      </c>
      <c r="H11" s="133">
        <f t="shared" si="25"/>
        <v>12</v>
      </c>
      <c r="I11" s="134">
        <f t="shared" si="26"/>
        <v>2269.8049999999998</v>
      </c>
      <c r="J11" s="135">
        <f t="shared" si="27"/>
        <v>2.9231688621819907E-2</v>
      </c>
      <c r="K11" s="135">
        <f t="shared" si="28"/>
        <v>0.3614531068864259</v>
      </c>
      <c r="L11" s="135">
        <f t="shared" si="29"/>
        <v>0.21940210722947567</v>
      </c>
      <c r="M11" s="136">
        <f t="shared" si="30"/>
        <v>10.596</v>
      </c>
      <c r="N11" s="137">
        <f t="shared" si="31"/>
        <v>4.4056648038047326E-2</v>
      </c>
      <c r="O11" s="137">
        <f t="shared" si="32"/>
        <v>23.04162692389875</v>
      </c>
      <c r="P11" s="250">
        <f t="shared" si="33"/>
        <v>6</v>
      </c>
      <c r="Q11" s="251">
        <f t="shared" si="34"/>
        <v>1</v>
      </c>
      <c r="R11" s="251">
        <f t="shared" si="35"/>
        <v>523</v>
      </c>
      <c r="T11">
        <v>514</v>
      </c>
      <c r="U11">
        <v>900</v>
      </c>
      <c r="V11" t="s">
        <v>1217</v>
      </c>
      <c r="W11">
        <v>2269.8049999999998</v>
      </c>
      <c r="X11">
        <v>1036.056</v>
      </c>
      <c r="Y11">
        <v>2.1909999999999998</v>
      </c>
      <c r="Z11">
        <v>10.596</v>
      </c>
      <c r="AA11">
        <v>133.13996499999999</v>
      </c>
      <c r="AB11">
        <v>3.8919060000000001</v>
      </c>
      <c r="AC11">
        <v>48.123854000000001</v>
      </c>
      <c r="AD11" s="1">
        <v>498</v>
      </c>
      <c r="AE11">
        <v>1</v>
      </c>
      <c r="AF11">
        <v>523</v>
      </c>
      <c r="AG11">
        <v>75</v>
      </c>
      <c r="AH11">
        <v>17.048261</v>
      </c>
      <c r="AI11">
        <v>542.5</v>
      </c>
      <c r="AJ11">
        <v>0</v>
      </c>
      <c r="AK11">
        <v>6</v>
      </c>
      <c r="AL11">
        <v>546</v>
      </c>
      <c r="AM11" t="s">
        <v>1218</v>
      </c>
      <c r="AN11" t="s">
        <v>1219</v>
      </c>
      <c r="AO11">
        <v>266.87099999999998</v>
      </c>
      <c r="AR11" t="s">
        <v>156</v>
      </c>
      <c r="AS11" t="s">
        <v>232</v>
      </c>
      <c r="AT11" t="s">
        <v>1168</v>
      </c>
      <c r="AU11" t="s">
        <v>1217</v>
      </c>
      <c r="AV11" t="s">
        <v>49</v>
      </c>
      <c r="AW11">
        <v>12</v>
      </c>
      <c r="BB11">
        <v>0.90391756702874249</v>
      </c>
      <c r="BC11" t="s">
        <v>71</v>
      </c>
      <c r="BF11" t="s">
        <v>156</v>
      </c>
      <c r="BG11" t="s">
        <v>232</v>
      </c>
      <c r="BH11" t="s">
        <v>1217</v>
      </c>
      <c r="BI11">
        <v>900</v>
      </c>
      <c r="BJ11">
        <v>12</v>
      </c>
      <c r="BK11" t="s">
        <v>1168</v>
      </c>
      <c r="BL11" t="s">
        <v>1170</v>
      </c>
      <c r="BM11">
        <v>0.90391756702874249</v>
      </c>
      <c r="BN11" t="s">
        <v>71</v>
      </c>
      <c r="BO11" t="s">
        <v>698</v>
      </c>
      <c r="BP11">
        <v>2269.8049999999998</v>
      </c>
      <c r="BQ11" t="s">
        <v>71</v>
      </c>
    </row>
    <row r="12" spans="1:69" ht="16.5">
      <c r="A12" s="109" t="str">
        <f t="shared" si="18"/>
        <v>삼환교통</v>
      </c>
      <c r="B12" s="110" t="str">
        <f t="shared" si="19"/>
        <v>고경식</v>
      </c>
      <c r="C12" s="111" t="str">
        <f t="shared" si="20"/>
        <v>C</v>
      </c>
      <c r="D12" s="112">
        <f t="shared" si="21"/>
        <v>0.85336813930253752</v>
      </c>
      <c r="E12" s="113">
        <f t="shared" si="22"/>
        <v>6687</v>
      </c>
      <c r="F12" s="114" t="str">
        <f t="shared" si="23"/>
        <v>23</v>
      </c>
      <c r="G12" s="115" t="str">
        <f t="shared" si="24"/>
        <v>70바3159</v>
      </c>
      <c r="H12" s="116">
        <f t="shared" si="25"/>
        <v>15</v>
      </c>
      <c r="I12" s="117">
        <f t="shared" si="26"/>
        <v>1979.5079999999998</v>
      </c>
      <c r="J12" s="118">
        <f t="shared" si="27"/>
        <v>1.029686197748513E-2</v>
      </c>
      <c r="K12" s="118">
        <f t="shared" si="28"/>
        <v>0.36493683122330689</v>
      </c>
      <c r="L12" s="118">
        <f t="shared" si="29"/>
        <v>0.12831471254473334</v>
      </c>
      <c r="M12" s="119">
        <f t="shared" si="30"/>
        <v>11.824</v>
      </c>
      <c r="N12" s="120">
        <f t="shared" si="31"/>
        <v>0.20207041345627297</v>
      </c>
      <c r="O12" s="120">
        <f t="shared" si="32"/>
        <v>22.631886307102572</v>
      </c>
      <c r="P12" s="252">
        <f t="shared" si="33"/>
        <v>0</v>
      </c>
      <c r="Q12" s="253">
        <f t="shared" si="34"/>
        <v>4</v>
      </c>
      <c r="R12" s="253">
        <f t="shared" si="35"/>
        <v>448</v>
      </c>
      <c r="T12">
        <v>514</v>
      </c>
      <c r="U12">
        <v>6687</v>
      </c>
      <c r="V12" t="s">
        <v>1220</v>
      </c>
      <c r="W12">
        <v>1979.508</v>
      </c>
      <c r="X12">
        <v>1033.32</v>
      </c>
      <c r="Y12">
        <v>1.9159999999999999</v>
      </c>
      <c r="Z12">
        <v>11.824</v>
      </c>
      <c r="AA12">
        <v>129.376892</v>
      </c>
      <c r="AB12">
        <v>1.332176</v>
      </c>
      <c r="AC12">
        <v>47.214393000000001</v>
      </c>
      <c r="AD12" s="1">
        <v>254</v>
      </c>
      <c r="AE12">
        <v>4</v>
      </c>
      <c r="AF12">
        <v>448</v>
      </c>
      <c r="AG12">
        <v>75</v>
      </c>
      <c r="AH12">
        <v>15.300321</v>
      </c>
      <c r="AI12">
        <v>30.4</v>
      </c>
      <c r="AJ12">
        <v>0</v>
      </c>
      <c r="AK12">
        <v>0</v>
      </c>
      <c r="AL12">
        <v>0</v>
      </c>
      <c r="AM12" t="s">
        <v>1221</v>
      </c>
      <c r="AN12" t="s">
        <v>1222</v>
      </c>
      <c r="AO12">
        <v>246.309</v>
      </c>
      <c r="AR12" t="s">
        <v>156</v>
      </c>
      <c r="AS12" t="s">
        <v>228</v>
      </c>
      <c r="AT12" t="s">
        <v>1008</v>
      </c>
      <c r="AU12" t="s">
        <v>1220</v>
      </c>
      <c r="AV12" t="s">
        <v>49</v>
      </c>
      <c r="AW12">
        <v>15</v>
      </c>
      <c r="BB12">
        <v>0.85336813930253752</v>
      </c>
      <c r="BC12" t="s">
        <v>72</v>
      </c>
      <c r="BF12" t="s">
        <v>156</v>
      </c>
      <c r="BG12" t="s">
        <v>228</v>
      </c>
      <c r="BH12" t="s">
        <v>1220</v>
      </c>
      <c r="BI12">
        <v>6687</v>
      </c>
      <c r="BJ12">
        <v>15</v>
      </c>
      <c r="BK12" t="s">
        <v>1008</v>
      </c>
      <c r="BL12" t="s">
        <v>1026</v>
      </c>
      <c r="BM12">
        <v>0.85336813930253752</v>
      </c>
      <c r="BN12" t="s">
        <v>72</v>
      </c>
      <c r="BO12" t="s">
        <v>700</v>
      </c>
      <c r="BP12">
        <v>1979.5079999999998</v>
      </c>
      <c r="BQ12" t="s">
        <v>74</v>
      </c>
    </row>
    <row r="13" spans="1:69" ht="16.5">
      <c r="A13" s="126" t="str">
        <f t="shared" si="18"/>
        <v>삼환교통</v>
      </c>
      <c r="B13" s="127" t="str">
        <f t="shared" si="19"/>
        <v>고명덕</v>
      </c>
      <c r="C13" s="128" t="str">
        <f t="shared" si="20"/>
        <v>B</v>
      </c>
      <c r="D13" s="129">
        <f t="shared" si="21"/>
        <v>0.93682727197387272</v>
      </c>
      <c r="E13" s="130">
        <f t="shared" si="22"/>
        <v>4992</v>
      </c>
      <c r="F13" s="131" t="str">
        <f t="shared" si="23"/>
        <v>23</v>
      </c>
      <c r="G13" s="132" t="str">
        <f t="shared" si="24"/>
        <v>70바3164</v>
      </c>
      <c r="H13" s="133">
        <f t="shared" si="25"/>
        <v>2</v>
      </c>
      <c r="I13" s="134">
        <f t="shared" si="26"/>
        <v>2047.8589999999999</v>
      </c>
      <c r="J13" s="135">
        <f t="shared" si="27"/>
        <v>1.3276090092319713E-2</v>
      </c>
      <c r="K13" s="135">
        <f t="shared" si="28"/>
        <v>0.37641522584473491</v>
      </c>
      <c r="L13" s="135">
        <f t="shared" si="29"/>
        <v>0.22023000606975385</v>
      </c>
      <c r="M13" s="136">
        <f t="shared" si="30"/>
        <v>8.9890000000000008</v>
      </c>
      <c r="N13" s="137">
        <f t="shared" si="31"/>
        <v>0.19532594773370629</v>
      </c>
      <c r="O13" s="137">
        <f t="shared" si="32"/>
        <v>29.78720702939021</v>
      </c>
      <c r="P13" s="250">
        <f t="shared" si="33"/>
        <v>0</v>
      </c>
      <c r="Q13" s="251">
        <f t="shared" si="34"/>
        <v>4</v>
      </c>
      <c r="R13" s="251">
        <f t="shared" si="35"/>
        <v>610</v>
      </c>
      <c r="T13">
        <v>514</v>
      </c>
      <c r="U13">
        <v>4992</v>
      </c>
      <c r="V13" t="s">
        <v>1223</v>
      </c>
      <c r="W13">
        <v>2047.8589999999999</v>
      </c>
      <c r="X13">
        <v>1043.9839999999999</v>
      </c>
      <c r="Y13">
        <v>1.962</v>
      </c>
      <c r="Z13">
        <v>8.9890000000000008</v>
      </c>
      <c r="AA13">
        <v>129.57384200000001</v>
      </c>
      <c r="AB13">
        <v>1.720234</v>
      </c>
      <c r="AC13">
        <v>48.773567</v>
      </c>
      <c r="AD13" s="1">
        <v>451</v>
      </c>
      <c r="AE13">
        <v>4</v>
      </c>
      <c r="AF13">
        <v>610</v>
      </c>
      <c r="AG13">
        <v>86</v>
      </c>
      <c r="AH13">
        <v>15.804570999999999</v>
      </c>
      <c r="AI13">
        <v>91.6</v>
      </c>
      <c r="AJ13">
        <v>2.2999999999999998</v>
      </c>
      <c r="AK13">
        <v>0</v>
      </c>
      <c r="AL13">
        <v>0</v>
      </c>
      <c r="AM13" t="s">
        <v>1224</v>
      </c>
      <c r="AN13" t="s">
        <v>1225</v>
      </c>
      <c r="AO13">
        <v>1951.02</v>
      </c>
      <c r="AR13" t="s">
        <v>156</v>
      </c>
      <c r="AS13" t="s">
        <v>228</v>
      </c>
      <c r="AT13" t="s">
        <v>1012</v>
      </c>
      <c r="AU13" t="s">
        <v>1223</v>
      </c>
      <c r="AV13" t="s">
        <v>49</v>
      </c>
      <c r="AW13">
        <v>2</v>
      </c>
      <c r="BB13">
        <v>0.93682727197387272</v>
      </c>
      <c r="BC13" t="s">
        <v>71</v>
      </c>
      <c r="BF13" t="s">
        <v>156</v>
      </c>
      <c r="BG13" t="s">
        <v>228</v>
      </c>
      <c r="BH13" t="s">
        <v>1223</v>
      </c>
      <c r="BI13">
        <v>4992</v>
      </c>
      <c r="BJ13">
        <v>2</v>
      </c>
      <c r="BK13" t="s">
        <v>1012</v>
      </c>
      <c r="BL13" t="s">
        <v>988</v>
      </c>
      <c r="BM13">
        <v>0.93682727197387272</v>
      </c>
      <c r="BN13" t="s">
        <v>71</v>
      </c>
      <c r="BO13" t="s">
        <v>698</v>
      </c>
      <c r="BP13">
        <v>2047.8589999999999</v>
      </c>
      <c r="BQ13" t="s">
        <v>69</v>
      </c>
    </row>
    <row r="14" spans="1:69" ht="16.5">
      <c r="A14" s="109" t="str">
        <f t="shared" si="18"/>
        <v>삼환교통</v>
      </c>
      <c r="B14" s="110" t="str">
        <f t="shared" si="19"/>
        <v>고성만</v>
      </c>
      <c r="C14" s="111" t="str">
        <f t="shared" si="20"/>
        <v>S</v>
      </c>
      <c r="D14" s="112">
        <f t="shared" si="21"/>
        <v>1.0209523809523811</v>
      </c>
      <c r="E14" s="113">
        <f t="shared" si="22"/>
        <v>3927</v>
      </c>
      <c r="F14" s="114" t="str">
        <f t="shared" si="23"/>
        <v>23</v>
      </c>
      <c r="G14" s="115" t="str">
        <f t="shared" si="24"/>
        <v>70바3163</v>
      </c>
      <c r="H14" s="116">
        <f t="shared" si="25"/>
        <v>1</v>
      </c>
      <c r="I14" s="117">
        <f t="shared" si="26"/>
        <v>1966.0329999999999</v>
      </c>
      <c r="J14" s="118">
        <f t="shared" si="27"/>
        <v>4.3145899170769133E-3</v>
      </c>
      <c r="K14" s="118">
        <f t="shared" si="28"/>
        <v>0.32808440325041865</v>
      </c>
      <c r="L14" s="118">
        <f t="shared" si="29"/>
        <v>0.14903106916313205</v>
      </c>
      <c r="M14" s="119">
        <f t="shared" si="30"/>
        <v>6.9320000000000004</v>
      </c>
      <c r="N14" s="120">
        <f t="shared" si="31"/>
        <v>5.0863846130761795E-2</v>
      </c>
      <c r="O14" s="120">
        <f t="shared" si="32"/>
        <v>5.5950230743837972</v>
      </c>
      <c r="P14" s="252">
        <f t="shared" si="33"/>
        <v>0</v>
      </c>
      <c r="Q14" s="253">
        <f t="shared" si="34"/>
        <v>1</v>
      </c>
      <c r="R14" s="253">
        <f t="shared" si="35"/>
        <v>110</v>
      </c>
      <c r="T14">
        <v>514</v>
      </c>
      <c r="U14">
        <v>3927</v>
      </c>
      <c r="V14" t="s">
        <v>1226</v>
      </c>
      <c r="W14">
        <v>1966.0329999999999</v>
      </c>
      <c r="X14">
        <v>917.20600000000002</v>
      </c>
      <c r="Y14">
        <v>2.1440000000000001</v>
      </c>
      <c r="Z14">
        <v>6.9320000000000004</v>
      </c>
      <c r="AA14">
        <v>127.208845</v>
      </c>
      <c r="AB14">
        <v>0.54885399999999995</v>
      </c>
      <c r="AC14">
        <v>41.735238000000003</v>
      </c>
      <c r="AD14" s="1">
        <v>293</v>
      </c>
      <c r="AE14">
        <v>1</v>
      </c>
      <c r="AF14">
        <v>110</v>
      </c>
      <c r="AG14">
        <v>66</v>
      </c>
      <c r="AH14">
        <v>15.455159</v>
      </c>
      <c r="AI14">
        <v>16.899999999999999</v>
      </c>
      <c r="AJ14">
        <v>0</v>
      </c>
      <c r="AK14">
        <v>0</v>
      </c>
      <c r="AL14">
        <v>0</v>
      </c>
      <c r="AM14" t="s">
        <v>1227</v>
      </c>
      <c r="AN14" t="s">
        <v>1228</v>
      </c>
      <c r="AO14">
        <v>1966.0329999999999</v>
      </c>
      <c r="AR14" t="s">
        <v>156</v>
      </c>
      <c r="AS14" t="s">
        <v>228</v>
      </c>
      <c r="AT14" t="s">
        <v>1010</v>
      </c>
      <c r="AU14" t="s">
        <v>1226</v>
      </c>
      <c r="AV14" t="s">
        <v>49</v>
      </c>
      <c r="AW14">
        <v>1</v>
      </c>
      <c r="BB14">
        <v>1.0209523809523811</v>
      </c>
      <c r="BC14" t="s">
        <v>74</v>
      </c>
      <c r="BF14" t="s">
        <v>156</v>
      </c>
      <c r="BG14" t="s">
        <v>228</v>
      </c>
      <c r="BH14" t="s">
        <v>1226</v>
      </c>
      <c r="BI14">
        <v>3927</v>
      </c>
      <c r="BJ14">
        <v>1</v>
      </c>
      <c r="BK14" t="s">
        <v>1010</v>
      </c>
      <c r="BL14" t="s">
        <v>697</v>
      </c>
      <c r="BM14">
        <v>1.0209523809523811</v>
      </c>
      <c r="BN14" t="s">
        <v>74</v>
      </c>
      <c r="BO14" t="s">
        <v>699</v>
      </c>
      <c r="BP14">
        <v>1966.0329999999999</v>
      </c>
      <c r="BQ14" t="s">
        <v>70</v>
      </c>
    </row>
    <row r="15" spans="1:69" ht="16.5">
      <c r="A15" s="126" t="str">
        <f t="shared" si="18"/>
        <v>삼환교통</v>
      </c>
      <c r="B15" s="127" t="str">
        <f t="shared" si="19"/>
        <v>고신일</v>
      </c>
      <c r="C15" s="128" t="str">
        <f t="shared" si="20"/>
        <v>C</v>
      </c>
      <c r="D15" s="129">
        <f t="shared" si="21"/>
        <v>0.8746666666666667</v>
      </c>
      <c r="E15" s="130">
        <f t="shared" si="22"/>
        <v>9053</v>
      </c>
      <c r="F15" s="131" t="str">
        <f t="shared" si="23"/>
        <v>4</v>
      </c>
      <c r="G15" s="132" t="str">
        <f t="shared" si="24"/>
        <v>72아1221</v>
      </c>
      <c r="H15" s="133">
        <f t="shared" si="25"/>
        <v>1</v>
      </c>
      <c r="I15" s="134">
        <f t="shared" si="26"/>
        <v>2130.1950000000002</v>
      </c>
      <c r="J15" s="135">
        <f t="shared" si="27"/>
        <v>2.212543494089032E-2</v>
      </c>
      <c r="K15" s="135">
        <f t="shared" si="28"/>
        <v>0.33948992888456514</v>
      </c>
      <c r="L15" s="135">
        <f t="shared" si="29"/>
        <v>0.1037463706374299</v>
      </c>
      <c r="M15" s="136">
        <f t="shared" si="30"/>
        <v>8.0250000000000004</v>
      </c>
      <c r="N15" s="137">
        <f t="shared" si="31"/>
        <v>0.32860841378371464</v>
      </c>
      <c r="O15" s="137">
        <f t="shared" si="32"/>
        <v>2.7696994876055947</v>
      </c>
      <c r="P15" s="250">
        <f t="shared" si="33"/>
        <v>1</v>
      </c>
      <c r="Q15" s="251">
        <f t="shared" si="34"/>
        <v>7</v>
      </c>
      <c r="R15" s="251">
        <f t="shared" si="35"/>
        <v>59</v>
      </c>
      <c r="T15">
        <v>514</v>
      </c>
      <c r="U15">
        <v>9053</v>
      </c>
      <c r="V15" t="s">
        <v>1229</v>
      </c>
      <c r="W15">
        <v>2130.1950000000002</v>
      </c>
      <c r="X15">
        <v>811.81500000000005</v>
      </c>
      <c r="Y15">
        <v>2.6240000000000001</v>
      </c>
      <c r="Z15">
        <v>8.0250000000000004</v>
      </c>
      <c r="AA15">
        <v>142.18052700000001</v>
      </c>
      <c r="AB15">
        <v>3.1458059999999999</v>
      </c>
      <c r="AC15">
        <v>48.268856999999997</v>
      </c>
      <c r="AD15" s="1">
        <v>221</v>
      </c>
      <c r="AE15">
        <v>7</v>
      </c>
      <c r="AF15">
        <v>59</v>
      </c>
      <c r="AG15">
        <v>62</v>
      </c>
      <c r="AH15">
        <v>14.982324999999999</v>
      </c>
      <c r="AI15">
        <v>0</v>
      </c>
      <c r="AJ15">
        <v>0</v>
      </c>
      <c r="AK15">
        <v>1</v>
      </c>
      <c r="AL15">
        <v>128</v>
      </c>
      <c r="AM15" t="s">
        <v>1230</v>
      </c>
      <c r="AN15" t="s">
        <v>1231</v>
      </c>
      <c r="AO15">
        <v>2130.1950000000002</v>
      </c>
      <c r="AR15" t="s">
        <v>156</v>
      </c>
      <c r="AS15" t="s">
        <v>229</v>
      </c>
      <c r="AT15" t="s">
        <v>1053</v>
      </c>
      <c r="AU15" t="s">
        <v>1229</v>
      </c>
      <c r="AV15" t="s">
        <v>49</v>
      </c>
      <c r="AW15">
        <v>1</v>
      </c>
      <c r="BB15">
        <v>0.8746666666666667</v>
      </c>
      <c r="BC15" t="s">
        <v>72</v>
      </c>
      <c r="BF15" t="s">
        <v>156</v>
      </c>
      <c r="BG15" t="s">
        <v>229</v>
      </c>
      <c r="BH15" t="s">
        <v>1229</v>
      </c>
      <c r="BI15">
        <v>9053</v>
      </c>
      <c r="BJ15">
        <v>1</v>
      </c>
      <c r="BK15" t="s">
        <v>1053</v>
      </c>
      <c r="BL15" t="s">
        <v>697</v>
      </c>
      <c r="BM15">
        <v>0.8746666666666667</v>
      </c>
      <c r="BN15" t="s">
        <v>72</v>
      </c>
      <c r="BO15" t="s">
        <v>700</v>
      </c>
      <c r="BP15">
        <v>2130.1950000000002</v>
      </c>
      <c r="BQ15" t="s">
        <v>72</v>
      </c>
    </row>
    <row r="16" spans="1:69" ht="16.5">
      <c r="A16" s="109" t="str">
        <f t="shared" si="18"/>
        <v>삼환교통</v>
      </c>
      <c r="B16" s="110" t="str">
        <f t="shared" si="19"/>
        <v>고용근</v>
      </c>
      <c r="C16" s="111" t="str">
        <f t="shared" si="20"/>
        <v>A</v>
      </c>
      <c r="D16" s="112">
        <f t="shared" si="21"/>
        <v>0.95652529110283824</v>
      </c>
      <c r="E16" s="113">
        <f t="shared" si="22"/>
        <v>3350</v>
      </c>
      <c r="F16" s="114" t="str">
        <f t="shared" si="23"/>
        <v>4</v>
      </c>
      <c r="G16" s="115" t="str">
        <f t="shared" si="24"/>
        <v>72아1221</v>
      </c>
      <c r="H16" s="116">
        <f t="shared" si="25"/>
        <v>16</v>
      </c>
      <c r="I16" s="117">
        <f t="shared" si="26"/>
        <v>2176.1210000000001</v>
      </c>
      <c r="J16" s="118">
        <f t="shared" si="27"/>
        <v>1.6066361790325959E-2</v>
      </c>
      <c r="K16" s="118">
        <f t="shared" si="28"/>
        <v>0.30632839241929155</v>
      </c>
      <c r="L16" s="118">
        <f t="shared" si="29"/>
        <v>0.19070630723199675</v>
      </c>
      <c r="M16" s="119">
        <f t="shared" si="30"/>
        <v>7.0359999999999996</v>
      </c>
      <c r="N16" s="120">
        <f t="shared" si="31"/>
        <v>4.5953327043854637E-2</v>
      </c>
      <c r="O16" s="120">
        <f t="shared" si="32"/>
        <v>3.8600794716837896</v>
      </c>
      <c r="P16" s="252">
        <f t="shared" si="33"/>
        <v>1</v>
      </c>
      <c r="Q16" s="253">
        <f t="shared" si="34"/>
        <v>1</v>
      </c>
      <c r="R16" s="253">
        <f t="shared" si="35"/>
        <v>84</v>
      </c>
      <c r="T16">
        <v>514</v>
      </c>
      <c r="U16">
        <v>3350</v>
      </c>
      <c r="V16" t="s">
        <v>1232</v>
      </c>
      <c r="W16">
        <v>2176.1210000000001</v>
      </c>
      <c r="X16">
        <v>761.46100000000001</v>
      </c>
      <c r="Y16">
        <v>2.8580000000000001</v>
      </c>
      <c r="Z16">
        <v>7.0359999999999996</v>
      </c>
      <c r="AA16">
        <v>139.402749</v>
      </c>
      <c r="AB16">
        <v>2.2396950000000002</v>
      </c>
      <c r="AC16">
        <v>42.703020000000002</v>
      </c>
      <c r="AD16" s="1">
        <v>415</v>
      </c>
      <c r="AE16">
        <v>1</v>
      </c>
      <c r="AF16">
        <v>84</v>
      </c>
      <c r="AG16">
        <v>69</v>
      </c>
      <c r="AH16">
        <v>15.610315999999999</v>
      </c>
      <c r="AI16">
        <v>53.5</v>
      </c>
      <c r="AJ16">
        <v>0</v>
      </c>
      <c r="AK16">
        <v>1</v>
      </c>
      <c r="AL16">
        <v>419</v>
      </c>
      <c r="AM16" t="s">
        <v>1233</v>
      </c>
      <c r="AN16" t="s">
        <v>1234</v>
      </c>
      <c r="AO16">
        <v>323.65800000000002</v>
      </c>
      <c r="AR16" t="s">
        <v>156</v>
      </c>
      <c r="AS16" t="s">
        <v>229</v>
      </c>
      <c r="AT16" t="s">
        <v>1053</v>
      </c>
      <c r="AU16" t="s">
        <v>1232</v>
      </c>
      <c r="AV16" t="s">
        <v>49</v>
      </c>
      <c r="AW16">
        <v>16</v>
      </c>
      <c r="BB16">
        <v>0.95652529110283824</v>
      </c>
      <c r="BC16" t="s">
        <v>69</v>
      </c>
      <c r="BF16" t="s">
        <v>156</v>
      </c>
      <c r="BG16" t="s">
        <v>229</v>
      </c>
      <c r="BH16" t="s">
        <v>1232</v>
      </c>
      <c r="BI16">
        <v>3350</v>
      </c>
      <c r="BJ16">
        <v>16</v>
      </c>
      <c r="BK16" t="s">
        <v>1053</v>
      </c>
      <c r="BL16" t="s">
        <v>1061</v>
      </c>
      <c r="BM16">
        <v>0.95652529110283824</v>
      </c>
      <c r="BN16" t="s">
        <v>69</v>
      </c>
      <c r="BO16" t="s">
        <v>701</v>
      </c>
      <c r="BP16">
        <v>2176.1210000000001</v>
      </c>
      <c r="BQ16" t="s">
        <v>70</v>
      </c>
    </row>
    <row r="17" spans="1:69" ht="16.5">
      <c r="A17" s="126" t="str">
        <f t="shared" si="18"/>
        <v>삼환교통</v>
      </c>
      <c r="B17" s="127" t="str">
        <f t="shared" si="19"/>
        <v>고창석</v>
      </c>
      <c r="C17" s="128" t="str">
        <f t="shared" si="20"/>
        <v>S</v>
      </c>
      <c r="D17" s="129">
        <f t="shared" si="21"/>
        <v>1.018452638161166</v>
      </c>
      <c r="E17" s="130">
        <f t="shared" si="22"/>
        <v>1149</v>
      </c>
      <c r="F17" s="131" t="str">
        <f t="shared" si="23"/>
        <v>14</v>
      </c>
      <c r="G17" s="132" t="str">
        <f t="shared" si="24"/>
        <v>70바3188</v>
      </c>
      <c r="H17" s="133">
        <f t="shared" si="25"/>
        <v>2</v>
      </c>
      <c r="I17" s="134">
        <f t="shared" si="26"/>
        <v>1801.3899999999999</v>
      </c>
      <c r="J17" s="135">
        <f t="shared" si="27"/>
        <v>7.4370382649338838E-3</v>
      </c>
      <c r="K17" s="135">
        <f t="shared" si="28"/>
        <v>0.32399112809488317</v>
      </c>
      <c r="L17" s="135">
        <f t="shared" si="29"/>
        <v>0.22593663781857345</v>
      </c>
      <c r="M17" s="136">
        <f t="shared" si="30"/>
        <v>5.9390000000000001</v>
      </c>
      <c r="N17" s="137">
        <f t="shared" si="31"/>
        <v>0.49961418682239822</v>
      </c>
      <c r="O17" s="137">
        <f t="shared" si="32"/>
        <v>4.8851164933745608</v>
      </c>
      <c r="P17" s="250">
        <f t="shared" si="33"/>
        <v>5</v>
      </c>
      <c r="Q17" s="251">
        <f t="shared" si="34"/>
        <v>9</v>
      </c>
      <c r="R17" s="251">
        <f t="shared" si="35"/>
        <v>88</v>
      </c>
      <c r="T17">
        <v>514</v>
      </c>
      <c r="U17">
        <v>1149</v>
      </c>
      <c r="V17" t="s">
        <v>1235</v>
      </c>
      <c r="W17">
        <v>1801.39</v>
      </c>
      <c r="X17">
        <v>806.98500000000001</v>
      </c>
      <c r="Y17">
        <v>2.2320000000000002</v>
      </c>
      <c r="Z17">
        <v>5.9390000000000001</v>
      </c>
      <c r="AA17">
        <v>117.539129</v>
      </c>
      <c r="AB17">
        <v>0.874143</v>
      </c>
      <c r="AC17">
        <v>38.081634999999999</v>
      </c>
      <c r="AD17" s="1">
        <v>407</v>
      </c>
      <c r="AE17">
        <v>9</v>
      </c>
      <c r="AF17">
        <v>88</v>
      </c>
      <c r="AG17">
        <v>65</v>
      </c>
      <c r="AH17">
        <v>15.325875</v>
      </c>
      <c r="AI17">
        <v>6</v>
      </c>
      <c r="AJ17">
        <v>0</v>
      </c>
      <c r="AK17">
        <v>5</v>
      </c>
      <c r="AL17">
        <v>1556</v>
      </c>
      <c r="AM17" t="s">
        <v>1236</v>
      </c>
      <c r="AN17" t="s">
        <v>1237</v>
      </c>
      <c r="AO17">
        <v>1657.069</v>
      </c>
      <c r="AR17" t="s">
        <v>156</v>
      </c>
      <c r="AS17" t="s">
        <v>227</v>
      </c>
      <c r="AT17" t="s">
        <v>982</v>
      </c>
      <c r="AU17" t="s">
        <v>1235</v>
      </c>
      <c r="AV17" t="s">
        <v>49</v>
      </c>
      <c r="AW17">
        <v>2</v>
      </c>
      <c r="BB17">
        <v>1.018452638161166</v>
      </c>
      <c r="BC17" t="s">
        <v>74</v>
      </c>
      <c r="BF17" t="s">
        <v>156</v>
      </c>
      <c r="BG17" t="s">
        <v>227</v>
      </c>
      <c r="BH17" t="s">
        <v>1235</v>
      </c>
      <c r="BI17">
        <v>1149</v>
      </c>
      <c r="BJ17">
        <v>2</v>
      </c>
      <c r="BK17" t="s">
        <v>982</v>
      </c>
      <c r="BL17" t="s">
        <v>968</v>
      </c>
      <c r="BM17">
        <v>1.018452638161166</v>
      </c>
      <c r="BN17" t="s">
        <v>74</v>
      </c>
      <c r="BO17" t="s">
        <v>699</v>
      </c>
      <c r="BP17">
        <v>1801.3899999999999</v>
      </c>
      <c r="BQ17" t="s">
        <v>74</v>
      </c>
    </row>
    <row r="18" spans="1:69" ht="16.5">
      <c r="A18" s="109" t="str">
        <f t="shared" si="18"/>
        <v>삼환교통</v>
      </c>
      <c r="B18" s="110" t="str">
        <f t="shared" si="19"/>
        <v>곽일교</v>
      </c>
      <c r="C18" s="111" t="str">
        <f t="shared" si="20"/>
        <v>D</v>
      </c>
      <c r="D18" s="112">
        <f t="shared" si="21"/>
        <v>0.82719005702988657</v>
      </c>
      <c r="E18" s="113">
        <f t="shared" si="22"/>
        <v>8868</v>
      </c>
      <c r="F18" s="114" t="str">
        <f t="shared" si="23"/>
        <v>62</v>
      </c>
      <c r="G18" s="115" t="str">
        <f t="shared" si="24"/>
        <v>70바3137</v>
      </c>
      <c r="H18" s="116">
        <f t="shared" si="25"/>
        <v>12</v>
      </c>
      <c r="I18" s="117">
        <f t="shared" si="26"/>
        <v>3463.6840000000007</v>
      </c>
      <c r="J18" s="118">
        <f t="shared" si="27"/>
        <v>3.0903652436665624E-2</v>
      </c>
      <c r="K18" s="118">
        <f t="shared" si="28"/>
        <v>0.35370761097223236</v>
      </c>
      <c r="L18" s="118">
        <f t="shared" si="29"/>
        <v>0.26416959514782523</v>
      </c>
      <c r="M18" s="119">
        <f t="shared" si="30"/>
        <v>12.672000000000001</v>
      </c>
      <c r="N18" s="120">
        <f t="shared" si="31"/>
        <v>5.7741988010453604E-2</v>
      </c>
      <c r="O18" s="120">
        <f t="shared" si="32"/>
        <v>15.936788690885196</v>
      </c>
      <c r="P18" s="252">
        <f t="shared" si="33"/>
        <v>23</v>
      </c>
      <c r="Q18" s="253">
        <f t="shared" si="34"/>
        <v>2</v>
      </c>
      <c r="R18" s="253">
        <f t="shared" si="35"/>
        <v>552</v>
      </c>
      <c r="T18">
        <v>514</v>
      </c>
      <c r="U18">
        <v>8868</v>
      </c>
      <c r="V18" t="s">
        <v>1238</v>
      </c>
      <c r="W18">
        <v>3463.6840000000002</v>
      </c>
      <c r="X18">
        <v>1630.193</v>
      </c>
      <c r="Y18">
        <v>2.125</v>
      </c>
      <c r="Z18">
        <v>12.672000000000001</v>
      </c>
      <c r="AA18">
        <v>230.104387</v>
      </c>
      <c r="AB18">
        <v>7.1110660000000001</v>
      </c>
      <c r="AC18">
        <v>81.389673000000002</v>
      </c>
      <c r="AD18" s="1">
        <v>915</v>
      </c>
      <c r="AE18">
        <v>2</v>
      </c>
      <c r="AF18">
        <v>552</v>
      </c>
      <c r="AG18">
        <v>78</v>
      </c>
      <c r="AH18">
        <v>15.052663000000001</v>
      </c>
      <c r="AI18">
        <v>687.8</v>
      </c>
      <c r="AJ18">
        <v>0</v>
      </c>
      <c r="AK18">
        <v>23</v>
      </c>
      <c r="AL18">
        <v>5354</v>
      </c>
      <c r="AM18" t="s">
        <v>1239</v>
      </c>
      <c r="AN18" t="s">
        <v>1240</v>
      </c>
      <c r="AO18">
        <v>1576.963</v>
      </c>
      <c r="AR18" t="s">
        <v>156</v>
      </c>
      <c r="AS18" t="s">
        <v>231</v>
      </c>
      <c r="AT18" t="s">
        <v>1109</v>
      </c>
      <c r="AU18" t="s">
        <v>1238</v>
      </c>
      <c r="AV18" t="s">
        <v>49</v>
      </c>
      <c r="AW18">
        <v>12</v>
      </c>
      <c r="BB18">
        <v>0.82719005702988657</v>
      </c>
      <c r="BC18" t="s">
        <v>70</v>
      </c>
      <c r="BF18" t="s">
        <v>156</v>
      </c>
      <c r="BG18" t="s">
        <v>231</v>
      </c>
      <c r="BH18" t="s">
        <v>1238</v>
      </c>
      <c r="BI18">
        <v>8868</v>
      </c>
      <c r="BJ18">
        <v>12</v>
      </c>
      <c r="BK18" t="s">
        <v>1109</v>
      </c>
      <c r="BL18" t="s">
        <v>1032</v>
      </c>
      <c r="BM18">
        <v>0.82719005702988657</v>
      </c>
      <c r="BN18" t="s">
        <v>70</v>
      </c>
      <c r="BO18" t="s">
        <v>702</v>
      </c>
      <c r="BP18">
        <v>3463.6840000000007</v>
      </c>
      <c r="BQ18" t="s">
        <v>69</v>
      </c>
    </row>
    <row r="19" spans="1:69" ht="16.5">
      <c r="A19" s="126" t="str">
        <f t="shared" si="18"/>
        <v>삼환교통</v>
      </c>
      <c r="B19" s="127" t="str">
        <f t="shared" si="19"/>
        <v>구자용</v>
      </c>
      <c r="C19" s="128" t="str">
        <f t="shared" si="20"/>
        <v>A</v>
      </c>
      <c r="D19" s="129">
        <f t="shared" si="21"/>
        <v>0.95064665427706441</v>
      </c>
      <c r="E19" s="130">
        <f t="shared" si="22"/>
        <v>3690</v>
      </c>
      <c r="F19" s="131" t="str">
        <f t="shared" si="23"/>
        <v>4</v>
      </c>
      <c r="G19" s="132" t="str">
        <f t="shared" si="24"/>
        <v>72아1229</v>
      </c>
      <c r="H19" s="133">
        <f t="shared" si="25"/>
        <v>3</v>
      </c>
      <c r="I19" s="134">
        <f t="shared" si="26"/>
        <v>1602.9569999999999</v>
      </c>
      <c r="J19" s="135">
        <f t="shared" si="27"/>
        <v>1.2948363758201244E-2</v>
      </c>
      <c r="K19" s="135">
        <f t="shared" si="28"/>
        <v>0.31967317703373033</v>
      </c>
      <c r="L19" s="135">
        <f t="shared" si="29"/>
        <v>0.27823578548894329</v>
      </c>
      <c r="M19" s="136">
        <f t="shared" si="30"/>
        <v>7.0970000000000004</v>
      </c>
      <c r="N19" s="137">
        <f t="shared" si="31"/>
        <v>6.2384705266579202E-2</v>
      </c>
      <c r="O19" s="137">
        <f t="shared" si="32"/>
        <v>4.2421599581273854</v>
      </c>
      <c r="P19" s="250">
        <f t="shared" si="33"/>
        <v>1</v>
      </c>
      <c r="Q19" s="251">
        <f t="shared" si="34"/>
        <v>1</v>
      </c>
      <c r="R19" s="251">
        <f t="shared" si="35"/>
        <v>68</v>
      </c>
      <c r="T19">
        <v>514</v>
      </c>
      <c r="U19">
        <v>3690</v>
      </c>
      <c r="V19" t="s">
        <v>1241</v>
      </c>
      <c r="W19">
        <v>1602.9570000000001</v>
      </c>
      <c r="X19">
        <v>562.29</v>
      </c>
      <c r="Y19">
        <v>2.851</v>
      </c>
      <c r="Z19">
        <v>7.0970000000000004</v>
      </c>
      <c r="AA19">
        <v>100.354147</v>
      </c>
      <c r="AB19">
        <v>1.2994220000000001</v>
      </c>
      <c r="AC19">
        <v>32.080528999999999</v>
      </c>
      <c r="AD19" s="1">
        <v>446</v>
      </c>
      <c r="AE19">
        <v>1</v>
      </c>
      <c r="AF19">
        <v>68</v>
      </c>
      <c r="AG19">
        <v>70</v>
      </c>
      <c r="AH19">
        <v>15.973001999999999</v>
      </c>
      <c r="AI19">
        <v>73.5</v>
      </c>
      <c r="AJ19">
        <v>0</v>
      </c>
      <c r="AK19">
        <v>1</v>
      </c>
      <c r="AL19">
        <v>42</v>
      </c>
      <c r="AM19" t="s">
        <v>1242</v>
      </c>
      <c r="AN19" t="s">
        <v>1243</v>
      </c>
      <c r="AO19">
        <v>1327.029</v>
      </c>
      <c r="AR19" t="s">
        <v>156</v>
      </c>
      <c r="AS19" t="s">
        <v>229</v>
      </c>
      <c r="AT19" t="s">
        <v>1069</v>
      </c>
      <c r="AU19" t="s">
        <v>1241</v>
      </c>
      <c r="AV19" t="s">
        <v>49</v>
      </c>
      <c r="AW19">
        <v>3</v>
      </c>
      <c r="BB19">
        <v>0.95064665427706441</v>
      </c>
      <c r="BC19" t="s">
        <v>69</v>
      </c>
      <c r="BF19" t="s">
        <v>156</v>
      </c>
      <c r="BG19" t="s">
        <v>229</v>
      </c>
      <c r="BH19" t="s">
        <v>1241</v>
      </c>
      <c r="BI19">
        <v>3690</v>
      </c>
      <c r="BJ19">
        <v>3</v>
      </c>
      <c r="BK19" t="s">
        <v>1069</v>
      </c>
      <c r="BL19" t="s">
        <v>1197</v>
      </c>
      <c r="BM19">
        <v>0.95064665427706441</v>
      </c>
      <c r="BN19" t="s">
        <v>69</v>
      </c>
      <c r="BO19" t="s">
        <v>701</v>
      </c>
      <c r="BP19">
        <v>1602.9569999999999</v>
      </c>
      <c r="BQ19" t="s">
        <v>72</v>
      </c>
    </row>
    <row r="20" spans="1:69" ht="16.5">
      <c r="A20" s="109" t="str">
        <f t="shared" si="18"/>
        <v>삼환교통</v>
      </c>
      <c r="B20" s="110" t="str">
        <f t="shared" si="19"/>
        <v>권희윤</v>
      </c>
      <c r="C20" s="111" t="str">
        <f t="shared" si="20"/>
        <v>C</v>
      </c>
      <c r="D20" s="112">
        <f t="shared" si="21"/>
        <v>0.85590909090909084</v>
      </c>
      <c r="E20" s="113">
        <f t="shared" si="22"/>
        <v>1156</v>
      </c>
      <c r="F20" s="114" t="str">
        <f t="shared" si="23"/>
        <v>62</v>
      </c>
      <c r="G20" s="115" t="str">
        <f t="shared" si="24"/>
        <v>70바3119</v>
      </c>
      <c r="H20" s="116">
        <f t="shared" si="25"/>
        <v>1</v>
      </c>
      <c r="I20" s="117">
        <f t="shared" si="26"/>
        <v>1659.07</v>
      </c>
      <c r="J20" s="118">
        <f t="shared" si="27"/>
        <v>1.9057830222469086E-2</v>
      </c>
      <c r="K20" s="118">
        <f t="shared" si="28"/>
        <v>0.36361881204781021</v>
      </c>
      <c r="L20" s="118">
        <f t="shared" si="29"/>
        <v>0.26159233787603897</v>
      </c>
      <c r="M20" s="119">
        <f t="shared" si="30"/>
        <v>12.784000000000001</v>
      </c>
      <c r="N20" s="120">
        <f t="shared" si="31"/>
        <v>0</v>
      </c>
      <c r="O20" s="120">
        <f t="shared" si="32"/>
        <v>4.339780720524149</v>
      </c>
      <c r="P20" s="252">
        <f t="shared" si="33"/>
        <v>14</v>
      </c>
      <c r="Q20" s="253">
        <f t="shared" si="34"/>
        <v>0</v>
      </c>
      <c r="R20" s="253">
        <f t="shared" si="35"/>
        <v>72</v>
      </c>
      <c r="T20">
        <v>514</v>
      </c>
      <c r="U20">
        <v>1156</v>
      </c>
      <c r="V20" t="s">
        <v>1244</v>
      </c>
      <c r="W20">
        <v>1659.07</v>
      </c>
      <c r="X20">
        <v>881.09699999999998</v>
      </c>
      <c r="Y20">
        <v>1.883</v>
      </c>
      <c r="Z20">
        <v>12.784000000000001</v>
      </c>
      <c r="AA20">
        <v>119.051643</v>
      </c>
      <c r="AB20">
        <v>2.268866</v>
      </c>
      <c r="AC20">
        <v>43.289417</v>
      </c>
      <c r="AD20" s="1">
        <v>434</v>
      </c>
      <c r="AE20">
        <v>0</v>
      </c>
      <c r="AF20">
        <v>72</v>
      </c>
      <c r="AG20">
        <v>66</v>
      </c>
      <c r="AH20">
        <v>13.935715999999999</v>
      </c>
      <c r="AI20">
        <v>5.9</v>
      </c>
      <c r="AJ20">
        <v>0</v>
      </c>
      <c r="AK20">
        <v>14</v>
      </c>
      <c r="AL20">
        <v>2371</v>
      </c>
      <c r="AM20" t="s">
        <v>1245</v>
      </c>
      <c r="AN20" t="s">
        <v>1246</v>
      </c>
      <c r="AO20">
        <v>1659.07</v>
      </c>
      <c r="AR20" t="s">
        <v>156</v>
      </c>
      <c r="AS20" t="s">
        <v>231</v>
      </c>
      <c r="AT20" t="s">
        <v>1103</v>
      </c>
      <c r="AU20" t="s">
        <v>1244</v>
      </c>
      <c r="AV20" t="s">
        <v>49</v>
      </c>
      <c r="AW20">
        <v>1</v>
      </c>
      <c r="BB20">
        <v>0.85590909090909084</v>
      </c>
      <c r="BC20" t="s">
        <v>72</v>
      </c>
      <c r="BF20" t="s">
        <v>156</v>
      </c>
      <c r="BG20" t="s">
        <v>231</v>
      </c>
      <c r="BH20" t="s">
        <v>1244</v>
      </c>
      <c r="BI20">
        <v>1156</v>
      </c>
      <c r="BJ20">
        <v>1</v>
      </c>
      <c r="BK20" t="s">
        <v>1103</v>
      </c>
      <c r="BL20" t="s">
        <v>697</v>
      </c>
      <c r="BM20">
        <v>0.85590909090909084</v>
      </c>
      <c r="BN20" t="s">
        <v>72</v>
      </c>
      <c r="BO20" t="s">
        <v>700</v>
      </c>
      <c r="BP20">
        <v>1659.07</v>
      </c>
      <c r="BQ20" t="s">
        <v>72</v>
      </c>
    </row>
    <row r="21" spans="1:69" ht="16.5">
      <c r="A21" s="126" t="str">
        <f t="shared" si="18"/>
        <v>삼환교통</v>
      </c>
      <c r="B21" s="127" t="str">
        <f t="shared" si="19"/>
        <v>기규찬</v>
      </c>
      <c r="C21" s="128" t="str">
        <f t="shared" si="20"/>
        <v>B</v>
      </c>
      <c r="D21" s="129">
        <f t="shared" si="21"/>
        <v>0.90442373613585525</v>
      </c>
      <c r="E21" s="130">
        <f t="shared" si="22"/>
        <v>3347</v>
      </c>
      <c r="F21" s="131" t="str">
        <f t="shared" si="23"/>
        <v>62</v>
      </c>
      <c r="G21" s="132" t="str">
        <f t="shared" si="24"/>
        <v>70바3181</v>
      </c>
      <c r="H21" s="133">
        <f t="shared" si="25"/>
        <v>13</v>
      </c>
      <c r="I21" s="134">
        <f t="shared" si="26"/>
        <v>2124.4320000000002</v>
      </c>
      <c r="J21" s="135">
        <f t="shared" si="27"/>
        <v>2.0093127745679683E-2</v>
      </c>
      <c r="K21" s="135">
        <f t="shared" si="28"/>
        <v>0.35986982463615041</v>
      </c>
      <c r="L21" s="135">
        <f t="shared" si="29"/>
        <v>0.23206202881523152</v>
      </c>
      <c r="M21" s="136">
        <f t="shared" si="30"/>
        <v>9.1850000000000005</v>
      </c>
      <c r="N21" s="137">
        <f t="shared" si="31"/>
        <v>9.414281087839009E-2</v>
      </c>
      <c r="O21" s="137">
        <f t="shared" si="32"/>
        <v>8.8964956280078642</v>
      </c>
      <c r="P21" s="250">
        <f t="shared" si="33"/>
        <v>38</v>
      </c>
      <c r="Q21" s="251">
        <f t="shared" si="34"/>
        <v>2</v>
      </c>
      <c r="R21" s="251">
        <f t="shared" si="35"/>
        <v>189</v>
      </c>
      <c r="T21">
        <v>514</v>
      </c>
      <c r="U21">
        <v>3347</v>
      </c>
      <c r="V21" t="s">
        <v>1247</v>
      </c>
      <c r="W21">
        <v>2124.4319999999998</v>
      </c>
      <c r="X21">
        <v>967.82299999999998</v>
      </c>
      <c r="Y21">
        <v>2.1949999999999998</v>
      </c>
      <c r="Z21">
        <v>9.1850000000000005</v>
      </c>
      <c r="AA21">
        <v>150.284965</v>
      </c>
      <c r="AB21">
        <v>3.019695</v>
      </c>
      <c r="AC21">
        <v>54.083024000000002</v>
      </c>
      <c r="AD21" s="1">
        <v>493</v>
      </c>
      <c r="AE21">
        <v>2</v>
      </c>
      <c r="AF21">
        <v>189</v>
      </c>
      <c r="AG21">
        <v>84</v>
      </c>
      <c r="AH21">
        <v>14.136024000000001</v>
      </c>
      <c r="AI21">
        <v>34.6</v>
      </c>
      <c r="AJ21">
        <v>5.8</v>
      </c>
      <c r="AK21">
        <v>38</v>
      </c>
      <c r="AL21">
        <v>4776</v>
      </c>
      <c r="AM21" t="s">
        <v>1248</v>
      </c>
      <c r="AN21" t="s">
        <v>1249</v>
      </c>
      <c r="AO21">
        <v>332.178</v>
      </c>
      <c r="AR21" t="s">
        <v>156</v>
      </c>
      <c r="AS21" t="s">
        <v>231</v>
      </c>
      <c r="AT21" t="s">
        <v>1129</v>
      </c>
      <c r="AU21" t="s">
        <v>1247</v>
      </c>
      <c r="AV21" t="s">
        <v>49</v>
      </c>
      <c r="AW21">
        <v>13</v>
      </c>
      <c r="BB21">
        <v>0.90442373613585525</v>
      </c>
      <c r="BC21" t="s">
        <v>71</v>
      </c>
      <c r="BF21" t="s">
        <v>156</v>
      </c>
      <c r="BG21" t="s">
        <v>231</v>
      </c>
      <c r="BH21" t="s">
        <v>1247</v>
      </c>
      <c r="BI21">
        <v>3347</v>
      </c>
      <c r="BJ21">
        <v>13</v>
      </c>
      <c r="BK21" t="s">
        <v>1129</v>
      </c>
      <c r="BL21" t="s">
        <v>1103</v>
      </c>
      <c r="BM21">
        <v>0.90442373613585525</v>
      </c>
      <c r="BN21" t="s">
        <v>71</v>
      </c>
      <c r="BO21" t="s">
        <v>698</v>
      </c>
      <c r="BP21">
        <v>2124.4320000000002</v>
      </c>
      <c r="BQ21" t="s">
        <v>69</v>
      </c>
    </row>
    <row r="22" spans="1:69" ht="16.5">
      <c r="A22" s="109" t="str">
        <f t="shared" si="18"/>
        <v>삼환교통</v>
      </c>
      <c r="B22" s="110" t="str">
        <f t="shared" si="19"/>
        <v>김경복</v>
      </c>
      <c r="C22" s="111" t="str">
        <f t="shared" si="20"/>
        <v>C</v>
      </c>
      <c r="D22" s="112">
        <f t="shared" si="21"/>
        <v>0.86399999999999999</v>
      </c>
      <c r="E22" s="113">
        <f t="shared" si="22"/>
        <v>9402</v>
      </c>
      <c r="F22" s="114" t="str">
        <f t="shared" si="23"/>
        <v>58</v>
      </c>
      <c r="G22" s="115" t="str">
        <f t="shared" si="24"/>
        <v>72아1196</v>
      </c>
      <c r="H22" s="116">
        <f t="shared" si="25"/>
        <v>1</v>
      </c>
      <c r="I22" s="117">
        <f t="shared" si="26"/>
        <v>1687.008</v>
      </c>
      <c r="J22" s="118">
        <f t="shared" si="27"/>
        <v>2.1116153004045676E-2</v>
      </c>
      <c r="K22" s="118">
        <f t="shared" si="28"/>
        <v>0.35946091638971828</v>
      </c>
      <c r="L22" s="118">
        <f t="shared" si="29"/>
        <v>0.28393463457197593</v>
      </c>
      <c r="M22" s="119">
        <f t="shared" si="30"/>
        <v>9.7430000000000003</v>
      </c>
      <c r="N22" s="120">
        <f t="shared" si="31"/>
        <v>0</v>
      </c>
      <c r="O22" s="120">
        <f t="shared" si="32"/>
        <v>21.280278457482122</v>
      </c>
      <c r="P22" s="252">
        <f t="shared" si="33"/>
        <v>0</v>
      </c>
      <c r="Q22" s="253">
        <f t="shared" si="34"/>
        <v>0</v>
      </c>
      <c r="R22" s="253">
        <f t="shared" si="35"/>
        <v>359</v>
      </c>
      <c r="T22">
        <v>514</v>
      </c>
      <c r="U22">
        <v>9402</v>
      </c>
      <c r="V22" t="s">
        <v>1250</v>
      </c>
      <c r="W22">
        <v>1687.008</v>
      </c>
      <c r="X22">
        <v>650.94200000000001</v>
      </c>
      <c r="Y22">
        <v>2.5920000000000001</v>
      </c>
      <c r="Z22">
        <v>9.7430000000000003</v>
      </c>
      <c r="AA22">
        <v>109.196642</v>
      </c>
      <c r="AB22">
        <v>2.3058130000000001</v>
      </c>
      <c r="AC22">
        <v>39.251925</v>
      </c>
      <c r="AD22" s="1">
        <v>479</v>
      </c>
      <c r="AE22">
        <v>0</v>
      </c>
      <c r="AF22">
        <v>359</v>
      </c>
      <c r="AG22">
        <v>70</v>
      </c>
      <c r="AH22">
        <v>15.449266</v>
      </c>
      <c r="AI22">
        <v>1376.1</v>
      </c>
      <c r="AJ22">
        <v>0</v>
      </c>
      <c r="AK22">
        <v>0</v>
      </c>
      <c r="AL22">
        <v>0</v>
      </c>
      <c r="AM22" t="s">
        <v>1251</v>
      </c>
      <c r="AN22" t="s">
        <v>1252</v>
      </c>
      <c r="AO22">
        <v>1687.008</v>
      </c>
      <c r="AR22" t="s">
        <v>156</v>
      </c>
      <c r="AS22" t="s">
        <v>230</v>
      </c>
      <c r="AT22" t="s">
        <v>1082</v>
      </c>
      <c r="AU22" t="s">
        <v>1250</v>
      </c>
      <c r="AV22" t="s">
        <v>49</v>
      </c>
      <c r="AW22">
        <v>1</v>
      </c>
      <c r="BB22">
        <v>0.86399999999999999</v>
      </c>
      <c r="BC22" t="s">
        <v>72</v>
      </c>
      <c r="BF22" t="s">
        <v>156</v>
      </c>
      <c r="BG22" t="s">
        <v>230</v>
      </c>
      <c r="BH22" t="s">
        <v>1250</v>
      </c>
      <c r="BI22">
        <v>9402</v>
      </c>
      <c r="BJ22">
        <v>1</v>
      </c>
      <c r="BK22" t="s">
        <v>1082</v>
      </c>
      <c r="BL22" t="s">
        <v>697</v>
      </c>
      <c r="BM22">
        <v>0.86399999999999999</v>
      </c>
      <c r="BN22" t="s">
        <v>72</v>
      </c>
      <c r="BO22" t="s">
        <v>700</v>
      </c>
      <c r="BP22">
        <v>1687.008</v>
      </c>
      <c r="BQ22" t="s">
        <v>72</v>
      </c>
    </row>
    <row r="23" spans="1:69" ht="16.5">
      <c r="A23" s="126" t="str">
        <f t="shared" si="18"/>
        <v>삼환교통</v>
      </c>
      <c r="B23" s="127" t="str">
        <f t="shared" si="19"/>
        <v>김경찬</v>
      </c>
      <c r="C23" s="128" t="str">
        <f t="shared" si="20"/>
        <v>B</v>
      </c>
      <c r="D23" s="129">
        <f t="shared" si="21"/>
        <v>0.93708333333333338</v>
      </c>
      <c r="E23" s="130">
        <f t="shared" si="22"/>
        <v>741</v>
      </c>
      <c r="F23" s="131" t="str">
        <f t="shared" si="23"/>
        <v>62</v>
      </c>
      <c r="G23" s="132" t="str">
        <f t="shared" si="24"/>
        <v>72아1191</v>
      </c>
      <c r="H23" s="133">
        <f t="shared" si="25"/>
        <v>1</v>
      </c>
      <c r="I23" s="134">
        <f t="shared" si="26"/>
        <v>2144.7240000000002</v>
      </c>
      <c r="J23" s="135">
        <f t="shared" si="27"/>
        <v>1.8963320155375104E-2</v>
      </c>
      <c r="K23" s="135">
        <f t="shared" si="28"/>
        <v>0.37005762048074647</v>
      </c>
      <c r="L23" s="135">
        <f t="shared" si="29"/>
        <v>9.0920789807919331E-2</v>
      </c>
      <c r="M23" s="136">
        <f t="shared" si="30"/>
        <v>9.2390000000000008</v>
      </c>
      <c r="N23" s="137">
        <f t="shared" si="31"/>
        <v>0</v>
      </c>
      <c r="O23" s="137">
        <f t="shared" si="32"/>
        <v>7.6466715530762928</v>
      </c>
      <c r="P23" s="250">
        <f t="shared" si="33"/>
        <v>45</v>
      </c>
      <c r="Q23" s="251">
        <f t="shared" si="34"/>
        <v>0</v>
      </c>
      <c r="R23" s="251">
        <f t="shared" si="35"/>
        <v>164</v>
      </c>
      <c r="T23">
        <v>514</v>
      </c>
      <c r="U23">
        <v>741</v>
      </c>
      <c r="V23" t="s">
        <v>1253</v>
      </c>
      <c r="W23">
        <v>2144.7240000000002</v>
      </c>
      <c r="X23">
        <v>953.49699999999996</v>
      </c>
      <c r="Y23">
        <v>2.2490000000000001</v>
      </c>
      <c r="Z23">
        <v>9.2390000000000008</v>
      </c>
      <c r="AA23">
        <v>147.05135899999999</v>
      </c>
      <c r="AB23">
        <v>2.7885819999999999</v>
      </c>
      <c r="AC23">
        <v>54.417476000000001</v>
      </c>
      <c r="AD23" s="1">
        <v>195</v>
      </c>
      <c r="AE23">
        <v>0</v>
      </c>
      <c r="AF23">
        <v>164</v>
      </c>
      <c r="AG23">
        <v>88</v>
      </c>
      <c r="AH23">
        <v>14.584863</v>
      </c>
      <c r="AI23">
        <v>98.1</v>
      </c>
      <c r="AJ23">
        <v>5.5</v>
      </c>
      <c r="AK23">
        <v>45</v>
      </c>
      <c r="AL23">
        <v>7642</v>
      </c>
      <c r="AM23" t="s">
        <v>1254</v>
      </c>
      <c r="AN23" t="s">
        <v>1255</v>
      </c>
      <c r="AO23">
        <v>2144.7240000000002</v>
      </c>
      <c r="AR23" t="s">
        <v>156</v>
      </c>
      <c r="AS23" t="s">
        <v>231</v>
      </c>
      <c r="AT23" t="s">
        <v>1139</v>
      </c>
      <c r="AU23" t="s">
        <v>1253</v>
      </c>
      <c r="AV23" t="s">
        <v>49</v>
      </c>
      <c r="AW23">
        <v>1</v>
      </c>
      <c r="BB23">
        <v>0.93708333333333338</v>
      </c>
      <c r="BC23" t="s">
        <v>71</v>
      </c>
      <c r="BF23" t="s">
        <v>156</v>
      </c>
      <c r="BG23" t="s">
        <v>231</v>
      </c>
      <c r="BH23" t="s">
        <v>1253</v>
      </c>
      <c r="BI23">
        <v>741</v>
      </c>
      <c r="BJ23">
        <v>1</v>
      </c>
      <c r="BK23" t="s">
        <v>1139</v>
      </c>
      <c r="BL23" t="s">
        <v>697</v>
      </c>
      <c r="BM23">
        <v>0.93708333333333338</v>
      </c>
      <c r="BN23" t="s">
        <v>71</v>
      </c>
      <c r="BO23" t="s">
        <v>698</v>
      </c>
      <c r="BP23">
        <v>2144.7240000000002</v>
      </c>
      <c r="BQ23" t="s">
        <v>70</v>
      </c>
    </row>
    <row r="24" spans="1:69" ht="16.5">
      <c r="A24" s="109" t="str">
        <f t="shared" si="18"/>
        <v>삼환교통</v>
      </c>
      <c r="B24" s="110" t="str">
        <f t="shared" si="19"/>
        <v>김경한</v>
      </c>
      <c r="C24" s="111" t="str">
        <f t="shared" si="20"/>
        <v>F</v>
      </c>
      <c r="D24" s="112">
        <f t="shared" si="21"/>
        <v>0.75880000000000003</v>
      </c>
      <c r="E24" s="113">
        <f t="shared" si="22"/>
        <v>7170</v>
      </c>
      <c r="F24" s="114" t="str">
        <f t="shared" si="23"/>
        <v>62</v>
      </c>
      <c r="G24" s="115" t="str">
        <f t="shared" si="24"/>
        <v>70바3156</v>
      </c>
      <c r="H24" s="116">
        <f t="shared" si="25"/>
        <v>1</v>
      </c>
      <c r="I24" s="117">
        <f t="shared" si="26"/>
        <v>1966.068</v>
      </c>
      <c r="J24" s="118">
        <f t="shared" si="27"/>
        <v>1.8917852876743843E-2</v>
      </c>
      <c r="K24" s="118">
        <f t="shared" si="28"/>
        <v>0.39774993024694499</v>
      </c>
      <c r="L24" s="118">
        <f t="shared" si="29"/>
        <v>0.23244363877546453</v>
      </c>
      <c r="M24" s="119">
        <f t="shared" si="30"/>
        <v>14.253</v>
      </c>
      <c r="N24" s="120">
        <f t="shared" si="31"/>
        <v>1.4241623382304174</v>
      </c>
      <c r="O24" s="120">
        <f t="shared" si="32"/>
        <v>3.7638576081803885</v>
      </c>
      <c r="P24" s="252">
        <f t="shared" si="33"/>
        <v>17</v>
      </c>
      <c r="Q24" s="253">
        <f t="shared" si="34"/>
        <v>28</v>
      </c>
      <c r="R24" s="253">
        <f t="shared" si="35"/>
        <v>74</v>
      </c>
      <c r="T24">
        <v>514</v>
      </c>
      <c r="U24">
        <v>7170</v>
      </c>
      <c r="V24" t="s">
        <v>1256</v>
      </c>
      <c r="W24">
        <v>1966.068</v>
      </c>
      <c r="X24">
        <v>1036.511</v>
      </c>
      <c r="Y24">
        <v>1.897</v>
      </c>
      <c r="Z24">
        <v>14.253</v>
      </c>
      <c r="AA24">
        <v>140.47413399999999</v>
      </c>
      <c r="AB24">
        <v>2.6574689999999999</v>
      </c>
      <c r="AC24">
        <v>55.873576999999997</v>
      </c>
      <c r="AD24" s="1">
        <v>457</v>
      </c>
      <c r="AE24">
        <v>28</v>
      </c>
      <c r="AF24">
        <v>74</v>
      </c>
      <c r="AG24">
        <v>72</v>
      </c>
      <c r="AH24">
        <v>13.995943</v>
      </c>
      <c r="AI24">
        <v>48</v>
      </c>
      <c r="AJ24">
        <v>0</v>
      </c>
      <c r="AK24">
        <v>17</v>
      </c>
      <c r="AL24">
        <v>2012</v>
      </c>
      <c r="AM24" t="s">
        <v>1257</v>
      </c>
      <c r="AN24" t="s">
        <v>1258</v>
      </c>
      <c r="AO24">
        <v>1966.068</v>
      </c>
      <c r="AR24" t="s">
        <v>156</v>
      </c>
      <c r="AS24" t="s">
        <v>231</v>
      </c>
      <c r="AT24" t="s">
        <v>1113</v>
      </c>
      <c r="AU24" t="s">
        <v>1256</v>
      </c>
      <c r="AV24" t="s">
        <v>49</v>
      </c>
      <c r="AW24">
        <v>1</v>
      </c>
      <c r="BB24">
        <v>0.75880000000000003</v>
      </c>
      <c r="BC24" t="s">
        <v>73</v>
      </c>
      <c r="BF24" t="s">
        <v>156</v>
      </c>
      <c r="BG24" t="s">
        <v>231</v>
      </c>
      <c r="BH24" t="s">
        <v>1256</v>
      </c>
      <c r="BI24">
        <v>7170</v>
      </c>
      <c r="BJ24">
        <v>1</v>
      </c>
      <c r="BK24" t="s">
        <v>1113</v>
      </c>
      <c r="BL24" t="s">
        <v>697</v>
      </c>
      <c r="BM24">
        <v>0.75880000000000003</v>
      </c>
      <c r="BN24" t="s">
        <v>73</v>
      </c>
      <c r="BO24" t="s">
        <v>713</v>
      </c>
      <c r="BP24">
        <v>1966.068</v>
      </c>
      <c r="BQ24" t="s">
        <v>71</v>
      </c>
    </row>
    <row r="25" spans="1:69" ht="16.5">
      <c r="A25" s="126" t="str">
        <f t="shared" si="18"/>
        <v>삼환교통</v>
      </c>
      <c r="B25" s="127" t="str">
        <f t="shared" si="19"/>
        <v>김광환</v>
      </c>
      <c r="C25" s="128" t="str">
        <f t="shared" si="20"/>
        <v>C</v>
      </c>
      <c r="D25" s="129">
        <f t="shared" si="21"/>
        <v>0.85494051357407552</v>
      </c>
      <c r="E25" s="130">
        <f t="shared" si="22"/>
        <v>543</v>
      </c>
      <c r="F25" s="131" t="str">
        <f t="shared" si="23"/>
        <v>4</v>
      </c>
      <c r="G25" s="132" t="str">
        <f t="shared" si="24"/>
        <v>72아1217</v>
      </c>
      <c r="H25" s="133">
        <f t="shared" si="25"/>
        <v>2</v>
      </c>
      <c r="I25" s="134">
        <f t="shared" si="26"/>
        <v>2011.6410000000001</v>
      </c>
      <c r="J25" s="135">
        <f t="shared" si="27"/>
        <v>3.7366392743714616E-2</v>
      </c>
      <c r="K25" s="135">
        <f t="shared" si="28"/>
        <v>0.31100446771163331</v>
      </c>
      <c r="L25" s="135">
        <f t="shared" si="29"/>
        <v>0.27987101078174487</v>
      </c>
      <c r="M25" s="136">
        <f t="shared" si="30"/>
        <v>9.2149999999999999</v>
      </c>
      <c r="N25" s="137">
        <f t="shared" si="31"/>
        <v>9.9421318217316104E-2</v>
      </c>
      <c r="O25" s="137">
        <f t="shared" si="32"/>
        <v>1.839294387020348</v>
      </c>
      <c r="P25" s="250">
        <f t="shared" si="33"/>
        <v>14</v>
      </c>
      <c r="Q25" s="251">
        <f t="shared" si="34"/>
        <v>2</v>
      </c>
      <c r="R25" s="251">
        <f t="shared" si="35"/>
        <v>37</v>
      </c>
      <c r="T25">
        <v>514</v>
      </c>
      <c r="U25">
        <v>543</v>
      </c>
      <c r="V25" t="s">
        <v>1259</v>
      </c>
      <c r="W25">
        <v>2011.6410000000001</v>
      </c>
      <c r="X25">
        <v>784.39499999999998</v>
      </c>
      <c r="Y25">
        <v>2.5649999999999999</v>
      </c>
      <c r="Z25">
        <v>9.2149999999999999</v>
      </c>
      <c r="AA25">
        <v>132.954418</v>
      </c>
      <c r="AB25">
        <v>4.9680270000000002</v>
      </c>
      <c r="AC25">
        <v>41.349418</v>
      </c>
      <c r="AD25" s="1">
        <v>563</v>
      </c>
      <c r="AE25">
        <v>2</v>
      </c>
      <c r="AF25">
        <v>37</v>
      </c>
      <c r="AG25">
        <v>67</v>
      </c>
      <c r="AH25">
        <v>15.130305</v>
      </c>
      <c r="AI25">
        <v>27.3</v>
      </c>
      <c r="AJ25">
        <v>0</v>
      </c>
      <c r="AK25">
        <v>14</v>
      </c>
      <c r="AL25">
        <v>6143</v>
      </c>
      <c r="AM25" t="s">
        <v>1260</v>
      </c>
      <c r="AN25" t="s">
        <v>1261</v>
      </c>
      <c r="AO25">
        <v>1928.17</v>
      </c>
      <c r="AR25" t="s">
        <v>156</v>
      </c>
      <c r="AS25" t="s">
        <v>229</v>
      </c>
      <c r="AT25" t="s">
        <v>1045</v>
      </c>
      <c r="AU25" t="s">
        <v>1259</v>
      </c>
      <c r="AV25" t="s">
        <v>49</v>
      </c>
      <c r="AW25">
        <v>2</v>
      </c>
      <c r="BB25">
        <v>0.85494051357407552</v>
      </c>
      <c r="BC25" t="s">
        <v>72</v>
      </c>
      <c r="BF25" t="s">
        <v>156</v>
      </c>
      <c r="BG25" t="s">
        <v>229</v>
      </c>
      <c r="BH25" t="s">
        <v>1259</v>
      </c>
      <c r="BI25">
        <v>543</v>
      </c>
      <c r="BJ25">
        <v>2</v>
      </c>
      <c r="BK25" t="s">
        <v>1045</v>
      </c>
      <c r="BL25" t="s">
        <v>1197</v>
      </c>
      <c r="BM25">
        <v>0.85494051357407552</v>
      </c>
      <c r="BN25" t="s">
        <v>72</v>
      </c>
      <c r="BO25" t="s">
        <v>700</v>
      </c>
      <c r="BP25">
        <v>2011.6410000000001</v>
      </c>
      <c r="BQ25" t="s">
        <v>70</v>
      </c>
    </row>
    <row r="26" spans="1:69" ht="16.5">
      <c r="A26" s="109" t="str">
        <f t="shared" si="18"/>
        <v>삼환교통</v>
      </c>
      <c r="B26" s="110" t="str">
        <f t="shared" si="19"/>
        <v>김규만</v>
      </c>
      <c r="C26" s="111" t="str">
        <f t="shared" si="20"/>
        <v>C</v>
      </c>
      <c r="D26" s="112">
        <f t="shared" si="21"/>
        <v>0.89208333333333334</v>
      </c>
      <c r="E26" s="113">
        <f t="shared" si="22"/>
        <v>4248</v>
      </c>
      <c r="F26" s="114" t="str">
        <f t="shared" si="23"/>
        <v>62</v>
      </c>
      <c r="G26" s="115" t="str">
        <f t="shared" si="24"/>
        <v>70바3176</v>
      </c>
      <c r="H26" s="116">
        <f t="shared" si="25"/>
        <v>1</v>
      </c>
      <c r="I26" s="117">
        <f t="shared" si="26"/>
        <v>1670.421</v>
      </c>
      <c r="J26" s="118">
        <f t="shared" si="27"/>
        <v>1.4332512546542282E-2</v>
      </c>
      <c r="K26" s="118">
        <f t="shared" si="28"/>
        <v>0.39404092464356577</v>
      </c>
      <c r="L26" s="118">
        <f t="shared" si="29"/>
        <v>0.16881971670614773</v>
      </c>
      <c r="M26" s="119">
        <f t="shared" si="30"/>
        <v>9.7810000000000006</v>
      </c>
      <c r="N26" s="120">
        <f t="shared" si="31"/>
        <v>5.9865147768137492E-2</v>
      </c>
      <c r="O26" s="120">
        <f t="shared" si="32"/>
        <v>2.2150104674210871</v>
      </c>
      <c r="P26" s="252">
        <f t="shared" si="33"/>
        <v>18</v>
      </c>
      <c r="Q26" s="253">
        <f t="shared" si="34"/>
        <v>1</v>
      </c>
      <c r="R26" s="253">
        <f t="shared" si="35"/>
        <v>37</v>
      </c>
      <c r="T26">
        <v>514</v>
      </c>
      <c r="U26">
        <v>4248</v>
      </c>
      <c r="V26" t="s">
        <v>1262</v>
      </c>
      <c r="W26">
        <v>1670.421</v>
      </c>
      <c r="X26">
        <v>780.15800000000002</v>
      </c>
      <c r="Y26">
        <v>2.141</v>
      </c>
      <c r="Z26">
        <v>9.7810000000000006</v>
      </c>
      <c r="AA26">
        <v>117.85358600000001</v>
      </c>
      <c r="AB26">
        <v>1.689138</v>
      </c>
      <c r="AC26">
        <v>46.439135999999998</v>
      </c>
      <c r="AD26" s="1">
        <v>282</v>
      </c>
      <c r="AE26">
        <v>1</v>
      </c>
      <c r="AF26">
        <v>37</v>
      </c>
      <c r="AG26">
        <v>72</v>
      </c>
      <c r="AH26">
        <v>14.173696</v>
      </c>
      <c r="AI26">
        <v>74.7</v>
      </c>
      <c r="AJ26">
        <v>0</v>
      </c>
      <c r="AK26">
        <v>18</v>
      </c>
      <c r="AL26">
        <v>2108</v>
      </c>
      <c r="AM26" t="s">
        <v>1263</v>
      </c>
      <c r="AN26" t="s">
        <v>1264</v>
      </c>
      <c r="AO26">
        <v>1670.421</v>
      </c>
      <c r="AR26" t="s">
        <v>156</v>
      </c>
      <c r="AS26" t="s">
        <v>231</v>
      </c>
      <c r="AT26" t="s">
        <v>1123</v>
      </c>
      <c r="AU26" t="s">
        <v>1262</v>
      </c>
      <c r="AV26" t="s">
        <v>49</v>
      </c>
      <c r="AW26">
        <v>1</v>
      </c>
      <c r="BB26">
        <v>0.89208333333333334</v>
      </c>
      <c r="BC26" t="s">
        <v>72</v>
      </c>
      <c r="BF26" t="s">
        <v>156</v>
      </c>
      <c r="BG26" t="s">
        <v>231</v>
      </c>
      <c r="BH26" t="s">
        <v>1262</v>
      </c>
      <c r="BI26">
        <v>4248</v>
      </c>
      <c r="BJ26">
        <v>1</v>
      </c>
      <c r="BK26" t="s">
        <v>1123</v>
      </c>
      <c r="BL26" t="s">
        <v>697</v>
      </c>
      <c r="BM26">
        <v>0.89208333333333334</v>
      </c>
      <c r="BN26" t="s">
        <v>72</v>
      </c>
      <c r="BO26" t="s">
        <v>700</v>
      </c>
      <c r="BP26">
        <v>1670.421</v>
      </c>
      <c r="BQ26" t="s">
        <v>69</v>
      </c>
    </row>
    <row r="27" spans="1:69" ht="16.5">
      <c r="A27" s="126" t="str">
        <f t="shared" si="18"/>
        <v>삼환교통</v>
      </c>
      <c r="B27" s="127" t="str">
        <f t="shared" si="19"/>
        <v>김기웅</v>
      </c>
      <c r="C27" s="128" t="str">
        <f t="shared" si="20"/>
        <v>C</v>
      </c>
      <c r="D27" s="129">
        <f t="shared" si="21"/>
        <v>0.89693569140866269</v>
      </c>
      <c r="E27" s="130">
        <f t="shared" si="22"/>
        <v>2268</v>
      </c>
      <c r="F27" s="131" t="str">
        <f t="shared" si="23"/>
        <v>23</v>
      </c>
      <c r="G27" s="132" t="str">
        <f t="shared" si="24"/>
        <v>72아1011</v>
      </c>
      <c r="H27" s="133">
        <f t="shared" si="25"/>
        <v>18</v>
      </c>
      <c r="I27" s="134">
        <f t="shared" si="26"/>
        <v>2187.335</v>
      </c>
      <c r="J27" s="135">
        <f t="shared" si="27"/>
        <v>1.8589346041457538E-2</v>
      </c>
      <c r="K27" s="135">
        <f t="shared" si="28"/>
        <v>0.35085428460057666</v>
      </c>
      <c r="L27" s="135">
        <f t="shared" si="29"/>
        <v>0.18149940452651286</v>
      </c>
      <c r="M27" s="136">
        <f t="shared" si="30"/>
        <v>10.538</v>
      </c>
      <c r="N27" s="137">
        <f t="shared" si="31"/>
        <v>0.36574187310128536</v>
      </c>
      <c r="O27" s="137">
        <f t="shared" si="32"/>
        <v>6.8119423865114399</v>
      </c>
      <c r="P27" s="250">
        <f t="shared" si="33"/>
        <v>3</v>
      </c>
      <c r="Q27" s="251">
        <f t="shared" si="34"/>
        <v>8</v>
      </c>
      <c r="R27" s="251">
        <f t="shared" si="35"/>
        <v>149</v>
      </c>
      <c r="T27">
        <v>514</v>
      </c>
      <c r="U27">
        <v>2268</v>
      </c>
      <c r="V27" t="s">
        <v>1265</v>
      </c>
      <c r="W27">
        <v>2187.335</v>
      </c>
      <c r="X27">
        <v>1155.2529999999999</v>
      </c>
      <c r="Y27">
        <v>1.893</v>
      </c>
      <c r="Z27">
        <v>10.538</v>
      </c>
      <c r="AA27">
        <v>141.07301000000001</v>
      </c>
      <c r="AB27">
        <v>2.622455</v>
      </c>
      <c r="AC27">
        <v>49.496070000000003</v>
      </c>
      <c r="AD27" s="1">
        <v>397</v>
      </c>
      <c r="AE27">
        <v>8</v>
      </c>
      <c r="AF27">
        <v>149</v>
      </c>
      <c r="AG27">
        <v>76</v>
      </c>
      <c r="AH27">
        <v>15.504985</v>
      </c>
      <c r="AI27">
        <v>433.7</v>
      </c>
      <c r="AJ27">
        <v>0</v>
      </c>
      <c r="AK27">
        <v>3</v>
      </c>
      <c r="AL27">
        <v>2193</v>
      </c>
      <c r="AM27" t="s">
        <v>1266</v>
      </c>
      <c r="AN27" t="s">
        <v>1267</v>
      </c>
      <c r="AO27">
        <v>344.08800000000002</v>
      </c>
      <c r="AR27" t="s">
        <v>156</v>
      </c>
      <c r="AS27" t="s">
        <v>228</v>
      </c>
      <c r="AT27" t="s">
        <v>1028</v>
      </c>
      <c r="AU27" t="s">
        <v>1265</v>
      </c>
      <c r="AV27" t="s">
        <v>49</v>
      </c>
      <c r="AW27">
        <v>18</v>
      </c>
      <c r="BB27">
        <v>0.89693569140866269</v>
      </c>
      <c r="BC27" t="s">
        <v>72</v>
      </c>
      <c r="BF27" t="s">
        <v>156</v>
      </c>
      <c r="BG27" t="s">
        <v>228</v>
      </c>
      <c r="BH27" t="s">
        <v>1265</v>
      </c>
      <c r="BI27">
        <v>2268</v>
      </c>
      <c r="BJ27">
        <v>18</v>
      </c>
      <c r="BK27" t="s">
        <v>1028</v>
      </c>
      <c r="BL27" t="s">
        <v>1016</v>
      </c>
      <c r="BM27">
        <v>0.89693569140866269</v>
      </c>
      <c r="BN27" t="s">
        <v>72</v>
      </c>
      <c r="BO27" t="s">
        <v>700</v>
      </c>
      <c r="BP27">
        <v>2187.335</v>
      </c>
      <c r="BQ27" t="s">
        <v>72</v>
      </c>
    </row>
    <row r="28" spans="1:69" ht="16.5">
      <c r="A28" s="109" t="str">
        <f t="shared" si="18"/>
        <v>삼환교통</v>
      </c>
      <c r="B28" s="110" t="str">
        <f t="shared" si="19"/>
        <v>김기정</v>
      </c>
      <c r="C28" s="111" t="str">
        <f t="shared" si="20"/>
        <v>D</v>
      </c>
      <c r="D28" s="112">
        <f t="shared" si="21"/>
        <v>0.84897303505242472</v>
      </c>
      <c r="E28" s="113">
        <f t="shared" si="22"/>
        <v>766</v>
      </c>
      <c r="F28" s="114" t="str">
        <f t="shared" si="23"/>
        <v>급행99</v>
      </c>
      <c r="G28" s="115" t="str">
        <f t="shared" si="24"/>
        <v>70바3123</v>
      </c>
      <c r="H28" s="116">
        <f t="shared" si="25"/>
        <v>2</v>
      </c>
      <c r="I28" s="117">
        <f t="shared" si="26"/>
        <v>2252.5360000000001</v>
      </c>
      <c r="J28" s="118">
        <f t="shared" si="27"/>
        <v>1.5393022434491057E-2</v>
      </c>
      <c r="K28" s="118">
        <f t="shared" si="28"/>
        <v>0.33801514371723607</v>
      </c>
      <c r="L28" s="118">
        <f t="shared" si="29"/>
        <v>0.30188196770218101</v>
      </c>
      <c r="M28" s="119">
        <f t="shared" si="30"/>
        <v>10.557</v>
      </c>
      <c r="N28" s="120">
        <f t="shared" si="31"/>
        <v>8.8788814030053231E-2</v>
      </c>
      <c r="O28" s="120">
        <f t="shared" si="32"/>
        <v>13.007561255402798</v>
      </c>
      <c r="P28" s="252">
        <f t="shared" si="33"/>
        <v>4</v>
      </c>
      <c r="Q28" s="253">
        <f t="shared" si="34"/>
        <v>2</v>
      </c>
      <c r="R28" s="253">
        <f t="shared" si="35"/>
        <v>293</v>
      </c>
      <c r="T28">
        <v>514</v>
      </c>
      <c r="U28">
        <v>766</v>
      </c>
      <c r="V28" t="s">
        <v>1268</v>
      </c>
      <c r="W28">
        <v>2252.5360000000001</v>
      </c>
      <c r="X28">
        <v>806.28499999999997</v>
      </c>
      <c r="Y28">
        <v>2.794</v>
      </c>
      <c r="Z28">
        <v>10.557</v>
      </c>
      <c r="AA28">
        <v>123.28663899999999</v>
      </c>
      <c r="AB28">
        <v>1.8977539999999999</v>
      </c>
      <c r="AC28">
        <v>41.672750999999998</v>
      </c>
      <c r="AD28" s="1">
        <v>680</v>
      </c>
      <c r="AE28">
        <v>2</v>
      </c>
      <c r="AF28">
        <v>293</v>
      </c>
      <c r="AG28">
        <v>69</v>
      </c>
      <c r="AH28">
        <v>18.270721999999999</v>
      </c>
      <c r="AI28">
        <v>276.2</v>
      </c>
      <c r="AJ28">
        <v>0</v>
      </c>
      <c r="AK28">
        <v>4</v>
      </c>
      <c r="AL28">
        <v>318</v>
      </c>
      <c r="AM28" t="s">
        <v>1269</v>
      </c>
      <c r="AN28" t="s">
        <v>1270</v>
      </c>
      <c r="AO28">
        <v>2191.58</v>
      </c>
      <c r="AR28" t="s">
        <v>156</v>
      </c>
      <c r="AS28" t="s">
        <v>233</v>
      </c>
      <c r="AT28" t="s">
        <v>1177</v>
      </c>
      <c r="AU28" t="s">
        <v>1268</v>
      </c>
      <c r="AV28" t="s">
        <v>49</v>
      </c>
      <c r="AW28">
        <v>2</v>
      </c>
      <c r="BB28">
        <v>0.84897303505242472</v>
      </c>
      <c r="BC28" t="s">
        <v>70</v>
      </c>
      <c r="BF28" t="s">
        <v>156</v>
      </c>
      <c r="BG28" t="s">
        <v>233</v>
      </c>
      <c r="BH28" t="s">
        <v>1268</v>
      </c>
      <c r="BI28">
        <v>766</v>
      </c>
      <c r="BJ28">
        <v>2</v>
      </c>
      <c r="BK28" t="s">
        <v>1177</v>
      </c>
      <c r="BL28" t="s">
        <v>1197</v>
      </c>
      <c r="BM28">
        <v>0.84897303505242472</v>
      </c>
      <c r="BN28" t="s">
        <v>70</v>
      </c>
      <c r="BO28" t="s">
        <v>702</v>
      </c>
      <c r="BP28">
        <v>2252.5360000000001</v>
      </c>
      <c r="BQ28" t="s">
        <v>71</v>
      </c>
    </row>
    <row r="29" spans="1:69" ht="16.5">
      <c r="A29" s="126" t="str">
        <f t="shared" si="18"/>
        <v>삼환교통</v>
      </c>
      <c r="B29" s="127" t="str">
        <f t="shared" si="19"/>
        <v>김기태</v>
      </c>
      <c r="C29" s="128" t="str">
        <f t="shared" si="20"/>
        <v>B</v>
      </c>
      <c r="D29" s="129">
        <f t="shared" si="21"/>
        <v>0.93270721189751504</v>
      </c>
      <c r="E29" s="130">
        <f t="shared" si="22"/>
        <v>3217</v>
      </c>
      <c r="F29" s="131" t="str">
        <f t="shared" si="23"/>
        <v>58</v>
      </c>
      <c r="G29" s="132" t="str">
        <f t="shared" si="24"/>
        <v>72아1203</v>
      </c>
      <c r="H29" s="133">
        <f t="shared" si="25"/>
        <v>2</v>
      </c>
      <c r="I29" s="134">
        <f t="shared" si="26"/>
        <v>2348.143</v>
      </c>
      <c r="J29" s="135">
        <f t="shared" si="27"/>
        <v>9.632160515160991E-3</v>
      </c>
      <c r="K29" s="135">
        <f t="shared" si="28"/>
        <v>0.35619605909439034</v>
      </c>
      <c r="L29" s="135">
        <f t="shared" si="29"/>
        <v>0.30279246195823678</v>
      </c>
      <c r="M29" s="136">
        <f t="shared" si="30"/>
        <v>8.6029999999999998</v>
      </c>
      <c r="N29" s="137">
        <f t="shared" si="31"/>
        <v>4.2586844157276621E-2</v>
      </c>
      <c r="O29" s="137">
        <f t="shared" si="32"/>
        <v>2.5977974935938741</v>
      </c>
      <c r="P29" s="250">
        <f t="shared" si="33"/>
        <v>1</v>
      </c>
      <c r="Q29" s="251">
        <f t="shared" si="34"/>
        <v>1</v>
      </c>
      <c r="R29" s="251">
        <f t="shared" si="35"/>
        <v>61</v>
      </c>
      <c r="T29">
        <v>514</v>
      </c>
      <c r="U29">
        <v>3217</v>
      </c>
      <c r="V29" t="s">
        <v>716</v>
      </c>
      <c r="W29">
        <v>2348.143</v>
      </c>
      <c r="X29">
        <v>840.09900000000005</v>
      </c>
      <c r="Y29">
        <v>2.7949999999999999</v>
      </c>
      <c r="Z29">
        <v>8.6029999999999998</v>
      </c>
      <c r="AA29">
        <v>150.361074</v>
      </c>
      <c r="AB29">
        <v>1.448302</v>
      </c>
      <c r="AC29">
        <v>53.558022000000001</v>
      </c>
      <c r="AD29" s="1">
        <v>711</v>
      </c>
      <c r="AE29">
        <v>1</v>
      </c>
      <c r="AF29">
        <v>61</v>
      </c>
      <c r="AG29">
        <v>70</v>
      </c>
      <c r="AH29">
        <v>15.616694000000001</v>
      </c>
      <c r="AI29">
        <v>606.79999999999995</v>
      </c>
      <c r="AJ29">
        <v>0</v>
      </c>
      <c r="AK29">
        <v>1</v>
      </c>
      <c r="AL29">
        <v>20</v>
      </c>
      <c r="AM29" t="s">
        <v>1271</v>
      </c>
      <c r="AN29" t="s">
        <v>1272</v>
      </c>
      <c r="AO29">
        <v>2051.31</v>
      </c>
      <c r="AR29" t="s">
        <v>156</v>
      </c>
      <c r="AS29" t="s">
        <v>230</v>
      </c>
      <c r="AT29" t="s">
        <v>1096</v>
      </c>
      <c r="AU29" t="s">
        <v>716</v>
      </c>
      <c r="AV29" t="s">
        <v>49</v>
      </c>
      <c r="AW29">
        <v>2</v>
      </c>
      <c r="BB29">
        <v>0.93270721189751504</v>
      </c>
      <c r="BC29" t="s">
        <v>71</v>
      </c>
      <c r="BF29" t="s">
        <v>156</v>
      </c>
      <c r="BG29" t="s">
        <v>230</v>
      </c>
      <c r="BH29" t="s">
        <v>716</v>
      </c>
      <c r="BI29">
        <v>3217</v>
      </c>
      <c r="BJ29">
        <v>2</v>
      </c>
      <c r="BK29" t="s">
        <v>1096</v>
      </c>
      <c r="BL29" t="s">
        <v>1197</v>
      </c>
      <c r="BM29">
        <v>0.93270721189751504</v>
      </c>
      <c r="BN29" t="s">
        <v>71</v>
      </c>
      <c r="BO29" t="s">
        <v>698</v>
      </c>
      <c r="BP29">
        <v>2348.143</v>
      </c>
      <c r="BQ29" t="s">
        <v>69</v>
      </c>
    </row>
    <row r="30" spans="1:69" ht="16.5">
      <c r="A30" s="109" t="str">
        <f t="shared" si="18"/>
        <v>삼환교통</v>
      </c>
      <c r="B30" s="110" t="str">
        <f t="shared" si="19"/>
        <v>김대성</v>
      </c>
      <c r="C30" s="111" t="str">
        <f t="shared" si="20"/>
        <v>B</v>
      </c>
      <c r="D30" s="112">
        <f t="shared" si="21"/>
        <v>0.90263157894736845</v>
      </c>
      <c r="E30" s="113">
        <f t="shared" si="22"/>
        <v>8304</v>
      </c>
      <c r="F30" s="114" t="str">
        <f t="shared" si="23"/>
        <v>23</v>
      </c>
      <c r="G30" s="115" t="str">
        <f t="shared" si="24"/>
        <v>70바3122</v>
      </c>
      <c r="H30" s="116">
        <f t="shared" si="25"/>
        <v>1</v>
      </c>
      <c r="I30" s="117">
        <f t="shared" si="26"/>
        <v>648.66600000000005</v>
      </c>
      <c r="J30" s="118">
        <f t="shared" si="27"/>
        <v>1.2143304171627504E-2</v>
      </c>
      <c r="K30" s="118">
        <f t="shared" si="28"/>
        <v>0.33418881942968526</v>
      </c>
      <c r="L30" s="118">
        <f t="shared" si="29"/>
        <v>0.24974331936620695</v>
      </c>
      <c r="M30" s="119">
        <f t="shared" si="30"/>
        <v>11.161</v>
      </c>
      <c r="N30" s="120">
        <f t="shared" si="31"/>
        <v>0</v>
      </c>
      <c r="O30" s="120">
        <f t="shared" si="32"/>
        <v>3.5457384848288638</v>
      </c>
      <c r="P30" s="252">
        <f t="shared" si="33"/>
        <v>3</v>
      </c>
      <c r="Q30" s="253">
        <f t="shared" si="34"/>
        <v>0</v>
      </c>
      <c r="R30" s="253">
        <f t="shared" si="35"/>
        <v>23</v>
      </c>
      <c r="T30">
        <v>514</v>
      </c>
      <c r="U30">
        <v>8304</v>
      </c>
      <c r="V30" t="s">
        <v>1273</v>
      </c>
      <c r="W30">
        <v>648.66600000000005</v>
      </c>
      <c r="X30">
        <v>378.26</v>
      </c>
      <c r="Y30">
        <v>1.7150000000000001</v>
      </c>
      <c r="Z30">
        <v>11.161</v>
      </c>
      <c r="AA30">
        <v>40.144427999999998</v>
      </c>
      <c r="AB30">
        <v>0.48748599999999997</v>
      </c>
      <c r="AC30">
        <v>13.415819000000001</v>
      </c>
      <c r="AD30" s="1">
        <v>162</v>
      </c>
      <c r="AE30">
        <v>0</v>
      </c>
      <c r="AF30">
        <v>23</v>
      </c>
      <c r="AG30">
        <v>80</v>
      </c>
      <c r="AH30">
        <v>16.158307000000001</v>
      </c>
      <c r="AI30">
        <v>19.8</v>
      </c>
      <c r="AJ30">
        <v>0</v>
      </c>
      <c r="AK30">
        <v>3</v>
      </c>
      <c r="AL30">
        <v>156</v>
      </c>
      <c r="AM30" t="s">
        <v>1274</v>
      </c>
      <c r="AN30" t="s">
        <v>1275</v>
      </c>
      <c r="AO30">
        <v>648.66600000000005</v>
      </c>
      <c r="AR30" t="s">
        <v>156</v>
      </c>
      <c r="AS30" t="s">
        <v>228</v>
      </c>
      <c r="AT30" t="s">
        <v>999</v>
      </c>
      <c r="AU30" t="s">
        <v>1273</v>
      </c>
      <c r="AV30" t="s">
        <v>49</v>
      </c>
      <c r="AW30">
        <v>1</v>
      </c>
      <c r="BB30">
        <v>0.90263157894736845</v>
      </c>
      <c r="BC30" t="s">
        <v>71</v>
      </c>
      <c r="BF30" t="s">
        <v>156</v>
      </c>
      <c r="BG30" t="s">
        <v>228</v>
      </c>
      <c r="BH30" t="s">
        <v>1273</v>
      </c>
      <c r="BI30">
        <v>8304</v>
      </c>
      <c r="BJ30">
        <v>1</v>
      </c>
      <c r="BK30" t="s">
        <v>999</v>
      </c>
      <c r="BL30" t="s">
        <v>697</v>
      </c>
      <c r="BM30">
        <v>0.90263157894736845</v>
      </c>
      <c r="BN30" t="s">
        <v>71</v>
      </c>
      <c r="BO30" t="s">
        <v>698</v>
      </c>
      <c r="BP30">
        <v>648.66600000000005</v>
      </c>
      <c r="BQ30" t="s">
        <v>72</v>
      </c>
    </row>
    <row r="31" spans="1:69" ht="16.5">
      <c r="A31" s="126" t="str">
        <f t="shared" si="18"/>
        <v>삼환교통</v>
      </c>
      <c r="B31" s="127" t="str">
        <f t="shared" si="19"/>
        <v>김대영</v>
      </c>
      <c r="C31" s="128" t="str">
        <f t="shared" si="20"/>
        <v>F</v>
      </c>
      <c r="D31" s="129">
        <f t="shared" si="21"/>
        <v>0.74800000000000011</v>
      </c>
      <c r="E31" s="130">
        <f t="shared" si="22"/>
        <v>5099</v>
      </c>
      <c r="F31" s="131" t="str">
        <f t="shared" si="23"/>
        <v>58</v>
      </c>
      <c r="G31" s="132" t="str">
        <f t="shared" si="24"/>
        <v>72아1194</v>
      </c>
      <c r="H31" s="133">
        <f t="shared" si="25"/>
        <v>1</v>
      </c>
      <c r="I31" s="134">
        <f t="shared" si="26"/>
        <v>1747.953</v>
      </c>
      <c r="J31" s="135">
        <f t="shared" si="27"/>
        <v>2.6349003500745038E-2</v>
      </c>
      <c r="K31" s="135">
        <f t="shared" si="28"/>
        <v>0.37557608385792529</v>
      </c>
      <c r="L31" s="135">
        <f t="shared" si="29"/>
        <v>0.25343930872283177</v>
      </c>
      <c r="M31" s="136">
        <f t="shared" si="30"/>
        <v>15.785</v>
      </c>
      <c r="N31" s="137">
        <f t="shared" si="31"/>
        <v>0.22883910494160883</v>
      </c>
      <c r="O31" s="137">
        <f t="shared" si="32"/>
        <v>20.652729220980198</v>
      </c>
      <c r="P31" s="250">
        <f t="shared" si="33"/>
        <v>11</v>
      </c>
      <c r="Q31" s="251">
        <f t="shared" si="34"/>
        <v>4</v>
      </c>
      <c r="R31" s="251">
        <f t="shared" si="35"/>
        <v>361</v>
      </c>
      <c r="T31">
        <v>514</v>
      </c>
      <c r="U31">
        <v>5099</v>
      </c>
      <c r="V31" t="s">
        <v>1276</v>
      </c>
      <c r="W31">
        <v>1747.953</v>
      </c>
      <c r="X31">
        <v>778.88499999999999</v>
      </c>
      <c r="Y31">
        <v>2.2440000000000002</v>
      </c>
      <c r="Z31">
        <v>15.785</v>
      </c>
      <c r="AA31">
        <v>120.033306</v>
      </c>
      <c r="AB31">
        <v>3.1627580000000002</v>
      </c>
      <c r="AC31">
        <v>45.081639000000003</v>
      </c>
      <c r="AD31" s="1">
        <v>443</v>
      </c>
      <c r="AE31">
        <v>4</v>
      </c>
      <c r="AF31">
        <v>361</v>
      </c>
      <c r="AG31">
        <v>75</v>
      </c>
      <c r="AH31">
        <v>14.562233000000001</v>
      </c>
      <c r="AI31">
        <v>1378.6</v>
      </c>
      <c r="AJ31">
        <v>0</v>
      </c>
      <c r="AK31">
        <v>11</v>
      </c>
      <c r="AL31">
        <v>1153</v>
      </c>
      <c r="AM31" t="s">
        <v>1277</v>
      </c>
      <c r="AN31" t="s">
        <v>1278</v>
      </c>
      <c r="AO31">
        <v>1747.953</v>
      </c>
      <c r="AR31" t="s">
        <v>156</v>
      </c>
      <c r="AS31" t="s">
        <v>230</v>
      </c>
      <c r="AT31" t="s">
        <v>1078</v>
      </c>
      <c r="AU31" t="s">
        <v>1276</v>
      </c>
      <c r="AV31" t="s">
        <v>49</v>
      </c>
      <c r="AW31">
        <v>1</v>
      </c>
      <c r="BB31">
        <v>0.74800000000000011</v>
      </c>
      <c r="BC31" t="s">
        <v>73</v>
      </c>
      <c r="BF31" t="s">
        <v>156</v>
      </c>
      <c r="BG31" t="s">
        <v>230</v>
      </c>
      <c r="BH31" t="s">
        <v>1276</v>
      </c>
      <c r="BI31">
        <v>5099</v>
      </c>
      <c r="BJ31">
        <v>1</v>
      </c>
      <c r="BK31" t="s">
        <v>1078</v>
      </c>
      <c r="BL31" t="s">
        <v>697</v>
      </c>
      <c r="BM31">
        <v>0.74800000000000011</v>
      </c>
      <c r="BN31" t="s">
        <v>73</v>
      </c>
      <c r="BO31" t="s">
        <v>713</v>
      </c>
      <c r="BP31">
        <v>1747.953</v>
      </c>
      <c r="BQ31" t="s">
        <v>74</v>
      </c>
    </row>
    <row r="32" spans="1:69" ht="16.5">
      <c r="A32" s="109" t="str">
        <f t="shared" si="18"/>
        <v>삼환교통</v>
      </c>
      <c r="B32" s="110" t="str">
        <f t="shared" si="19"/>
        <v>김덕환</v>
      </c>
      <c r="C32" s="111" t="str">
        <f t="shared" si="20"/>
        <v>C</v>
      </c>
      <c r="D32" s="112">
        <f t="shared" si="21"/>
        <v>0.875</v>
      </c>
      <c r="E32" s="113">
        <f t="shared" si="22"/>
        <v>6771</v>
      </c>
      <c r="F32" s="114" t="str">
        <f t="shared" si="23"/>
        <v>14</v>
      </c>
      <c r="G32" s="115" t="str">
        <f t="shared" si="24"/>
        <v>70바3121</v>
      </c>
      <c r="H32" s="116">
        <f t="shared" si="25"/>
        <v>1</v>
      </c>
      <c r="I32" s="117">
        <f t="shared" si="26"/>
        <v>816.04</v>
      </c>
      <c r="J32" s="118">
        <f t="shared" si="27"/>
        <v>1.5001485905997924E-2</v>
      </c>
      <c r="K32" s="118">
        <f t="shared" si="28"/>
        <v>0.32977651584443424</v>
      </c>
      <c r="L32" s="118">
        <f t="shared" si="29"/>
        <v>0.32718984363511594</v>
      </c>
      <c r="M32" s="119">
        <f t="shared" si="30"/>
        <v>14.007</v>
      </c>
      <c r="N32" s="120">
        <f t="shared" si="31"/>
        <v>0.61271506298710854</v>
      </c>
      <c r="O32" s="120">
        <f t="shared" si="32"/>
        <v>19.116709965197785</v>
      </c>
      <c r="P32" s="252">
        <f t="shared" si="33"/>
        <v>2</v>
      </c>
      <c r="Q32" s="253">
        <f t="shared" si="34"/>
        <v>5</v>
      </c>
      <c r="R32" s="253">
        <f t="shared" si="35"/>
        <v>156</v>
      </c>
      <c r="T32">
        <v>514</v>
      </c>
      <c r="U32">
        <v>6771</v>
      </c>
      <c r="V32" t="s">
        <v>1279</v>
      </c>
      <c r="W32">
        <v>816.04</v>
      </c>
      <c r="X32">
        <v>466.40100000000001</v>
      </c>
      <c r="Y32">
        <v>1.75</v>
      </c>
      <c r="Z32">
        <v>14.007</v>
      </c>
      <c r="AA32">
        <v>47.772201000000003</v>
      </c>
      <c r="AB32">
        <v>0.71665400000000001</v>
      </c>
      <c r="AC32">
        <v>15.754149999999999</v>
      </c>
      <c r="AD32" s="1">
        <v>267</v>
      </c>
      <c r="AE32">
        <v>5</v>
      </c>
      <c r="AF32">
        <v>156</v>
      </c>
      <c r="AG32">
        <v>62</v>
      </c>
      <c r="AH32">
        <v>17.081900000000001</v>
      </c>
      <c r="AI32">
        <v>10.3</v>
      </c>
      <c r="AJ32">
        <v>0</v>
      </c>
      <c r="AK32">
        <v>2</v>
      </c>
      <c r="AL32">
        <v>467</v>
      </c>
      <c r="AM32" t="s">
        <v>1280</v>
      </c>
      <c r="AN32" t="s">
        <v>1281</v>
      </c>
      <c r="AO32">
        <v>816.04</v>
      </c>
      <c r="AR32" t="s">
        <v>156</v>
      </c>
      <c r="AS32" t="s">
        <v>227</v>
      </c>
      <c r="AT32" t="s">
        <v>953</v>
      </c>
      <c r="AU32" t="s">
        <v>1279</v>
      </c>
      <c r="AV32" t="s">
        <v>49</v>
      </c>
      <c r="AW32">
        <v>1</v>
      </c>
      <c r="BB32">
        <v>0.875</v>
      </c>
      <c r="BC32" t="s">
        <v>72</v>
      </c>
      <c r="BF32" t="s">
        <v>156</v>
      </c>
      <c r="BG32" t="s">
        <v>227</v>
      </c>
      <c r="BH32" t="s">
        <v>1279</v>
      </c>
      <c r="BI32">
        <v>6771</v>
      </c>
      <c r="BJ32">
        <v>1</v>
      </c>
      <c r="BK32" t="s">
        <v>953</v>
      </c>
      <c r="BL32" t="s">
        <v>697</v>
      </c>
      <c r="BM32">
        <v>0.875</v>
      </c>
      <c r="BN32" t="s">
        <v>72</v>
      </c>
      <c r="BO32" t="s">
        <v>700</v>
      </c>
      <c r="BP32">
        <v>816.04</v>
      </c>
      <c r="BQ32" t="s">
        <v>72</v>
      </c>
    </row>
    <row r="33" spans="1:69" ht="16.5">
      <c r="A33" s="126" t="str">
        <f t="shared" si="18"/>
        <v>삼환교통</v>
      </c>
      <c r="B33" s="127" t="str">
        <f t="shared" si="19"/>
        <v>김도연</v>
      </c>
      <c r="C33" s="128" t="str">
        <f t="shared" si="20"/>
        <v>D</v>
      </c>
      <c r="D33" s="129">
        <f t="shared" si="21"/>
        <v>0.8445454545454546</v>
      </c>
      <c r="E33" s="130">
        <f t="shared" si="22"/>
        <v>2156</v>
      </c>
      <c r="F33" s="131" t="str">
        <f t="shared" si="23"/>
        <v>급행99</v>
      </c>
      <c r="G33" s="132" t="str">
        <f t="shared" si="24"/>
        <v>70바3139</v>
      </c>
      <c r="H33" s="133">
        <f t="shared" si="25"/>
        <v>1</v>
      </c>
      <c r="I33" s="134">
        <f t="shared" si="26"/>
        <v>2272.7849999999999</v>
      </c>
      <c r="J33" s="135">
        <f t="shared" si="27"/>
        <v>1.1325602924918566E-2</v>
      </c>
      <c r="K33" s="135">
        <f t="shared" si="28"/>
        <v>0.33548836988022074</v>
      </c>
      <c r="L33" s="135">
        <f t="shared" si="29"/>
        <v>0.20151488152200936</v>
      </c>
      <c r="M33" s="136">
        <f t="shared" si="30"/>
        <v>8.7080000000000002</v>
      </c>
      <c r="N33" s="137">
        <f t="shared" si="31"/>
        <v>8.7997764856772645E-2</v>
      </c>
      <c r="O33" s="137">
        <f t="shared" si="32"/>
        <v>12.759675904232033</v>
      </c>
      <c r="P33" s="250">
        <f t="shared" si="33"/>
        <v>17</v>
      </c>
      <c r="Q33" s="251">
        <f t="shared" si="34"/>
        <v>2</v>
      </c>
      <c r="R33" s="251">
        <f t="shared" si="35"/>
        <v>290</v>
      </c>
      <c r="T33">
        <v>514</v>
      </c>
      <c r="U33">
        <v>2156</v>
      </c>
      <c r="V33" t="s">
        <v>1282</v>
      </c>
      <c r="W33">
        <v>2272.7849999999999</v>
      </c>
      <c r="X33">
        <v>815.58600000000001</v>
      </c>
      <c r="Y33">
        <v>2.7869999999999999</v>
      </c>
      <c r="Z33">
        <v>8.7080000000000002</v>
      </c>
      <c r="AA33">
        <v>119.221644</v>
      </c>
      <c r="AB33">
        <v>1.350257</v>
      </c>
      <c r="AC33">
        <v>39.997475000000001</v>
      </c>
      <c r="AD33" s="1">
        <v>458</v>
      </c>
      <c r="AE33">
        <v>2</v>
      </c>
      <c r="AF33">
        <v>290</v>
      </c>
      <c r="AG33">
        <v>74</v>
      </c>
      <c r="AH33">
        <v>19.063526</v>
      </c>
      <c r="AI33">
        <v>915.4</v>
      </c>
      <c r="AJ33">
        <v>0</v>
      </c>
      <c r="AK33">
        <v>17</v>
      </c>
      <c r="AL33">
        <v>2297</v>
      </c>
      <c r="AM33" t="s">
        <v>1283</v>
      </c>
      <c r="AN33" t="s">
        <v>1284</v>
      </c>
      <c r="AO33">
        <v>2272.7849999999999</v>
      </c>
      <c r="AR33" t="s">
        <v>156</v>
      </c>
      <c r="AS33" t="s">
        <v>233</v>
      </c>
      <c r="AT33" t="s">
        <v>1183</v>
      </c>
      <c r="AU33" t="s">
        <v>1282</v>
      </c>
      <c r="AV33" t="s">
        <v>49</v>
      </c>
      <c r="AW33">
        <v>1</v>
      </c>
      <c r="BB33">
        <v>0.8445454545454546</v>
      </c>
      <c r="BC33" t="s">
        <v>70</v>
      </c>
      <c r="BF33" t="s">
        <v>156</v>
      </c>
      <c r="BG33" t="s">
        <v>233</v>
      </c>
      <c r="BH33" t="s">
        <v>1282</v>
      </c>
      <c r="BI33">
        <v>2156</v>
      </c>
      <c r="BJ33">
        <v>1</v>
      </c>
      <c r="BK33" t="s">
        <v>1183</v>
      </c>
      <c r="BL33" t="s">
        <v>697</v>
      </c>
      <c r="BM33">
        <v>0.8445454545454546</v>
      </c>
      <c r="BN33" t="s">
        <v>70</v>
      </c>
      <c r="BO33" t="s">
        <v>702</v>
      </c>
      <c r="BP33">
        <v>2272.7849999999999</v>
      </c>
      <c r="BQ33" t="s">
        <v>74</v>
      </c>
    </row>
    <row r="34" spans="1:69" ht="16.5">
      <c r="A34" s="109" t="str">
        <f t="shared" si="18"/>
        <v>삼환교통</v>
      </c>
      <c r="B34" s="110" t="str">
        <f t="shared" si="19"/>
        <v>김명수</v>
      </c>
      <c r="C34" s="111" t="str">
        <f t="shared" si="20"/>
        <v>B</v>
      </c>
      <c r="D34" s="112">
        <f t="shared" si="21"/>
        <v>0.90517664515401941</v>
      </c>
      <c r="E34" s="113">
        <f t="shared" si="22"/>
        <v>1101</v>
      </c>
      <c r="F34" s="114" t="str">
        <f t="shared" si="23"/>
        <v>4</v>
      </c>
      <c r="G34" s="115" t="str">
        <f t="shared" si="24"/>
        <v>72아1228</v>
      </c>
      <c r="H34" s="116">
        <f t="shared" si="25"/>
        <v>3</v>
      </c>
      <c r="I34" s="117">
        <f t="shared" si="26"/>
        <v>1894.633</v>
      </c>
      <c r="J34" s="118">
        <f t="shared" si="27"/>
        <v>1.8417683954285481E-2</v>
      </c>
      <c r="K34" s="118">
        <f t="shared" si="28"/>
        <v>0.33229117004917486</v>
      </c>
      <c r="L34" s="118">
        <f t="shared" si="29"/>
        <v>0.16309227169589044</v>
      </c>
      <c r="M34" s="119">
        <f t="shared" si="30"/>
        <v>8.9</v>
      </c>
      <c r="N34" s="120">
        <f t="shared" si="31"/>
        <v>5.2780670451744477E-2</v>
      </c>
      <c r="O34" s="120">
        <f t="shared" si="32"/>
        <v>4.2752343065913028</v>
      </c>
      <c r="P34" s="252">
        <f t="shared" si="33"/>
        <v>3</v>
      </c>
      <c r="Q34" s="253">
        <f t="shared" si="34"/>
        <v>1</v>
      </c>
      <c r="R34" s="253">
        <f t="shared" si="35"/>
        <v>81</v>
      </c>
      <c r="T34">
        <v>514</v>
      </c>
      <c r="U34">
        <v>1101</v>
      </c>
      <c r="V34" t="s">
        <v>1285</v>
      </c>
      <c r="W34">
        <v>1894.633</v>
      </c>
      <c r="X34">
        <v>701.53200000000004</v>
      </c>
      <c r="Y34">
        <v>2.7010000000000001</v>
      </c>
      <c r="Z34">
        <v>8.9</v>
      </c>
      <c r="AA34">
        <v>119.072192</v>
      </c>
      <c r="AB34">
        <v>2.1930339999999999</v>
      </c>
      <c r="AC34">
        <v>39.566637999999998</v>
      </c>
      <c r="AD34" s="1">
        <v>309</v>
      </c>
      <c r="AE34">
        <v>1</v>
      </c>
      <c r="AF34">
        <v>81</v>
      </c>
      <c r="AG34">
        <v>65</v>
      </c>
      <c r="AH34">
        <v>15.911632000000001</v>
      </c>
      <c r="AI34">
        <v>10.6</v>
      </c>
      <c r="AJ34">
        <v>0</v>
      </c>
      <c r="AK34">
        <v>3</v>
      </c>
      <c r="AL34">
        <v>2396</v>
      </c>
      <c r="AM34" t="s">
        <v>1286</v>
      </c>
      <c r="AN34" t="s">
        <v>1287</v>
      </c>
      <c r="AO34">
        <v>1697.8679999999999</v>
      </c>
      <c r="AR34" t="s">
        <v>156</v>
      </c>
      <c r="AS34" t="s">
        <v>229</v>
      </c>
      <c r="AT34" t="s">
        <v>1067</v>
      </c>
      <c r="AU34" t="s">
        <v>1285</v>
      </c>
      <c r="AV34" t="s">
        <v>49</v>
      </c>
      <c r="AW34">
        <v>3</v>
      </c>
      <c r="BB34">
        <v>0.90517664515401941</v>
      </c>
      <c r="BC34" t="s">
        <v>71</v>
      </c>
      <c r="BF34" t="s">
        <v>156</v>
      </c>
      <c r="BG34" t="s">
        <v>229</v>
      </c>
      <c r="BH34" t="s">
        <v>1285</v>
      </c>
      <c r="BI34">
        <v>1101</v>
      </c>
      <c r="BJ34">
        <v>3</v>
      </c>
      <c r="BK34" t="s">
        <v>1067</v>
      </c>
      <c r="BL34" t="s">
        <v>1193</v>
      </c>
      <c r="BM34">
        <v>0.90517664515401941</v>
      </c>
      <c r="BN34" t="s">
        <v>71</v>
      </c>
      <c r="BO34" t="s">
        <v>698</v>
      </c>
      <c r="BP34">
        <v>1894.633</v>
      </c>
      <c r="BQ34" t="s">
        <v>69</v>
      </c>
    </row>
    <row r="35" spans="1:69" ht="16.5">
      <c r="A35" s="126" t="str">
        <f t="shared" si="18"/>
        <v>삼환교통</v>
      </c>
      <c r="B35" s="127" t="str">
        <f t="shared" si="19"/>
        <v>김명식</v>
      </c>
      <c r="C35" s="128" t="str">
        <f t="shared" si="20"/>
        <v>C</v>
      </c>
      <c r="D35" s="129">
        <f t="shared" si="21"/>
        <v>0.876</v>
      </c>
      <c r="E35" s="130">
        <f t="shared" si="22"/>
        <v>9021</v>
      </c>
      <c r="F35" s="131" t="str">
        <f t="shared" si="23"/>
        <v>14</v>
      </c>
      <c r="G35" s="132" t="str">
        <f t="shared" si="24"/>
        <v>70바3143</v>
      </c>
      <c r="H35" s="133">
        <f t="shared" si="25"/>
        <v>1</v>
      </c>
      <c r="I35" s="134">
        <f t="shared" si="26"/>
        <v>1531.4580000000001</v>
      </c>
      <c r="J35" s="135">
        <f t="shared" si="27"/>
        <v>1.5983789860057541E-2</v>
      </c>
      <c r="K35" s="135">
        <f t="shared" si="28"/>
        <v>0.33347696811953514</v>
      </c>
      <c r="L35" s="135">
        <f t="shared" si="29"/>
        <v>0.25465928546522332</v>
      </c>
      <c r="M35" s="136">
        <f t="shared" si="30"/>
        <v>12.295999999999999</v>
      </c>
      <c r="N35" s="137">
        <f t="shared" si="31"/>
        <v>0.32648626341695297</v>
      </c>
      <c r="O35" s="137">
        <f t="shared" si="32"/>
        <v>21.352201627468723</v>
      </c>
      <c r="P35" s="250">
        <f t="shared" si="33"/>
        <v>6</v>
      </c>
      <c r="Q35" s="251">
        <f t="shared" si="34"/>
        <v>5</v>
      </c>
      <c r="R35" s="251">
        <f t="shared" si="35"/>
        <v>327</v>
      </c>
      <c r="T35">
        <v>514</v>
      </c>
      <c r="U35">
        <v>9021</v>
      </c>
      <c r="V35" t="s">
        <v>1288</v>
      </c>
      <c r="W35">
        <v>1531.4580000000001</v>
      </c>
      <c r="X35">
        <v>874.00099999999998</v>
      </c>
      <c r="Y35">
        <v>1.752</v>
      </c>
      <c r="Z35">
        <v>12.295999999999999</v>
      </c>
      <c r="AA35">
        <v>102.35914099999999</v>
      </c>
      <c r="AB35">
        <v>1.6360870000000001</v>
      </c>
      <c r="AC35">
        <v>34.134416000000002</v>
      </c>
      <c r="AD35" s="1">
        <v>390</v>
      </c>
      <c r="AE35">
        <v>5</v>
      </c>
      <c r="AF35">
        <v>327</v>
      </c>
      <c r="AG35">
        <v>75</v>
      </c>
      <c r="AH35">
        <v>14.961614000000001</v>
      </c>
      <c r="AI35">
        <v>757.9</v>
      </c>
      <c r="AJ35">
        <v>0</v>
      </c>
      <c r="AK35">
        <v>6</v>
      </c>
      <c r="AL35">
        <v>719</v>
      </c>
      <c r="AM35" t="s">
        <v>1289</v>
      </c>
      <c r="AN35" t="s">
        <v>1290</v>
      </c>
      <c r="AO35">
        <v>1531.4580000000001</v>
      </c>
      <c r="AR35" t="s">
        <v>156</v>
      </c>
      <c r="AS35" t="s">
        <v>227</v>
      </c>
      <c r="AT35" t="s">
        <v>960</v>
      </c>
      <c r="AU35" t="s">
        <v>1288</v>
      </c>
      <c r="AV35" t="s">
        <v>49</v>
      </c>
      <c r="AW35">
        <v>1</v>
      </c>
      <c r="BB35">
        <v>0.876</v>
      </c>
      <c r="BC35" t="s">
        <v>72</v>
      </c>
      <c r="BF35" t="s">
        <v>156</v>
      </c>
      <c r="BG35" t="s">
        <v>227</v>
      </c>
      <c r="BH35" t="s">
        <v>1288</v>
      </c>
      <c r="BI35">
        <v>9021</v>
      </c>
      <c r="BJ35">
        <v>1</v>
      </c>
      <c r="BK35" t="s">
        <v>960</v>
      </c>
      <c r="BL35" t="s">
        <v>697</v>
      </c>
      <c r="BM35">
        <v>0.876</v>
      </c>
      <c r="BN35" t="s">
        <v>72</v>
      </c>
      <c r="BO35" t="s">
        <v>700</v>
      </c>
      <c r="BP35">
        <v>1531.4580000000001</v>
      </c>
      <c r="BQ35" t="s">
        <v>71</v>
      </c>
    </row>
    <row r="36" spans="1:69" ht="16.5">
      <c r="A36" s="109" t="str">
        <f t="shared" si="18"/>
        <v>삼환교통</v>
      </c>
      <c r="B36" s="110" t="str">
        <f t="shared" si="19"/>
        <v>김민범</v>
      </c>
      <c r="C36" s="111" t="str">
        <f t="shared" si="20"/>
        <v>D</v>
      </c>
      <c r="D36" s="112">
        <f t="shared" si="21"/>
        <v>0.84496541468976438</v>
      </c>
      <c r="E36" s="113">
        <f t="shared" si="22"/>
        <v>7453</v>
      </c>
      <c r="F36" s="114" t="str">
        <f t="shared" si="23"/>
        <v>23</v>
      </c>
      <c r="G36" s="115" t="str">
        <f t="shared" si="24"/>
        <v>70바3114</v>
      </c>
      <c r="H36" s="116">
        <f t="shared" si="25"/>
        <v>15</v>
      </c>
      <c r="I36" s="117">
        <f t="shared" si="26"/>
        <v>1737.6439999999998</v>
      </c>
      <c r="J36" s="118">
        <f t="shared" si="27"/>
        <v>1.692917933997206E-2</v>
      </c>
      <c r="K36" s="118">
        <f t="shared" si="28"/>
        <v>0.4006796502715943</v>
      </c>
      <c r="L36" s="118">
        <f t="shared" si="29"/>
        <v>0.26875470464606105</v>
      </c>
      <c r="M36" s="119">
        <f t="shared" si="30"/>
        <v>11.951000000000001</v>
      </c>
      <c r="N36" s="120">
        <f t="shared" si="31"/>
        <v>0</v>
      </c>
      <c r="O36" s="120">
        <f t="shared" si="32"/>
        <v>13.236313076786729</v>
      </c>
      <c r="P36" s="252">
        <f t="shared" si="33"/>
        <v>18</v>
      </c>
      <c r="Q36" s="253">
        <f t="shared" si="34"/>
        <v>0</v>
      </c>
      <c r="R36" s="253">
        <f t="shared" si="35"/>
        <v>230</v>
      </c>
      <c r="T36">
        <v>514</v>
      </c>
      <c r="U36">
        <v>7453</v>
      </c>
      <c r="V36" t="s">
        <v>1291</v>
      </c>
      <c r="W36">
        <v>1737.644</v>
      </c>
      <c r="X36">
        <v>975.73</v>
      </c>
      <c r="Y36">
        <v>1.7809999999999999</v>
      </c>
      <c r="Z36">
        <v>11.951000000000001</v>
      </c>
      <c r="AA36">
        <v>114.00275000000001</v>
      </c>
      <c r="AB36">
        <v>1.9299729999999999</v>
      </c>
      <c r="AC36">
        <v>45.678581999999999</v>
      </c>
      <c r="AD36" s="1">
        <v>467</v>
      </c>
      <c r="AE36">
        <v>0</v>
      </c>
      <c r="AF36">
        <v>230</v>
      </c>
      <c r="AG36">
        <v>79</v>
      </c>
      <c r="AH36">
        <v>15.242122999999999</v>
      </c>
      <c r="AI36">
        <v>134.1</v>
      </c>
      <c r="AJ36">
        <v>0</v>
      </c>
      <c r="AK36">
        <v>18</v>
      </c>
      <c r="AL36">
        <v>6002</v>
      </c>
      <c r="AM36" t="s">
        <v>1292</v>
      </c>
      <c r="AN36" t="s">
        <v>1293</v>
      </c>
      <c r="AO36">
        <v>263.96899999999999</v>
      </c>
      <c r="AR36" t="s">
        <v>156</v>
      </c>
      <c r="AS36" t="s">
        <v>228</v>
      </c>
      <c r="AT36" t="s">
        <v>995</v>
      </c>
      <c r="AU36" t="s">
        <v>1291</v>
      </c>
      <c r="AV36" t="s">
        <v>49</v>
      </c>
      <c r="AW36">
        <v>15</v>
      </c>
      <c r="BB36">
        <v>0.84496541468976438</v>
      </c>
      <c r="BC36" t="s">
        <v>70</v>
      </c>
      <c r="BF36" t="s">
        <v>156</v>
      </c>
      <c r="BG36" t="s">
        <v>228</v>
      </c>
      <c r="BH36" t="s">
        <v>1291</v>
      </c>
      <c r="BI36">
        <v>7453</v>
      </c>
      <c r="BJ36">
        <v>15</v>
      </c>
      <c r="BK36" t="s">
        <v>995</v>
      </c>
      <c r="BL36" t="s">
        <v>1024</v>
      </c>
      <c r="BM36">
        <v>0.84496541468976438</v>
      </c>
      <c r="BN36" t="s">
        <v>70</v>
      </c>
      <c r="BO36" t="s">
        <v>702</v>
      </c>
      <c r="BP36">
        <v>1737.6439999999998</v>
      </c>
      <c r="BQ36" t="s">
        <v>71</v>
      </c>
    </row>
    <row r="37" spans="1:69" ht="16.5">
      <c r="A37" s="126" t="str">
        <f t="shared" si="18"/>
        <v>삼환교통</v>
      </c>
      <c r="B37" s="127" t="str">
        <f t="shared" si="19"/>
        <v>김범주</v>
      </c>
      <c r="C37" s="128" t="str">
        <f t="shared" si="20"/>
        <v>D</v>
      </c>
      <c r="D37" s="129">
        <f t="shared" si="21"/>
        <v>0.83380952380952367</v>
      </c>
      <c r="E37" s="130">
        <f t="shared" si="22"/>
        <v>9256</v>
      </c>
      <c r="F37" s="131" t="str">
        <f t="shared" si="23"/>
        <v>23</v>
      </c>
      <c r="G37" s="132" t="str">
        <f t="shared" si="24"/>
        <v>70바3164</v>
      </c>
      <c r="H37" s="133">
        <f t="shared" si="25"/>
        <v>1</v>
      </c>
      <c r="I37" s="134">
        <f t="shared" si="26"/>
        <v>1733.37</v>
      </c>
      <c r="J37" s="135">
        <f t="shared" si="27"/>
        <v>3.3607307603215932E-2</v>
      </c>
      <c r="K37" s="135">
        <f t="shared" si="28"/>
        <v>0.40622169702979571</v>
      </c>
      <c r="L37" s="135">
        <f t="shared" si="29"/>
        <v>5.6537265557843976E-2</v>
      </c>
      <c r="M37" s="136">
        <f t="shared" si="30"/>
        <v>11.849</v>
      </c>
      <c r="N37" s="137">
        <f t="shared" si="31"/>
        <v>0.11538217460784485</v>
      </c>
      <c r="O37" s="137">
        <f t="shared" si="32"/>
        <v>34.787725644265223</v>
      </c>
      <c r="P37" s="250">
        <f t="shared" si="33"/>
        <v>20</v>
      </c>
      <c r="Q37" s="251">
        <f t="shared" si="34"/>
        <v>2</v>
      </c>
      <c r="R37" s="251">
        <f t="shared" si="35"/>
        <v>603</v>
      </c>
      <c r="T37">
        <v>514</v>
      </c>
      <c r="U37">
        <v>9256</v>
      </c>
      <c r="V37" t="s">
        <v>1294</v>
      </c>
      <c r="W37">
        <v>1733.37</v>
      </c>
      <c r="X37">
        <v>989.93200000000002</v>
      </c>
      <c r="Y37">
        <v>1.7509999999999999</v>
      </c>
      <c r="Z37">
        <v>11.849</v>
      </c>
      <c r="AA37">
        <v>112.51579700000001</v>
      </c>
      <c r="AB37">
        <v>3.7813530000000002</v>
      </c>
      <c r="AC37">
        <v>45.706358000000002</v>
      </c>
      <c r="AD37" s="1">
        <v>98</v>
      </c>
      <c r="AE37">
        <v>2</v>
      </c>
      <c r="AF37">
        <v>603</v>
      </c>
      <c r="AG37">
        <v>82</v>
      </c>
      <c r="AH37">
        <v>15.405570000000001</v>
      </c>
      <c r="AI37">
        <v>140.5</v>
      </c>
      <c r="AJ37">
        <v>0</v>
      </c>
      <c r="AK37">
        <v>20</v>
      </c>
      <c r="AL37">
        <v>6378</v>
      </c>
      <c r="AM37" t="s">
        <v>1295</v>
      </c>
      <c r="AN37" t="s">
        <v>1296</v>
      </c>
      <c r="AO37">
        <v>1733.37</v>
      </c>
      <c r="AR37" t="s">
        <v>156</v>
      </c>
      <c r="AS37" t="s">
        <v>228</v>
      </c>
      <c r="AT37" t="s">
        <v>1012</v>
      </c>
      <c r="AU37" t="s">
        <v>1294</v>
      </c>
      <c r="AV37" t="s">
        <v>49</v>
      </c>
      <c r="AW37">
        <v>1</v>
      </c>
      <c r="BB37">
        <v>0.83380952380952367</v>
      </c>
      <c r="BC37" t="s">
        <v>70</v>
      </c>
      <c r="BF37" t="s">
        <v>156</v>
      </c>
      <c r="BG37" t="s">
        <v>228</v>
      </c>
      <c r="BH37" t="s">
        <v>1294</v>
      </c>
      <c r="BI37">
        <v>9256</v>
      </c>
      <c r="BJ37">
        <v>1</v>
      </c>
      <c r="BK37" t="s">
        <v>1012</v>
      </c>
      <c r="BL37" t="s">
        <v>697</v>
      </c>
      <c r="BM37">
        <v>0.83380952380952367</v>
      </c>
      <c r="BN37" t="s">
        <v>70</v>
      </c>
      <c r="BO37" t="s">
        <v>702</v>
      </c>
      <c r="BP37">
        <v>1733.37</v>
      </c>
      <c r="BQ37" t="s">
        <v>71</v>
      </c>
    </row>
    <row r="38" spans="1:69" ht="16.5">
      <c r="A38" s="109" t="str">
        <f t="shared" si="18"/>
        <v>삼환교통</v>
      </c>
      <c r="B38" s="110" t="str">
        <f t="shared" si="19"/>
        <v>김병남</v>
      </c>
      <c r="C38" s="111" t="str">
        <f t="shared" si="20"/>
        <v>A</v>
      </c>
      <c r="D38" s="112">
        <f t="shared" si="21"/>
        <v>0.98409142255943038</v>
      </c>
      <c r="E38" s="113">
        <f t="shared" si="22"/>
        <v>8335</v>
      </c>
      <c r="F38" s="114" t="str">
        <f t="shared" si="23"/>
        <v>4</v>
      </c>
      <c r="G38" s="115" t="str">
        <f t="shared" si="24"/>
        <v>72아1227</v>
      </c>
      <c r="H38" s="116">
        <f t="shared" si="25"/>
        <v>3</v>
      </c>
      <c r="I38" s="117">
        <f t="shared" si="26"/>
        <v>2523.8420000000001</v>
      </c>
      <c r="J38" s="118">
        <f t="shared" si="27"/>
        <v>1.206294594462415E-2</v>
      </c>
      <c r="K38" s="118">
        <f t="shared" si="28"/>
        <v>0.30128805335171754</v>
      </c>
      <c r="L38" s="118">
        <f t="shared" si="29"/>
        <v>0.32014682377106013</v>
      </c>
      <c r="M38" s="119">
        <f t="shared" si="30"/>
        <v>6.4420000000000002</v>
      </c>
      <c r="N38" s="120">
        <f t="shared" si="31"/>
        <v>0.19811065827417088</v>
      </c>
      <c r="O38" s="120">
        <f t="shared" si="32"/>
        <v>6.339541064773468</v>
      </c>
      <c r="P38" s="252">
        <f t="shared" si="33"/>
        <v>4</v>
      </c>
      <c r="Q38" s="253">
        <f t="shared" si="34"/>
        <v>5</v>
      </c>
      <c r="R38" s="253">
        <f t="shared" si="35"/>
        <v>160</v>
      </c>
      <c r="T38">
        <v>514</v>
      </c>
      <c r="U38">
        <v>8335</v>
      </c>
      <c r="V38" t="s">
        <v>1297</v>
      </c>
      <c r="W38">
        <v>2523.8420000000001</v>
      </c>
      <c r="X38">
        <v>866.21699999999998</v>
      </c>
      <c r="Y38">
        <v>2.9140000000000001</v>
      </c>
      <c r="Z38">
        <v>6.4420000000000002</v>
      </c>
      <c r="AA38">
        <v>156.05300800000001</v>
      </c>
      <c r="AB38">
        <v>1.8824590000000001</v>
      </c>
      <c r="AC38">
        <v>47.016907000000003</v>
      </c>
      <c r="AD38" s="1">
        <v>808</v>
      </c>
      <c r="AE38">
        <v>5</v>
      </c>
      <c r="AF38">
        <v>160</v>
      </c>
      <c r="AG38">
        <v>74</v>
      </c>
      <c r="AH38">
        <v>16.172978000000001</v>
      </c>
      <c r="AI38">
        <v>295.89999999999998</v>
      </c>
      <c r="AJ38">
        <v>0</v>
      </c>
      <c r="AK38">
        <v>4</v>
      </c>
      <c r="AL38">
        <v>1255</v>
      </c>
      <c r="AM38" t="s">
        <v>1298</v>
      </c>
      <c r="AN38" t="s">
        <v>1299</v>
      </c>
      <c r="AO38">
        <v>1957.489</v>
      </c>
      <c r="AR38" t="s">
        <v>156</v>
      </c>
      <c r="AS38" t="s">
        <v>229</v>
      </c>
      <c r="AT38" t="s">
        <v>1065</v>
      </c>
      <c r="AU38" t="s">
        <v>1297</v>
      </c>
      <c r="AV38" t="s">
        <v>49</v>
      </c>
      <c r="AW38">
        <v>3</v>
      </c>
      <c r="BB38">
        <v>0.98409142255943038</v>
      </c>
      <c r="BC38" t="s">
        <v>69</v>
      </c>
      <c r="BF38" t="s">
        <v>156</v>
      </c>
      <c r="BG38" t="s">
        <v>229</v>
      </c>
      <c r="BH38" t="s">
        <v>1297</v>
      </c>
      <c r="BI38">
        <v>8335</v>
      </c>
      <c r="BJ38">
        <v>3</v>
      </c>
      <c r="BK38" t="s">
        <v>1065</v>
      </c>
      <c r="BL38" t="s">
        <v>1193</v>
      </c>
      <c r="BM38">
        <v>0.98409142255943038</v>
      </c>
      <c r="BN38" t="s">
        <v>69</v>
      </c>
      <c r="BO38" t="s">
        <v>701</v>
      </c>
      <c r="BP38">
        <v>2523.8420000000001</v>
      </c>
      <c r="BQ38" t="s">
        <v>71</v>
      </c>
    </row>
    <row r="39" spans="1:69" ht="16.5">
      <c r="A39" s="126" t="str">
        <f t="shared" si="18"/>
        <v>삼환교통</v>
      </c>
      <c r="B39" s="127" t="str">
        <f t="shared" si="19"/>
        <v>김상태</v>
      </c>
      <c r="C39" s="128" t="str">
        <f t="shared" si="20"/>
        <v>C</v>
      </c>
      <c r="D39" s="129">
        <f t="shared" si="21"/>
        <v>0.85099999999999998</v>
      </c>
      <c r="E39" s="130">
        <f t="shared" si="22"/>
        <v>9585</v>
      </c>
      <c r="F39" s="131" t="str">
        <f t="shared" si="23"/>
        <v>4</v>
      </c>
      <c r="G39" s="132" t="str">
        <f t="shared" si="24"/>
        <v>72아1218</v>
      </c>
      <c r="H39" s="133">
        <f t="shared" si="25"/>
        <v>1</v>
      </c>
      <c r="I39" s="134">
        <f t="shared" si="26"/>
        <v>2012.345</v>
      </c>
      <c r="J39" s="135">
        <f t="shared" si="27"/>
        <v>5.7914914647506834E-3</v>
      </c>
      <c r="K39" s="135">
        <f t="shared" si="28"/>
        <v>0.33284233855463707</v>
      </c>
      <c r="L39" s="135">
        <f t="shared" si="29"/>
        <v>0.11826997855735473</v>
      </c>
      <c r="M39" s="136">
        <f t="shared" si="30"/>
        <v>9.4540000000000006</v>
      </c>
      <c r="N39" s="137">
        <f t="shared" si="31"/>
        <v>4.9693268301409549E-2</v>
      </c>
      <c r="O39" s="137">
        <f t="shared" si="32"/>
        <v>2.2858903418648393</v>
      </c>
      <c r="P39" s="250">
        <f t="shared" si="33"/>
        <v>0</v>
      </c>
      <c r="Q39" s="251">
        <f t="shared" si="34"/>
        <v>1</v>
      </c>
      <c r="R39" s="251">
        <f t="shared" si="35"/>
        <v>46</v>
      </c>
      <c r="T39">
        <v>514</v>
      </c>
      <c r="U39">
        <v>9585</v>
      </c>
      <c r="V39" t="s">
        <v>1300</v>
      </c>
      <c r="W39">
        <v>2012.345</v>
      </c>
      <c r="X39">
        <v>788.18899999999996</v>
      </c>
      <c r="Y39">
        <v>2.5529999999999999</v>
      </c>
      <c r="Z39">
        <v>9.4540000000000006</v>
      </c>
      <c r="AA39">
        <v>121.677465</v>
      </c>
      <c r="AB39">
        <v>0.70469400000000004</v>
      </c>
      <c r="AC39">
        <v>40.499412</v>
      </c>
      <c r="AD39" s="1">
        <v>238</v>
      </c>
      <c r="AE39">
        <v>1</v>
      </c>
      <c r="AF39">
        <v>46</v>
      </c>
      <c r="AG39">
        <v>68</v>
      </c>
      <c r="AH39">
        <v>16.538354000000002</v>
      </c>
      <c r="AI39">
        <v>7.9</v>
      </c>
      <c r="AJ39">
        <v>0</v>
      </c>
      <c r="AK39">
        <v>0</v>
      </c>
      <c r="AL39">
        <v>0</v>
      </c>
      <c r="AM39" t="s">
        <v>1301</v>
      </c>
      <c r="AN39" t="s">
        <v>1302</v>
      </c>
      <c r="AO39">
        <v>2012.345</v>
      </c>
      <c r="AR39" t="s">
        <v>156</v>
      </c>
      <c r="AS39" t="s">
        <v>229</v>
      </c>
      <c r="AT39" t="s">
        <v>1047</v>
      </c>
      <c r="AU39" t="s">
        <v>1300</v>
      </c>
      <c r="AV39" t="s">
        <v>49</v>
      </c>
      <c r="AW39">
        <v>1</v>
      </c>
      <c r="BB39">
        <v>0.85099999999999998</v>
      </c>
      <c r="BC39" t="s">
        <v>72</v>
      </c>
      <c r="BF39" t="s">
        <v>156</v>
      </c>
      <c r="BG39" t="s">
        <v>229</v>
      </c>
      <c r="BH39" t="s">
        <v>1300</v>
      </c>
      <c r="BI39">
        <v>9585</v>
      </c>
      <c r="BJ39">
        <v>1</v>
      </c>
      <c r="BK39" t="s">
        <v>1047</v>
      </c>
      <c r="BL39" t="s">
        <v>697</v>
      </c>
      <c r="BM39">
        <v>0.85099999999999998</v>
      </c>
      <c r="BN39" t="s">
        <v>72</v>
      </c>
      <c r="BO39" t="s">
        <v>700</v>
      </c>
      <c r="BP39">
        <v>2012.345</v>
      </c>
      <c r="BQ39" t="s">
        <v>70</v>
      </c>
    </row>
    <row r="40" spans="1:69" ht="16.5">
      <c r="A40" s="109" t="str">
        <f t="shared" si="18"/>
        <v>삼환교통</v>
      </c>
      <c r="B40" s="110" t="str">
        <f t="shared" si="19"/>
        <v>김성운</v>
      </c>
      <c r="C40" s="111" t="str">
        <f t="shared" si="20"/>
        <v>A</v>
      </c>
      <c r="D40" s="112">
        <f t="shared" si="21"/>
        <v>0.98010467726774719</v>
      </c>
      <c r="E40" s="113">
        <f t="shared" si="22"/>
        <v>2961</v>
      </c>
      <c r="F40" s="114" t="str">
        <f t="shared" si="23"/>
        <v>14</v>
      </c>
      <c r="G40" s="115" t="str">
        <f t="shared" si="24"/>
        <v>70바3115</v>
      </c>
      <c r="H40" s="116">
        <f t="shared" si="25"/>
        <v>3</v>
      </c>
      <c r="I40" s="117">
        <f t="shared" si="26"/>
        <v>1871.317</v>
      </c>
      <c r="J40" s="118">
        <f t="shared" si="27"/>
        <v>1.0852010845698092E-2</v>
      </c>
      <c r="K40" s="118">
        <f t="shared" si="28"/>
        <v>0.30604884235845137</v>
      </c>
      <c r="L40" s="118">
        <f t="shared" si="29"/>
        <v>0.12077055891652777</v>
      </c>
      <c r="M40" s="119">
        <f t="shared" si="30"/>
        <v>7.0940000000000003</v>
      </c>
      <c r="N40" s="120">
        <f t="shared" si="31"/>
        <v>0.32062980243325956</v>
      </c>
      <c r="O40" s="120">
        <f t="shared" si="32"/>
        <v>3.7941193287935717</v>
      </c>
      <c r="P40" s="252">
        <f t="shared" si="33"/>
        <v>0</v>
      </c>
      <c r="Q40" s="253">
        <f t="shared" si="34"/>
        <v>6</v>
      </c>
      <c r="R40" s="253">
        <f t="shared" si="35"/>
        <v>71</v>
      </c>
      <c r="T40">
        <v>514</v>
      </c>
      <c r="U40">
        <v>2961</v>
      </c>
      <c r="V40" t="s">
        <v>1303</v>
      </c>
      <c r="W40">
        <v>1871.317</v>
      </c>
      <c r="X40">
        <v>905.10699999999997</v>
      </c>
      <c r="Y40">
        <v>2.0680000000000001</v>
      </c>
      <c r="Z40">
        <v>7.0940000000000003</v>
      </c>
      <c r="AA40">
        <v>124.19302</v>
      </c>
      <c r="AB40">
        <v>1.3477440000000001</v>
      </c>
      <c r="AC40">
        <v>38.009129999999999</v>
      </c>
      <c r="AD40" s="1">
        <v>226</v>
      </c>
      <c r="AE40">
        <v>6</v>
      </c>
      <c r="AF40">
        <v>71</v>
      </c>
      <c r="AG40">
        <v>71</v>
      </c>
      <c r="AH40">
        <v>15.067811000000001</v>
      </c>
      <c r="AI40">
        <v>7.3</v>
      </c>
      <c r="AJ40">
        <v>0</v>
      </c>
      <c r="AK40">
        <v>0</v>
      </c>
      <c r="AL40">
        <v>0</v>
      </c>
      <c r="AM40" t="s">
        <v>1304</v>
      </c>
      <c r="AN40" t="s">
        <v>1305</v>
      </c>
      <c r="AO40">
        <v>1675.482</v>
      </c>
      <c r="AR40" t="s">
        <v>156</v>
      </c>
      <c r="AS40" t="s">
        <v>227</v>
      </c>
      <c r="AT40" t="s">
        <v>951</v>
      </c>
      <c r="AU40" t="s">
        <v>1303</v>
      </c>
      <c r="AV40" t="s">
        <v>49</v>
      </c>
      <c r="AW40">
        <v>3</v>
      </c>
      <c r="BB40">
        <v>0.98010467726774719</v>
      </c>
      <c r="BC40" t="s">
        <v>69</v>
      </c>
      <c r="BF40" t="s">
        <v>156</v>
      </c>
      <c r="BG40" t="s">
        <v>227</v>
      </c>
      <c r="BH40" t="s">
        <v>1303</v>
      </c>
      <c r="BI40">
        <v>2961</v>
      </c>
      <c r="BJ40">
        <v>3</v>
      </c>
      <c r="BK40" t="s">
        <v>951</v>
      </c>
      <c r="BL40" t="s">
        <v>962</v>
      </c>
      <c r="BM40">
        <v>0.98010467726774719</v>
      </c>
      <c r="BN40" t="s">
        <v>69</v>
      </c>
      <c r="BO40" t="s">
        <v>701</v>
      </c>
      <c r="BP40">
        <v>1871.317</v>
      </c>
      <c r="BQ40" t="s">
        <v>71</v>
      </c>
    </row>
    <row r="41" spans="1:69" ht="16.5">
      <c r="A41" s="126" t="str">
        <f t="shared" si="18"/>
        <v>삼환교통</v>
      </c>
      <c r="B41" s="127" t="str">
        <f t="shared" si="19"/>
        <v>김성호</v>
      </c>
      <c r="C41" s="128" t="str">
        <f t="shared" si="20"/>
        <v>B</v>
      </c>
      <c r="D41" s="129">
        <f t="shared" si="21"/>
        <v>0.91339268244042471</v>
      </c>
      <c r="E41" s="130">
        <f t="shared" si="22"/>
        <v>3371</v>
      </c>
      <c r="F41" s="131" t="str">
        <f t="shared" si="23"/>
        <v>14</v>
      </c>
      <c r="G41" s="132" t="str">
        <f t="shared" si="24"/>
        <v>70바3162</v>
      </c>
      <c r="H41" s="133">
        <f t="shared" si="25"/>
        <v>2</v>
      </c>
      <c r="I41" s="134">
        <f t="shared" si="26"/>
        <v>1869.0609999999999</v>
      </c>
      <c r="J41" s="135">
        <f t="shared" si="27"/>
        <v>2.1806932867091504E-2</v>
      </c>
      <c r="K41" s="135">
        <f t="shared" si="28"/>
        <v>0.31609950628109817</v>
      </c>
      <c r="L41" s="135">
        <f t="shared" si="29"/>
        <v>0.2455778596846224</v>
      </c>
      <c r="M41" s="136">
        <f t="shared" si="30"/>
        <v>6.7249999999999996</v>
      </c>
      <c r="N41" s="137">
        <f t="shared" si="31"/>
        <v>0.42802241339367736</v>
      </c>
      <c r="O41" s="137">
        <f t="shared" si="32"/>
        <v>4.8152521506788704</v>
      </c>
      <c r="P41" s="250">
        <f t="shared" si="33"/>
        <v>0</v>
      </c>
      <c r="Q41" s="251">
        <f t="shared" si="34"/>
        <v>8</v>
      </c>
      <c r="R41" s="251">
        <f t="shared" si="35"/>
        <v>90</v>
      </c>
      <c r="T41">
        <v>514</v>
      </c>
      <c r="U41">
        <v>3371</v>
      </c>
      <c r="V41" t="s">
        <v>1306</v>
      </c>
      <c r="W41">
        <v>1869.0609999999999</v>
      </c>
      <c r="X41">
        <v>895.11900000000003</v>
      </c>
      <c r="Y41">
        <v>2.0880000000000001</v>
      </c>
      <c r="Z41">
        <v>6.7249999999999996</v>
      </c>
      <c r="AA41">
        <v>124.831356</v>
      </c>
      <c r="AB41">
        <v>2.7221890000000002</v>
      </c>
      <c r="AC41">
        <v>39.459130000000002</v>
      </c>
      <c r="AD41" s="1">
        <v>459</v>
      </c>
      <c r="AE41">
        <v>8</v>
      </c>
      <c r="AF41">
        <v>90</v>
      </c>
      <c r="AG41">
        <v>73</v>
      </c>
      <c r="AH41">
        <v>14.972688</v>
      </c>
      <c r="AI41">
        <v>64.5</v>
      </c>
      <c r="AJ41">
        <v>0</v>
      </c>
      <c r="AK41">
        <v>0</v>
      </c>
      <c r="AL41">
        <v>0</v>
      </c>
      <c r="AM41" t="s">
        <v>1307</v>
      </c>
      <c r="AN41" t="s">
        <v>1308</v>
      </c>
      <c r="AO41">
        <v>1701.231</v>
      </c>
      <c r="AR41" t="s">
        <v>156</v>
      </c>
      <c r="AS41" t="s">
        <v>227</v>
      </c>
      <c r="AT41" t="s">
        <v>970</v>
      </c>
      <c r="AU41" t="s">
        <v>1306</v>
      </c>
      <c r="AV41" t="s">
        <v>49</v>
      </c>
      <c r="AW41">
        <v>2</v>
      </c>
      <c r="BB41">
        <v>0.91339268244042471</v>
      </c>
      <c r="BC41" t="s">
        <v>71</v>
      </c>
      <c r="BF41" t="s">
        <v>156</v>
      </c>
      <c r="BG41" t="s">
        <v>227</v>
      </c>
      <c r="BH41" t="s">
        <v>1306</v>
      </c>
      <c r="BI41">
        <v>3371</v>
      </c>
      <c r="BJ41">
        <v>2</v>
      </c>
      <c r="BK41" t="s">
        <v>970</v>
      </c>
      <c r="BL41" t="s">
        <v>964</v>
      </c>
      <c r="BM41">
        <v>0.91339268244042471</v>
      </c>
      <c r="BN41" t="s">
        <v>71</v>
      </c>
      <c r="BO41" t="s">
        <v>698</v>
      </c>
      <c r="BP41">
        <v>1869.0609999999999</v>
      </c>
      <c r="BQ41" t="s">
        <v>72</v>
      </c>
    </row>
    <row r="42" spans="1:69" ht="16.5">
      <c r="A42" s="109" t="str">
        <f t="shared" si="18"/>
        <v>삼환교통</v>
      </c>
      <c r="B42" s="110" t="str">
        <f t="shared" si="19"/>
        <v>김수용</v>
      </c>
      <c r="C42" s="111" t="str">
        <f t="shared" si="20"/>
        <v>D</v>
      </c>
      <c r="D42" s="112">
        <f t="shared" si="21"/>
        <v>0.8493044975706131</v>
      </c>
      <c r="E42" s="113">
        <f t="shared" si="22"/>
        <v>4271</v>
      </c>
      <c r="F42" s="114" t="str">
        <f t="shared" si="23"/>
        <v>급행99</v>
      </c>
      <c r="G42" s="115" t="str">
        <f t="shared" si="24"/>
        <v>70바3139</v>
      </c>
      <c r="H42" s="116">
        <f t="shared" si="25"/>
        <v>14</v>
      </c>
      <c r="I42" s="117">
        <f t="shared" si="26"/>
        <v>2269.5530000000003</v>
      </c>
      <c r="J42" s="118">
        <f t="shared" si="27"/>
        <v>2.3243314582030754E-2</v>
      </c>
      <c r="K42" s="118">
        <f t="shared" si="28"/>
        <v>0.32935878203724195</v>
      </c>
      <c r="L42" s="118">
        <f t="shared" si="29"/>
        <v>0.16743385151172938</v>
      </c>
      <c r="M42" s="119">
        <f t="shared" si="30"/>
        <v>9.6620000000000008</v>
      </c>
      <c r="N42" s="120">
        <f t="shared" si="31"/>
        <v>4.4061539871507738E-2</v>
      </c>
      <c r="O42" s="120">
        <f t="shared" si="32"/>
        <v>8.2395079559719466</v>
      </c>
      <c r="P42" s="252">
        <f t="shared" si="33"/>
        <v>9</v>
      </c>
      <c r="Q42" s="253">
        <f t="shared" si="34"/>
        <v>1</v>
      </c>
      <c r="R42" s="253">
        <f t="shared" si="35"/>
        <v>187</v>
      </c>
      <c r="T42">
        <v>514</v>
      </c>
      <c r="U42">
        <v>4271</v>
      </c>
      <c r="V42" t="s">
        <v>1309</v>
      </c>
      <c r="W42">
        <v>2269.5529999999999</v>
      </c>
      <c r="X42">
        <v>890.31399999999996</v>
      </c>
      <c r="Y42">
        <v>2.5489999999999999</v>
      </c>
      <c r="Z42">
        <v>9.6620000000000008</v>
      </c>
      <c r="AA42">
        <v>138.198577</v>
      </c>
      <c r="AB42">
        <v>3.2121930000000001</v>
      </c>
      <c r="AC42">
        <v>45.516914999999997</v>
      </c>
      <c r="AD42" s="1">
        <v>380</v>
      </c>
      <c r="AE42">
        <v>1</v>
      </c>
      <c r="AF42">
        <v>187</v>
      </c>
      <c r="AG42">
        <v>70</v>
      </c>
      <c r="AH42">
        <v>16.422404</v>
      </c>
      <c r="AI42">
        <v>408.2</v>
      </c>
      <c r="AJ42">
        <v>0</v>
      </c>
      <c r="AK42">
        <v>9</v>
      </c>
      <c r="AL42">
        <v>1842</v>
      </c>
      <c r="AM42" t="s">
        <v>1310</v>
      </c>
      <c r="AN42" t="s">
        <v>1311</v>
      </c>
      <c r="AO42">
        <v>274.74900000000002</v>
      </c>
      <c r="AR42" t="s">
        <v>156</v>
      </c>
      <c r="AS42" t="s">
        <v>233</v>
      </c>
      <c r="AT42" t="s">
        <v>1183</v>
      </c>
      <c r="AU42" t="s">
        <v>1309</v>
      </c>
      <c r="AV42" t="s">
        <v>49</v>
      </c>
      <c r="AW42">
        <v>14</v>
      </c>
      <c r="BB42">
        <v>0.8493044975706131</v>
      </c>
      <c r="BC42" t="s">
        <v>70</v>
      </c>
      <c r="BF42" t="s">
        <v>156</v>
      </c>
      <c r="BG42" t="s">
        <v>233</v>
      </c>
      <c r="BH42" t="s">
        <v>1309</v>
      </c>
      <c r="BI42">
        <v>4271</v>
      </c>
      <c r="BJ42">
        <v>14</v>
      </c>
      <c r="BK42" t="s">
        <v>1183</v>
      </c>
      <c r="BL42" t="s">
        <v>1053</v>
      </c>
      <c r="BM42">
        <v>0.8493044975706131</v>
      </c>
      <c r="BN42" t="s">
        <v>70</v>
      </c>
      <c r="BO42" t="s">
        <v>702</v>
      </c>
      <c r="BP42">
        <v>2269.5530000000003</v>
      </c>
      <c r="BQ42" t="s">
        <v>74</v>
      </c>
    </row>
    <row r="43" spans="1:69" ht="16.5">
      <c r="A43" s="126" t="str">
        <f t="shared" si="18"/>
        <v>삼환교통</v>
      </c>
      <c r="B43" s="127" t="str">
        <f t="shared" si="19"/>
        <v>김승엽</v>
      </c>
      <c r="C43" s="128" t="str">
        <f t="shared" si="20"/>
        <v>B</v>
      </c>
      <c r="D43" s="129">
        <f t="shared" si="21"/>
        <v>0.90598962087679924</v>
      </c>
      <c r="E43" s="130">
        <f t="shared" si="22"/>
        <v>7962</v>
      </c>
      <c r="F43" s="131" t="str">
        <f t="shared" si="23"/>
        <v>79</v>
      </c>
      <c r="G43" s="132" t="str">
        <f t="shared" si="24"/>
        <v>70바3194</v>
      </c>
      <c r="H43" s="133">
        <f t="shared" si="25"/>
        <v>2</v>
      </c>
      <c r="I43" s="134">
        <f t="shared" si="26"/>
        <v>2515.933</v>
      </c>
      <c r="J43" s="135">
        <f t="shared" si="27"/>
        <v>6.4869619785416985E-3</v>
      </c>
      <c r="K43" s="135">
        <f t="shared" si="28"/>
        <v>0.35671304823953143</v>
      </c>
      <c r="L43" s="135">
        <f t="shared" si="29"/>
        <v>0.15302474270976216</v>
      </c>
      <c r="M43" s="136">
        <f t="shared" si="30"/>
        <v>9.4369999999999994</v>
      </c>
      <c r="N43" s="137">
        <f t="shared" si="31"/>
        <v>0.15898674567248014</v>
      </c>
      <c r="O43" s="137">
        <f t="shared" si="32"/>
        <v>5.1273225479374851</v>
      </c>
      <c r="P43" s="250">
        <f t="shared" si="33"/>
        <v>2</v>
      </c>
      <c r="Q43" s="251">
        <f t="shared" si="34"/>
        <v>4</v>
      </c>
      <c r="R43" s="251">
        <f t="shared" si="35"/>
        <v>129</v>
      </c>
      <c r="T43">
        <v>514</v>
      </c>
      <c r="U43">
        <v>7962</v>
      </c>
      <c r="V43" t="s">
        <v>1312</v>
      </c>
      <c r="W43">
        <v>2515.933</v>
      </c>
      <c r="X43">
        <v>1149.499</v>
      </c>
      <c r="Y43">
        <v>2.1890000000000001</v>
      </c>
      <c r="Z43">
        <v>9.4369999999999994</v>
      </c>
      <c r="AA43">
        <v>149.225786</v>
      </c>
      <c r="AB43">
        <v>0.96802200000000005</v>
      </c>
      <c r="AC43">
        <v>53.230784999999997</v>
      </c>
      <c r="AD43" s="1">
        <v>385</v>
      </c>
      <c r="AE43">
        <v>4</v>
      </c>
      <c r="AF43">
        <v>129</v>
      </c>
      <c r="AG43">
        <v>69</v>
      </c>
      <c r="AH43">
        <v>16.859907</v>
      </c>
      <c r="AI43">
        <v>205.3</v>
      </c>
      <c r="AJ43">
        <v>0</v>
      </c>
      <c r="AK43">
        <v>2</v>
      </c>
      <c r="AL43">
        <v>1148</v>
      </c>
      <c r="AM43" t="s">
        <v>1313</v>
      </c>
      <c r="AN43" t="s">
        <v>1314</v>
      </c>
      <c r="AO43">
        <v>2397.5929999999998</v>
      </c>
      <c r="AR43" t="s">
        <v>156</v>
      </c>
      <c r="AS43" t="s">
        <v>232</v>
      </c>
      <c r="AT43" t="s">
        <v>1168</v>
      </c>
      <c r="AU43" t="s">
        <v>1312</v>
      </c>
      <c r="AV43" t="s">
        <v>49</v>
      </c>
      <c r="AW43">
        <v>2</v>
      </c>
      <c r="BB43">
        <v>0.90598962087679924</v>
      </c>
      <c r="BC43" t="s">
        <v>71</v>
      </c>
      <c r="BF43" t="s">
        <v>156</v>
      </c>
      <c r="BG43" t="s">
        <v>232</v>
      </c>
      <c r="BH43" t="s">
        <v>1312</v>
      </c>
      <c r="BI43">
        <v>7962</v>
      </c>
      <c r="BJ43">
        <v>2</v>
      </c>
      <c r="BK43" t="s">
        <v>1168</v>
      </c>
      <c r="BL43" t="s">
        <v>1195</v>
      </c>
      <c r="BM43">
        <v>0.90598962087679924</v>
      </c>
      <c r="BN43" t="s">
        <v>71</v>
      </c>
      <c r="BO43" t="s">
        <v>698</v>
      </c>
      <c r="BP43">
        <v>2515.933</v>
      </c>
      <c r="BQ43" t="s">
        <v>71</v>
      </c>
    </row>
    <row r="44" spans="1:69" ht="16.5">
      <c r="A44" s="109" t="str">
        <f t="shared" si="18"/>
        <v>삼환교통</v>
      </c>
      <c r="B44" s="110" t="str">
        <f t="shared" si="19"/>
        <v>김승학</v>
      </c>
      <c r="C44" s="111" t="str">
        <f t="shared" si="20"/>
        <v>B</v>
      </c>
      <c r="D44" s="112">
        <f t="shared" si="21"/>
        <v>0.94238095238095243</v>
      </c>
      <c r="E44" s="113">
        <f t="shared" si="22"/>
        <v>878</v>
      </c>
      <c r="F44" s="114" t="str">
        <f t="shared" si="23"/>
        <v>23</v>
      </c>
      <c r="G44" s="115" t="str">
        <f t="shared" si="24"/>
        <v>70바3114</v>
      </c>
      <c r="H44" s="116">
        <f t="shared" si="25"/>
        <v>1</v>
      </c>
      <c r="I44" s="117">
        <f t="shared" si="26"/>
        <v>1521.1769999999999</v>
      </c>
      <c r="J44" s="118">
        <f t="shared" si="27"/>
        <v>1.5998700159669539E-2</v>
      </c>
      <c r="K44" s="118">
        <f t="shared" si="28"/>
        <v>0.34299309263606653</v>
      </c>
      <c r="L44" s="118">
        <f t="shared" si="29"/>
        <v>9.2033997358624275E-2</v>
      </c>
      <c r="M44" s="119">
        <f t="shared" si="30"/>
        <v>7.7480000000000002</v>
      </c>
      <c r="N44" s="120">
        <f t="shared" si="31"/>
        <v>0</v>
      </c>
      <c r="O44" s="120">
        <f t="shared" si="32"/>
        <v>2.8267584903006031</v>
      </c>
      <c r="P44" s="252">
        <f t="shared" si="33"/>
        <v>17</v>
      </c>
      <c r="Q44" s="253">
        <f t="shared" si="34"/>
        <v>0</v>
      </c>
      <c r="R44" s="253">
        <f t="shared" si="35"/>
        <v>43</v>
      </c>
      <c r="T44">
        <v>514</v>
      </c>
      <c r="U44">
        <v>878</v>
      </c>
      <c r="V44" t="s">
        <v>1315</v>
      </c>
      <c r="W44">
        <v>1521.1769999999999</v>
      </c>
      <c r="X44">
        <v>768.55399999999997</v>
      </c>
      <c r="Y44">
        <v>1.9790000000000001</v>
      </c>
      <c r="Z44">
        <v>7.7480000000000002</v>
      </c>
      <c r="AA44">
        <v>102.437197</v>
      </c>
      <c r="AB44">
        <v>1.638862</v>
      </c>
      <c r="AC44">
        <v>35.135250999999997</v>
      </c>
      <c r="AD44" s="1">
        <v>140</v>
      </c>
      <c r="AE44">
        <v>0</v>
      </c>
      <c r="AF44">
        <v>43</v>
      </c>
      <c r="AG44">
        <v>66</v>
      </c>
      <c r="AH44">
        <v>14.849849000000001</v>
      </c>
      <c r="AI44">
        <v>13</v>
      </c>
      <c r="AJ44">
        <v>0</v>
      </c>
      <c r="AK44">
        <v>17</v>
      </c>
      <c r="AL44">
        <v>4600</v>
      </c>
      <c r="AM44" t="s">
        <v>1316</v>
      </c>
      <c r="AN44" t="s">
        <v>1317</v>
      </c>
      <c r="AO44">
        <v>1521.1769999999999</v>
      </c>
      <c r="AR44" t="s">
        <v>156</v>
      </c>
      <c r="AS44" t="s">
        <v>228</v>
      </c>
      <c r="AT44" t="s">
        <v>995</v>
      </c>
      <c r="AU44" t="s">
        <v>1315</v>
      </c>
      <c r="AV44" t="s">
        <v>49</v>
      </c>
      <c r="AW44">
        <v>1</v>
      </c>
      <c r="BB44">
        <v>0.94238095238095243</v>
      </c>
      <c r="BC44" t="s">
        <v>71</v>
      </c>
      <c r="BF44" t="s">
        <v>156</v>
      </c>
      <c r="BG44" t="s">
        <v>228</v>
      </c>
      <c r="BH44" t="s">
        <v>1315</v>
      </c>
      <c r="BI44">
        <v>878</v>
      </c>
      <c r="BJ44">
        <v>1</v>
      </c>
      <c r="BK44" t="s">
        <v>995</v>
      </c>
      <c r="BL44" t="s">
        <v>697</v>
      </c>
      <c r="BM44">
        <v>0.94238095238095243</v>
      </c>
      <c r="BN44" t="s">
        <v>71</v>
      </c>
      <c r="BO44" t="s">
        <v>698</v>
      </c>
      <c r="BP44">
        <v>1521.1769999999999</v>
      </c>
      <c r="BQ44" t="s">
        <v>71</v>
      </c>
    </row>
    <row r="45" spans="1:69" ht="16.5">
      <c r="A45" s="126" t="str">
        <f t="shared" si="18"/>
        <v>삼환교통</v>
      </c>
      <c r="B45" s="127" t="str">
        <f t="shared" si="19"/>
        <v>김영돈</v>
      </c>
      <c r="C45" s="128" t="str">
        <f t="shared" si="20"/>
        <v>B</v>
      </c>
      <c r="D45" s="129">
        <f t="shared" si="21"/>
        <v>0.92110753933807277</v>
      </c>
      <c r="E45" s="130">
        <f t="shared" si="22"/>
        <v>6088</v>
      </c>
      <c r="F45" s="131" t="str">
        <f t="shared" si="23"/>
        <v>23</v>
      </c>
      <c r="G45" s="132" t="str">
        <f t="shared" si="24"/>
        <v>70바3141</v>
      </c>
      <c r="H45" s="133">
        <f t="shared" si="25"/>
        <v>14</v>
      </c>
      <c r="I45" s="134">
        <f t="shared" si="26"/>
        <v>1797.7289999999998</v>
      </c>
      <c r="J45" s="135">
        <f t="shared" si="27"/>
        <v>1.3376409052588202E-2</v>
      </c>
      <c r="K45" s="135">
        <f t="shared" si="28"/>
        <v>0.36027388688672196</v>
      </c>
      <c r="L45" s="135">
        <f t="shared" si="29"/>
        <v>0.17633358531792057</v>
      </c>
      <c r="M45" s="136">
        <f t="shared" si="30"/>
        <v>9.8670000000000009</v>
      </c>
      <c r="N45" s="137">
        <f t="shared" si="31"/>
        <v>0.16687721008005099</v>
      </c>
      <c r="O45" s="137">
        <f t="shared" si="32"/>
        <v>4.2275559886946255</v>
      </c>
      <c r="P45" s="250">
        <f t="shared" si="33"/>
        <v>1</v>
      </c>
      <c r="Q45" s="251">
        <f t="shared" si="34"/>
        <v>3</v>
      </c>
      <c r="R45" s="251">
        <f t="shared" si="35"/>
        <v>76</v>
      </c>
      <c r="T45">
        <v>514</v>
      </c>
      <c r="U45">
        <v>6088</v>
      </c>
      <c r="V45" t="s">
        <v>1318</v>
      </c>
      <c r="W45">
        <v>1797.729</v>
      </c>
      <c r="X45">
        <v>948.822</v>
      </c>
      <c r="Y45">
        <v>1.895</v>
      </c>
      <c r="Z45">
        <v>9.8670000000000009</v>
      </c>
      <c r="AA45">
        <v>115.146075</v>
      </c>
      <c r="AB45">
        <v>1.540241</v>
      </c>
      <c r="AC45">
        <v>41.484124000000001</v>
      </c>
      <c r="AD45" s="1">
        <v>317</v>
      </c>
      <c r="AE45">
        <v>3</v>
      </c>
      <c r="AF45">
        <v>76</v>
      </c>
      <c r="AG45">
        <v>70</v>
      </c>
      <c r="AH45">
        <v>15.612594</v>
      </c>
      <c r="AI45">
        <v>36.5</v>
      </c>
      <c r="AJ45">
        <v>0</v>
      </c>
      <c r="AK45">
        <v>1</v>
      </c>
      <c r="AL45">
        <v>84</v>
      </c>
      <c r="AM45" t="s">
        <v>1319</v>
      </c>
      <c r="AN45" t="s">
        <v>1320</v>
      </c>
      <c r="AO45">
        <v>297.46499999999997</v>
      </c>
      <c r="AR45" t="s">
        <v>156</v>
      </c>
      <c r="AS45" t="s">
        <v>228</v>
      </c>
      <c r="AT45" t="s">
        <v>1003</v>
      </c>
      <c r="AU45" t="s">
        <v>1318</v>
      </c>
      <c r="AV45" t="s">
        <v>49</v>
      </c>
      <c r="AW45">
        <v>14</v>
      </c>
      <c r="BB45">
        <v>0.92110753933807277</v>
      </c>
      <c r="BC45" t="s">
        <v>71</v>
      </c>
      <c r="BF45" t="s">
        <v>156</v>
      </c>
      <c r="BG45" t="s">
        <v>228</v>
      </c>
      <c r="BH45" t="s">
        <v>1318</v>
      </c>
      <c r="BI45">
        <v>6088</v>
      </c>
      <c r="BJ45">
        <v>14</v>
      </c>
      <c r="BK45" t="s">
        <v>1003</v>
      </c>
      <c r="BL45" t="s">
        <v>1006</v>
      </c>
      <c r="BM45">
        <v>0.92110753933807277</v>
      </c>
      <c r="BN45" t="s">
        <v>71</v>
      </c>
      <c r="BO45" t="s">
        <v>698</v>
      </c>
      <c r="BP45">
        <v>1797.7289999999998</v>
      </c>
      <c r="BQ45" t="s">
        <v>73</v>
      </c>
    </row>
    <row r="46" spans="1:69" ht="16.5">
      <c r="A46" s="109" t="str">
        <f t="shared" si="18"/>
        <v>삼환교통</v>
      </c>
      <c r="B46" s="110" t="str">
        <f t="shared" si="19"/>
        <v>김영민</v>
      </c>
      <c r="C46" s="111" t="str">
        <f t="shared" si="20"/>
        <v>D</v>
      </c>
      <c r="D46" s="112">
        <f t="shared" si="21"/>
        <v>0.84761909546256153</v>
      </c>
      <c r="E46" s="113">
        <f t="shared" si="22"/>
        <v>2709</v>
      </c>
      <c r="F46" s="114" t="str">
        <f t="shared" si="23"/>
        <v>23</v>
      </c>
      <c r="G46" s="115" t="str">
        <f t="shared" si="24"/>
        <v>72아1009</v>
      </c>
      <c r="H46" s="116">
        <f t="shared" si="25"/>
        <v>11</v>
      </c>
      <c r="I46" s="117">
        <f t="shared" si="26"/>
        <v>1705.2800000000002</v>
      </c>
      <c r="J46" s="118">
        <f t="shared" si="27"/>
        <v>1.7829886882082299E-2</v>
      </c>
      <c r="K46" s="118">
        <f t="shared" si="28"/>
        <v>0.36093180102904326</v>
      </c>
      <c r="L46" s="118">
        <f t="shared" si="29"/>
        <v>0.21814599361981607</v>
      </c>
      <c r="M46" s="119">
        <f t="shared" si="30"/>
        <v>9.85</v>
      </c>
      <c r="N46" s="120">
        <f t="shared" si="31"/>
        <v>0.23456558453743667</v>
      </c>
      <c r="O46" s="120">
        <f t="shared" si="32"/>
        <v>12.490617376618502</v>
      </c>
      <c r="P46" s="252">
        <f t="shared" si="33"/>
        <v>0</v>
      </c>
      <c r="Q46" s="253">
        <f t="shared" si="34"/>
        <v>4</v>
      </c>
      <c r="R46" s="253">
        <f t="shared" si="35"/>
        <v>213</v>
      </c>
      <c r="T46">
        <v>514</v>
      </c>
      <c r="U46">
        <v>2709</v>
      </c>
      <c r="V46" t="s">
        <v>717</v>
      </c>
      <c r="W46">
        <v>1705.28</v>
      </c>
      <c r="X46">
        <v>937.029</v>
      </c>
      <c r="Y46">
        <v>1.82</v>
      </c>
      <c r="Z46">
        <v>9.85</v>
      </c>
      <c r="AA46">
        <v>118.588021</v>
      </c>
      <c r="AB46">
        <v>2.114411</v>
      </c>
      <c r="AC46">
        <v>42.802188000000001</v>
      </c>
      <c r="AD46" s="1">
        <v>372</v>
      </c>
      <c r="AE46">
        <v>4</v>
      </c>
      <c r="AF46">
        <v>213</v>
      </c>
      <c r="AG46">
        <v>66</v>
      </c>
      <c r="AH46">
        <v>14.379867000000001</v>
      </c>
      <c r="AI46">
        <v>13</v>
      </c>
      <c r="AJ46">
        <v>0</v>
      </c>
      <c r="AK46">
        <v>0</v>
      </c>
      <c r="AL46">
        <v>0</v>
      </c>
      <c r="AM46" t="s">
        <v>1321</v>
      </c>
      <c r="AN46" t="s">
        <v>1322</v>
      </c>
      <c r="AO46">
        <v>306.41500000000002</v>
      </c>
      <c r="AR46" t="s">
        <v>156</v>
      </c>
      <c r="AS46" t="s">
        <v>228</v>
      </c>
      <c r="AT46" t="s">
        <v>1024</v>
      </c>
      <c r="AU46" t="s">
        <v>717</v>
      </c>
      <c r="AV46" t="s">
        <v>49</v>
      </c>
      <c r="AW46">
        <v>11</v>
      </c>
      <c r="BB46">
        <v>0.84761909546256153</v>
      </c>
      <c r="BC46" t="s">
        <v>70</v>
      </c>
      <c r="BF46" t="s">
        <v>156</v>
      </c>
      <c r="BG46" t="s">
        <v>228</v>
      </c>
      <c r="BH46" t="s">
        <v>717</v>
      </c>
      <c r="BI46">
        <v>2709</v>
      </c>
      <c r="BJ46">
        <v>11</v>
      </c>
      <c r="BK46" t="s">
        <v>1024</v>
      </c>
      <c r="BL46" t="s">
        <v>958</v>
      </c>
      <c r="BM46">
        <v>0.84761909546256153</v>
      </c>
      <c r="BN46" t="s">
        <v>70</v>
      </c>
      <c r="BO46" t="s">
        <v>702</v>
      </c>
      <c r="BP46">
        <v>1705.2800000000002</v>
      </c>
      <c r="BQ46" t="s">
        <v>71</v>
      </c>
    </row>
    <row r="47" spans="1:69" ht="16.5">
      <c r="A47" s="126" t="str">
        <f t="shared" si="18"/>
        <v>삼환교통</v>
      </c>
      <c r="B47" s="127" t="str">
        <f t="shared" si="19"/>
        <v>김영식</v>
      </c>
      <c r="C47" s="128" t="str">
        <f t="shared" si="20"/>
        <v>A</v>
      </c>
      <c r="D47" s="129">
        <f t="shared" si="21"/>
        <v>0.96920000000000006</v>
      </c>
      <c r="E47" s="130">
        <f t="shared" si="22"/>
        <v>9636</v>
      </c>
      <c r="F47" s="131" t="str">
        <f t="shared" si="23"/>
        <v>79</v>
      </c>
      <c r="G47" s="132" t="str">
        <f t="shared" si="24"/>
        <v>70바3128</v>
      </c>
      <c r="H47" s="133">
        <f t="shared" si="25"/>
        <v>1</v>
      </c>
      <c r="I47" s="134">
        <f t="shared" si="26"/>
        <v>1935.0429999999999</v>
      </c>
      <c r="J47" s="135">
        <f t="shared" si="27"/>
        <v>2.710385399773539E-3</v>
      </c>
      <c r="K47" s="135">
        <f t="shared" si="28"/>
        <v>0.31680749550269988</v>
      </c>
      <c r="L47" s="135">
        <f t="shared" si="29"/>
        <v>0.16278708018374785</v>
      </c>
      <c r="M47" s="136">
        <f t="shared" si="30"/>
        <v>7.5410000000000004</v>
      </c>
      <c r="N47" s="137">
        <f t="shared" si="31"/>
        <v>0.20671375261428301</v>
      </c>
      <c r="O47" s="137">
        <f t="shared" si="32"/>
        <v>15.038425502689089</v>
      </c>
      <c r="P47" s="250">
        <f t="shared" si="33"/>
        <v>1</v>
      </c>
      <c r="Q47" s="251">
        <f t="shared" si="34"/>
        <v>4</v>
      </c>
      <c r="R47" s="251">
        <f t="shared" si="35"/>
        <v>291</v>
      </c>
      <c r="T47">
        <v>514</v>
      </c>
      <c r="U47">
        <v>9636</v>
      </c>
      <c r="V47" t="s">
        <v>1323</v>
      </c>
      <c r="W47">
        <v>1935.0429999999999</v>
      </c>
      <c r="X47">
        <v>798.53800000000001</v>
      </c>
      <c r="Y47">
        <v>2.423</v>
      </c>
      <c r="Z47">
        <v>7.5410000000000004</v>
      </c>
      <c r="AA47">
        <v>104.120248</v>
      </c>
      <c r="AB47">
        <v>0.28220600000000001</v>
      </c>
      <c r="AC47">
        <v>32.986075</v>
      </c>
      <c r="AD47" s="1">
        <v>315</v>
      </c>
      <c r="AE47">
        <v>4</v>
      </c>
      <c r="AF47">
        <v>291</v>
      </c>
      <c r="AG47">
        <v>79</v>
      </c>
      <c r="AH47">
        <v>18.584693999999999</v>
      </c>
      <c r="AI47">
        <v>315.10000000000002</v>
      </c>
      <c r="AJ47">
        <v>0</v>
      </c>
      <c r="AK47">
        <v>1</v>
      </c>
      <c r="AL47">
        <v>57</v>
      </c>
      <c r="AM47" t="s">
        <v>1324</v>
      </c>
      <c r="AN47" t="s">
        <v>1325</v>
      </c>
      <c r="AO47">
        <v>1935.0429999999999</v>
      </c>
      <c r="AR47" t="s">
        <v>156</v>
      </c>
      <c r="AS47" t="s">
        <v>232</v>
      </c>
      <c r="AT47" t="s">
        <v>1150</v>
      </c>
      <c r="AU47" t="s">
        <v>1323</v>
      </c>
      <c r="AV47" t="s">
        <v>49</v>
      </c>
      <c r="AW47">
        <v>1</v>
      </c>
      <c r="BB47">
        <v>0.96920000000000006</v>
      </c>
      <c r="BC47" t="s">
        <v>69</v>
      </c>
      <c r="BF47" t="s">
        <v>156</v>
      </c>
      <c r="BG47" t="s">
        <v>232</v>
      </c>
      <c r="BH47" t="s">
        <v>1323</v>
      </c>
      <c r="BI47">
        <v>9636</v>
      </c>
      <c r="BJ47">
        <v>1</v>
      </c>
      <c r="BK47" t="s">
        <v>1150</v>
      </c>
      <c r="BL47" t="s">
        <v>697</v>
      </c>
      <c r="BM47">
        <v>0.96920000000000006</v>
      </c>
      <c r="BN47" t="s">
        <v>69</v>
      </c>
      <c r="BO47" t="s">
        <v>701</v>
      </c>
      <c r="BP47">
        <v>1935.0429999999999</v>
      </c>
      <c r="BQ47" t="s">
        <v>73</v>
      </c>
    </row>
    <row r="48" spans="1:69" ht="16.5">
      <c r="A48" s="109" t="str">
        <f t="shared" si="18"/>
        <v>삼환교통</v>
      </c>
      <c r="B48" s="110" t="str">
        <f t="shared" si="19"/>
        <v>김영운</v>
      </c>
      <c r="C48" s="111" t="str">
        <f t="shared" si="20"/>
        <v>C</v>
      </c>
      <c r="D48" s="112">
        <f t="shared" si="21"/>
        <v>0.86930002846505494</v>
      </c>
      <c r="E48" s="113">
        <f t="shared" si="22"/>
        <v>7942</v>
      </c>
      <c r="F48" s="114" t="str">
        <f t="shared" si="23"/>
        <v>23</v>
      </c>
      <c r="G48" s="115" t="str">
        <f t="shared" si="24"/>
        <v>70바3104</v>
      </c>
      <c r="H48" s="116">
        <f t="shared" si="25"/>
        <v>2</v>
      </c>
      <c r="I48" s="117">
        <f t="shared" si="26"/>
        <v>1163.384</v>
      </c>
      <c r="J48" s="118">
        <f t="shared" si="27"/>
        <v>2.437178158661733E-2</v>
      </c>
      <c r="K48" s="118">
        <f t="shared" si="28"/>
        <v>0.35296102227811776</v>
      </c>
      <c r="L48" s="118">
        <f t="shared" si="29"/>
        <v>0.32233553151839806</v>
      </c>
      <c r="M48" s="119">
        <f t="shared" si="30"/>
        <v>13.47</v>
      </c>
      <c r="N48" s="120">
        <f t="shared" si="31"/>
        <v>8.5956141738239483E-2</v>
      </c>
      <c r="O48" s="120">
        <f t="shared" si="32"/>
        <v>6.0169299216767635</v>
      </c>
      <c r="P48" s="252">
        <f t="shared" si="33"/>
        <v>29</v>
      </c>
      <c r="Q48" s="253">
        <f t="shared" si="34"/>
        <v>1</v>
      </c>
      <c r="R48" s="253">
        <f t="shared" si="35"/>
        <v>70</v>
      </c>
      <c r="T48">
        <v>514</v>
      </c>
      <c r="U48">
        <v>7942</v>
      </c>
      <c r="V48" t="s">
        <v>1326</v>
      </c>
      <c r="W48">
        <v>1163.384</v>
      </c>
      <c r="X48">
        <v>703.12099999999998</v>
      </c>
      <c r="Y48">
        <v>1.655</v>
      </c>
      <c r="Z48">
        <v>13.47</v>
      </c>
      <c r="AA48">
        <v>77.776094999999998</v>
      </c>
      <c r="AB48">
        <v>1.8955420000000001</v>
      </c>
      <c r="AC48">
        <v>27.451930000000001</v>
      </c>
      <c r="AD48" s="1">
        <v>375</v>
      </c>
      <c r="AE48">
        <v>1</v>
      </c>
      <c r="AF48">
        <v>70</v>
      </c>
      <c r="AG48">
        <v>81</v>
      </c>
      <c r="AH48">
        <v>14.958117</v>
      </c>
      <c r="AI48">
        <v>183.1</v>
      </c>
      <c r="AJ48">
        <v>8.1</v>
      </c>
      <c r="AK48">
        <v>29</v>
      </c>
      <c r="AL48">
        <v>8343</v>
      </c>
      <c r="AM48" t="s">
        <v>1327</v>
      </c>
      <c r="AN48" t="s">
        <v>1328</v>
      </c>
      <c r="AO48">
        <v>1118.742</v>
      </c>
      <c r="AR48" t="s">
        <v>156</v>
      </c>
      <c r="AS48" t="s">
        <v>228</v>
      </c>
      <c r="AT48" t="s">
        <v>991</v>
      </c>
      <c r="AU48" t="s">
        <v>1326</v>
      </c>
      <c r="AV48" t="s">
        <v>49</v>
      </c>
      <c r="AW48">
        <v>2</v>
      </c>
      <c r="BB48">
        <v>0.86930002846505494</v>
      </c>
      <c r="BC48" t="s">
        <v>72</v>
      </c>
      <c r="BF48" t="s">
        <v>156</v>
      </c>
      <c r="BG48" t="s">
        <v>228</v>
      </c>
      <c r="BH48" t="s">
        <v>1326</v>
      </c>
      <c r="BI48">
        <v>7942</v>
      </c>
      <c r="BJ48">
        <v>2</v>
      </c>
      <c r="BK48" t="s">
        <v>991</v>
      </c>
      <c r="BL48" t="s">
        <v>988</v>
      </c>
      <c r="BM48">
        <v>0.86930002846505494</v>
      </c>
      <c r="BN48" t="s">
        <v>72</v>
      </c>
      <c r="BO48" t="s">
        <v>700</v>
      </c>
      <c r="BP48">
        <v>1163.384</v>
      </c>
      <c r="BQ48" t="s">
        <v>70</v>
      </c>
    </row>
    <row r="49" spans="1:69" ht="16.5">
      <c r="A49" s="126" t="str">
        <f t="shared" si="18"/>
        <v>삼환교통</v>
      </c>
      <c r="B49" s="127" t="str">
        <f t="shared" si="19"/>
        <v>김영웅</v>
      </c>
      <c r="C49" s="128" t="str">
        <f t="shared" si="20"/>
        <v>C</v>
      </c>
      <c r="D49" s="129">
        <f t="shared" si="21"/>
        <v>0.89406734858281289</v>
      </c>
      <c r="E49" s="130">
        <f t="shared" si="22"/>
        <v>5914</v>
      </c>
      <c r="F49" s="131" t="str">
        <f t="shared" si="23"/>
        <v>4</v>
      </c>
      <c r="G49" s="132" t="str">
        <f t="shared" si="24"/>
        <v>72아1207</v>
      </c>
      <c r="H49" s="133">
        <f t="shared" si="25"/>
        <v>15</v>
      </c>
      <c r="I49" s="134">
        <f t="shared" si="26"/>
        <v>2002.89</v>
      </c>
      <c r="J49" s="135">
        <f t="shared" si="27"/>
        <v>1.1191603871269327E-2</v>
      </c>
      <c r="K49" s="135">
        <f t="shared" si="28"/>
        <v>0.35997700095449875</v>
      </c>
      <c r="L49" s="135">
        <f t="shared" si="29"/>
        <v>0.24963927125303934</v>
      </c>
      <c r="M49" s="136">
        <f t="shared" si="30"/>
        <v>9.7279999999999998</v>
      </c>
      <c r="N49" s="137">
        <f t="shared" si="31"/>
        <v>4.9927854250607868E-2</v>
      </c>
      <c r="O49" s="137">
        <f t="shared" si="32"/>
        <v>18.922656760980381</v>
      </c>
      <c r="P49" s="250">
        <f t="shared" si="33"/>
        <v>4</v>
      </c>
      <c r="Q49" s="251">
        <f t="shared" si="34"/>
        <v>1</v>
      </c>
      <c r="R49" s="251">
        <f t="shared" si="35"/>
        <v>379</v>
      </c>
      <c r="T49">
        <v>514</v>
      </c>
      <c r="U49">
        <v>5914</v>
      </c>
      <c r="V49" t="s">
        <v>1329</v>
      </c>
      <c r="W49">
        <v>2002.89</v>
      </c>
      <c r="X49">
        <v>744.95299999999997</v>
      </c>
      <c r="Y49">
        <v>2.6890000000000001</v>
      </c>
      <c r="Z49">
        <v>9.7279999999999998</v>
      </c>
      <c r="AA49">
        <v>122.53552000000001</v>
      </c>
      <c r="AB49">
        <v>1.3713690000000001</v>
      </c>
      <c r="AC49">
        <v>44.109969</v>
      </c>
      <c r="AD49" s="1">
        <v>500</v>
      </c>
      <c r="AE49">
        <v>1</v>
      </c>
      <c r="AF49">
        <v>379</v>
      </c>
      <c r="AG49">
        <v>70</v>
      </c>
      <c r="AH49">
        <v>16.345382000000001</v>
      </c>
      <c r="AI49">
        <v>789.7</v>
      </c>
      <c r="AJ49">
        <v>0</v>
      </c>
      <c r="AK49">
        <v>4</v>
      </c>
      <c r="AL49">
        <v>491</v>
      </c>
      <c r="AM49" t="s">
        <v>1330</v>
      </c>
      <c r="AN49" t="s">
        <v>1331</v>
      </c>
      <c r="AO49">
        <v>264.983</v>
      </c>
      <c r="AR49" t="s">
        <v>156</v>
      </c>
      <c r="AS49" t="s">
        <v>229</v>
      </c>
      <c r="AT49" t="s">
        <v>1034</v>
      </c>
      <c r="AU49" t="s">
        <v>1329</v>
      </c>
      <c r="AV49" t="s">
        <v>49</v>
      </c>
      <c r="AW49">
        <v>15</v>
      </c>
      <c r="BB49">
        <v>0.89406734858281289</v>
      </c>
      <c r="BC49" t="s">
        <v>72</v>
      </c>
      <c r="BF49" t="s">
        <v>156</v>
      </c>
      <c r="BG49" t="s">
        <v>229</v>
      </c>
      <c r="BH49" t="s">
        <v>1329</v>
      </c>
      <c r="BI49">
        <v>5914</v>
      </c>
      <c r="BJ49">
        <v>15</v>
      </c>
      <c r="BK49" t="s">
        <v>1034</v>
      </c>
      <c r="BL49" t="s">
        <v>1082</v>
      </c>
      <c r="BM49">
        <v>0.89406734858281289</v>
      </c>
      <c r="BN49" t="s">
        <v>72</v>
      </c>
      <c r="BO49" t="s">
        <v>700</v>
      </c>
      <c r="BP49">
        <v>2002.89</v>
      </c>
      <c r="BQ49" t="s">
        <v>72</v>
      </c>
    </row>
    <row r="50" spans="1:69" ht="16.5">
      <c r="A50" s="109" t="str">
        <f t="shared" si="18"/>
        <v>삼환교통</v>
      </c>
      <c r="B50" s="110" t="str">
        <f t="shared" si="19"/>
        <v>김영인</v>
      </c>
      <c r="C50" s="111" t="str">
        <f t="shared" si="20"/>
        <v>B</v>
      </c>
      <c r="D50" s="112">
        <f t="shared" si="21"/>
        <v>0.91420725002855607</v>
      </c>
      <c r="E50" s="113">
        <f t="shared" si="22"/>
        <v>2547</v>
      </c>
      <c r="F50" s="114" t="str">
        <f t="shared" si="23"/>
        <v>4</v>
      </c>
      <c r="G50" s="115" t="str">
        <f t="shared" si="24"/>
        <v>72아1230</v>
      </c>
      <c r="H50" s="116">
        <f t="shared" si="25"/>
        <v>13</v>
      </c>
      <c r="I50" s="117">
        <f t="shared" si="26"/>
        <v>2204.8710000000001</v>
      </c>
      <c r="J50" s="118">
        <f t="shared" si="27"/>
        <v>2.0326905844322229E-2</v>
      </c>
      <c r="K50" s="118">
        <f t="shared" si="28"/>
        <v>0.34057553021841874</v>
      </c>
      <c r="L50" s="118">
        <f t="shared" si="29"/>
        <v>0.30568681795896446</v>
      </c>
      <c r="M50" s="119">
        <f t="shared" si="30"/>
        <v>7.93</v>
      </c>
      <c r="N50" s="120">
        <f t="shared" si="31"/>
        <v>0.22677063646807455</v>
      </c>
      <c r="O50" s="120">
        <f t="shared" si="32"/>
        <v>9.479012604365515</v>
      </c>
      <c r="P50" s="252">
        <f t="shared" si="33"/>
        <v>5</v>
      </c>
      <c r="Q50" s="253">
        <f t="shared" si="34"/>
        <v>5</v>
      </c>
      <c r="R50" s="253">
        <f t="shared" si="35"/>
        <v>209</v>
      </c>
      <c r="T50">
        <v>514</v>
      </c>
      <c r="U50">
        <v>2547</v>
      </c>
      <c r="V50" t="s">
        <v>1332</v>
      </c>
      <c r="W50">
        <v>2204.8710000000001</v>
      </c>
      <c r="X50">
        <v>804.60799999999995</v>
      </c>
      <c r="Y50">
        <v>2.74</v>
      </c>
      <c r="Z50">
        <v>7.93</v>
      </c>
      <c r="AA50">
        <v>143.855244</v>
      </c>
      <c r="AB50">
        <v>2.9241320000000002</v>
      </c>
      <c r="AC50">
        <v>48.993575999999997</v>
      </c>
      <c r="AD50" s="1">
        <v>674</v>
      </c>
      <c r="AE50">
        <v>5</v>
      </c>
      <c r="AF50">
        <v>209</v>
      </c>
      <c r="AG50">
        <v>71</v>
      </c>
      <c r="AH50">
        <v>15.327011000000001</v>
      </c>
      <c r="AI50">
        <v>405.9</v>
      </c>
      <c r="AJ50">
        <v>0</v>
      </c>
      <c r="AK50">
        <v>5</v>
      </c>
      <c r="AL50">
        <v>7443</v>
      </c>
      <c r="AM50" t="s">
        <v>1333</v>
      </c>
      <c r="AN50" t="s">
        <v>1334</v>
      </c>
      <c r="AO50">
        <v>278.45499999999998</v>
      </c>
      <c r="AR50" t="s">
        <v>156</v>
      </c>
      <c r="AS50" t="s">
        <v>229</v>
      </c>
      <c r="AT50" t="s">
        <v>1071</v>
      </c>
      <c r="AU50" t="s">
        <v>1332</v>
      </c>
      <c r="AV50" t="s">
        <v>49</v>
      </c>
      <c r="AW50">
        <v>13</v>
      </c>
      <c r="BB50">
        <v>0.91420725002855607</v>
      </c>
      <c r="BC50" t="s">
        <v>71</v>
      </c>
      <c r="BF50" t="s">
        <v>156</v>
      </c>
      <c r="BG50" t="s">
        <v>229</v>
      </c>
      <c r="BH50" t="s">
        <v>1332</v>
      </c>
      <c r="BI50">
        <v>2547</v>
      </c>
      <c r="BJ50">
        <v>13</v>
      </c>
      <c r="BK50" t="s">
        <v>1071</v>
      </c>
      <c r="BL50" t="s">
        <v>1051</v>
      </c>
      <c r="BM50">
        <v>0.91420725002855607</v>
      </c>
      <c r="BN50" t="s">
        <v>71</v>
      </c>
      <c r="BO50" t="s">
        <v>698</v>
      </c>
      <c r="BP50">
        <v>2204.8710000000001</v>
      </c>
      <c r="BQ50" t="s">
        <v>72</v>
      </c>
    </row>
    <row r="51" spans="1:69" ht="16.5">
      <c r="A51" s="126" t="str">
        <f t="shared" si="18"/>
        <v>삼환교통</v>
      </c>
      <c r="B51" s="127" t="str">
        <f t="shared" si="19"/>
        <v>김영준</v>
      </c>
      <c r="C51" s="128" t="str">
        <f t="shared" si="20"/>
        <v>C</v>
      </c>
      <c r="D51" s="129">
        <f t="shared" si="21"/>
        <v>0.89680162448316392</v>
      </c>
      <c r="E51" s="130">
        <f t="shared" si="22"/>
        <v>8695</v>
      </c>
      <c r="F51" s="131" t="str">
        <f t="shared" si="23"/>
        <v>23</v>
      </c>
      <c r="G51" s="132" t="str">
        <f t="shared" si="24"/>
        <v>70바3185</v>
      </c>
      <c r="H51" s="133">
        <f t="shared" si="25"/>
        <v>3</v>
      </c>
      <c r="I51" s="134">
        <f t="shared" si="26"/>
        <v>1671.9750000000001</v>
      </c>
      <c r="J51" s="135">
        <f t="shared" si="27"/>
        <v>1.8622434206595678E-2</v>
      </c>
      <c r="K51" s="135">
        <f t="shared" si="28"/>
        <v>0.34625727467515938</v>
      </c>
      <c r="L51" s="135">
        <f t="shared" si="29"/>
        <v>0.23684564661552951</v>
      </c>
      <c r="M51" s="136">
        <f t="shared" si="30"/>
        <v>11.673</v>
      </c>
      <c r="N51" s="137">
        <f t="shared" si="31"/>
        <v>5.9809506721093322E-2</v>
      </c>
      <c r="O51" s="137">
        <f t="shared" si="32"/>
        <v>2.4521897755648263</v>
      </c>
      <c r="P51" s="250">
        <f t="shared" si="33"/>
        <v>4</v>
      </c>
      <c r="Q51" s="251">
        <f t="shared" si="34"/>
        <v>1</v>
      </c>
      <c r="R51" s="251">
        <f t="shared" si="35"/>
        <v>41</v>
      </c>
      <c r="T51">
        <v>514</v>
      </c>
      <c r="U51">
        <v>8695</v>
      </c>
      <c r="V51" t="s">
        <v>1335</v>
      </c>
      <c r="W51">
        <v>1671.9749999999999</v>
      </c>
      <c r="X51">
        <v>930.6</v>
      </c>
      <c r="Y51">
        <v>1.7969999999999999</v>
      </c>
      <c r="Z51">
        <v>11.673</v>
      </c>
      <c r="AA51">
        <v>108.96191</v>
      </c>
      <c r="AB51">
        <v>2.0291359999999998</v>
      </c>
      <c r="AC51">
        <v>37.728853999999998</v>
      </c>
      <c r="AD51" s="1">
        <v>396</v>
      </c>
      <c r="AE51">
        <v>1</v>
      </c>
      <c r="AF51">
        <v>41</v>
      </c>
      <c r="AG51">
        <v>67</v>
      </c>
      <c r="AH51">
        <v>15.344582000000001</v>
      </c>
      <c r="AI51">
        <v>48.1</v>
      </c>
      <c r="AJ51">
        <v>0</v>
      </c>
      <c r="AK51">
        <v>4</v>
      </c>
      <c r="AL51">
        <v>272</v>
      </c>
      <c r="AM51" t="s">
        <v>1336</v>
      </c>
      <c r="AN51" t="s">
        <v>1337</v>
      </c>
      <c r="AO51">
        <v>1476.6590000000001</v>
      </c>
      <c r="AR51" t="s">
        <v>156</v>
      </c>
      <c r="AS51" t="s">
        <v>228</v>
      </c>
      <c r="AT51" t="s">
        <v>1016</v>
      </c>
      <c r="AU51" t="s">
        <v>1335</v>
      </c>
      <c r="AV51" t="s">
        <v>49</v>
      </c>
      <c r="AW51">
        <v>3</v>
      </c>
      <c r="BB51">
        <v>0.89680162448316392</v>
      </c>
      <c r="BC51" t="s">
        <v>72</v>
      </c>
      <c r="BF51" t="s">
        <v>156</v>
      </c>
      <c r="BG51" t="s">
        <v>228</v>
      </c>
      <c r="BH51" t="s">
        <v>1335</v>
      </c>
      <c r="BI51">
        <v>8695</v>
      </c>
      <c r="BJ51">
        <v>3</v>
      </c>
      <c r="BK51" t="s">
        <v>1016</v>
      </c>
      <c r="BL51" t="s">
        <v>1012</v>
      </c>
      <c r="BM51">
        <v>0.89680162448316392</v>
      </c>
      <c r="BN51" t="s">
        <v>72</v>
      </c>
      <c r="BO51" t="s">
        <v>700</v>
      </c>
      <c r="BP51">
        <v>1671.9750000000001</v>
      </c>
      <c r="BQ51" t="s">
        <v>69</v>
      </c>
    </row>
    <row r="52" spans="1:69" ht="16.5">
      <c r="A52" s="109" t="str">
        <f t="shared" si="18"/>
        <v>삼환교통</v>
      </c>
      <c r="B52" s="110" t="str">
        <f t="shared" si="19"/>
        <v>김영학</v>
      </c>
      <c r="C52" s="111" t="str">
        <f t="shared" si="20"/>
        <v>C</v>
      </c>
      <c r="D52" s="112">
        <f t="shared" si="21"/>
        <v>0.87095238095238092</v>
      </c>
      <c r="E52" s="113">
        <f t="shared" si="22"/>
        <v>3487</v>
      </c>
      <c r="F52" s="114" t="str">
        <f t="shared" si="23"/>
        <v>14</v>
      </c>
      <c r="G52" s="115" t="str">
        <f t="shared" si="24"/>
        <v>70바3110</v>
      </c>
      <c r="H52" s="116">
        <f t="shared" si="25"/>
        <v>1</v>
      </c>
      <c r="I52" s="117">
        <f t="shared" si="26"/>
        <v>1778.885</v>
      </c>
      <c r="J52" s="118">
        <f t="shared" si="27"/>
        <v>3.4025340689884019E-2</v>
      </c>
      <c r="K52" s="118">
        <f t="shared" si="28"/>
        <v>0.34859963797804677</v>
      </c>
      <c r="L52" s="118">
        <f t="shared" si="29"/>
        <v>0.12423512481132845</v>
      </c>
      <c r="M52" s="119">
        <f t="shared" si="30"/>
        <v>11.345000000000001</v>
      </c>
      <c r="N52" s="120">
        <f t="shared" si="31"/>
        <v>0.73079485183134385</v>
      </c>
      <c r="O52" s="120">
        <f t="shared" si="32"/>
        <v>7.7014534385303151</v>
      </c>
      <c r="P52" s="252">
        <f t="shared" si="33"/>
        <v>0</v>
      </c>
      <c r="Q52" s="253">
        <f t="shared" si="34"/>
        <v>13</v>
      </c>
      <c r="R52" s="253">
        <f t="shared" si="35"/>
        <v>137</v>
      </c>
      <c r="T52">
        <v>514</v>
      </c>
      <c r="U52">
        <v>3487</v>
      </c>
      <c r="V52" t="s">
        <v>1338</v>
      </c>
      <c r="W52">
        <v>1778.885</v>
      </c>
      <c r="X52">
        <v>972.548</v>
      </c>
      <c r="Y52">
        <v>1.829</v>
      </c>
      <c r="Z52">
        <v>11.345000000000001</v>
      </c>
      <c r="AA52">
        <v>113.36218599999999</v>
      </c>
      <c r="AB52">
        <v>3.8571870000000001</v>
      </c>
      <c r="AC52">
        <v>39.518017</v>
      </c>
      <c r="AD52" s="1">
        <v>221</v>
      </c>
      <c r="AE52">
        <v>13</v>
      </c>
      <c r="AF52">
        <v>137</v>
      </c>
      <c r="AG52">
        <v>64</v>
      </c>
      <c r="AH52">
        <v>15.692049000000001</v>
      </c>
      <c r="AI52">
        <v>30</v>
      </c>
      <c r="AJ52">
        <v>0</v>
      </c>
      <c r="AK52">
        <v>0</v>
      </c>
      <c r="AL52">
        <v>0</v>
      </c>
      <c r="AM52" t="s">
        <v>1339</v>
      </c>
      <c r="AN52" t="s">
        <v>1340</v>
      </c>
      <c r="AO52">
        <v>1778.885</v>
      </c>
      <c r="AR52" t="s">
        <v>156</v>
      </c>
      <c r="AS52" t="s">
        <v>227</v>
      </c>
      <c r="AT52" t="s">
        <v>948</v>
      </c>
      <c r="AU52" t="s">
        <v>1338</v>
      </c>
      <c r="AV52" t="s">
        <v>49</v>
      </c>
      <c r="AW52">
        <v>1</v>
      </c>
      <c r="BB52">
        <v>0.87095238095238092</v>
      </c>
      <c r="BC52" t="s">
        <v>72</v>
      </c>
      <c r="BF52" t="s">
        <v>156</v>
      </c>
      <c r="BG52" t="s">
        <v>227</v>
      </c>
      <c r="BH52" t="s">
        <v>1338</v>
      </c>
      <c r="BI52">
        <v>3487</v>
      </c>
      <c r="BJ52">
        <v>1</v>
      </c>
      <c r="BK52" t="s">
        <v>948</v>
      </c>
      <c r="BL52" t="s">
        <v>697</v>
      </c>
      <c r="BM52">
        <v>0.87095238095238092</v>
      </c>
      <c r="BN52" t="s">
        <v>72</v>
      </c>
      <c r="BO52" t="s">
        <v>700</v>
      </c>
      <c r="BP52">
        <v>1778.885</v>
      </c>
      <c r="BQ52" t="s">
        <v>72</v>
      </c>
    </row>
    <row r="53" spans="1:69" ht="16.5">
      <c r="A53" s="126" t="str">
        <f t="shared" si="18"/>
        <v>삼환교통</v>
      </c>
      <c r="B53" s="127" t="str">
        <f t="shared" si="19"/>
        <v>김영환</v>
      </c>
      <c r="C53" s="128" t="str">
        <f t="shared" si="20"/>
        <v>B</v>
      </c>
      <c r="D53" s="129">
        <f t="shared" si="21"/>
        <v>0.90525748722325994</v>
      </c>
      <c r="E53" s="130">
        <f t="shared" si="22"/>
        <v>332</v>
      </c>
      <c r="F53" s="131" t="str">
        <f t="shared" si="23"/>
        <v>58</v>
      </c>
      <c r="G53" s="132" t="str">
        <f t="shared" si="24"/>
        <v>72아1200</v>
      </c>
      <c r="H53" s="133">
        <f t="shared" si="25"/>
        <v>2</v>
      </c>
      <c r="I53" s="134">
        <f t="shared" si="26"/>
        <v>1928.374</v>
      </c>
      <c r="J53" s="135">
        <f t="shared" si="27"/>
        <v>2.4107528136888272E-3</v>
      </c>
      <c r="K53" s="135">
        <f t="shared" si="28"/>
        <v>0.3677747227537958</v>
      </c>
      <c r="L53" s="135">
        <f t="shared" si="29"/>
        <v>0.2649900900966306</v>
      </c>
      <c r="M53" s="136">
        <f t="shared" si="30"/>
        <v>8.9629999999999992</v>
      </c>
      <c r="N53" s="137">
        <f t="shared" si="31"/>
        <v>0.15557148146573227</v>
      </c>
      <c r="O53" s="137">
        <f t="shared" si="32"/>
        <v>2.1261435800316741</v>
      </c>
      <c r="P53" s="250">
        <f t="shared" si="33"/>
        <v>0</v>
      </c>
      <c r="Q53" s="251">
        <f t="shared" si="34"/>
        <v>3</v>
      </c>
      <c r="R53" s="251">
        <f t="shared" si="35"/>
        <v>41</v>
      </c>
      <c r="T53">
        <v>514</v>
      </c>
      <c r="U53">
        <v>332</v>
      </c>
      <c r="V53" t="s">
        <v>718</v>
      </c>
      <c r="W53">
        <v>1928.374</v>
      </c>
      <c r="X53">
        <v>710.41300000000001</v>
      </c>
      <c r="Y53">
        <v>2.714</v>
      </c>
      <c r="Z53">
        <v>8.9629999999999992</v>
      </c>
      <c r="AA53">
        <v>127.19885600000001</v>
      </c>
      <c r="AB53">
        <v>0.306645</v>
      </c>
      <c r="AC53">
        <v>46.780524</v>
      </c>
      <c r="AD53" s="1">
        <v>511</v>
      </c>
      <c r="AE53">
        <v>3</v>
      </c>
      <c r="AF53">
        <v>41</v>
      </c>
      <c r="AG53">
        <v>69</v>
      </c>
      <c r="AH53">
        <v>15.160309</v>
      </c>
      <c r="AI53">
        <v>100.4</v>
      </c>
      <c r="AJ53">
        <v>0</v>
      </c>
      <c r="AK53">
        <v>0</v>
      </c>
      <c r="AL53">
        <v>0</v>
      </c>
      <c r="AM53" t="s">
        <v>1341</v>
      </c>
      <c r="AN53" t="s">
        <v>1342</v>
      </c>
      <c r="AO53">
        <v>1807.2370000000001</v>
      </c>
      <c r="AR53" t="s">
        <v>156</v>
      </c>
      <c r="AS53" t="s">
        <v>230</v>
      </c>
      <c r="AT53" t="s">
        <v>1090</v>
      </c>
      <c r="AU53" t="s">
        <v>718</v>
      </c>
      <c r="AV53" t="s">
        <v>49</v>
      </c>
      <c r="AW53">
        <v>2</v>
      </c>
      <c r="BB53">
        <v>0.90525748722325994</v>
      </c>
      <c r="BC53" t="s">
        <v>71</v>
      </c>
      <c r="BF53" t="s">
        <v>156</v>
      </c>
      <c r="BG53" t="s">
        <v>230</v>
      </c>
      <c r="BH53" t="s">
        <v>718</v>
      </c>
      <c r="BI53">
        <v>332</v>
      </c>
      <c r="BJ53">
        <v>2</v>
      </c>
      <c r="BK53" t="s">
        <v>1090</v>
      </c>
      <c r="BL53" t="s">
        <v>1088</v>
      </c>
      <c r="BM53">
        <v>0.90525748722325994</v>
      </c>
      <c r="BN53" t="s">
        <v>71</v>
      </c>
      <c r="BO53" t="s">
        <v>698</v>
      </c>
      <c r="BP53">
        <v>1928.374</v>
      </c>
      <c r="BQ53" t="s">
        <v>71</v>
      </c>
    </row>
    <row r="54" spans="1:69" ht="16.5">
      <c r="A54" s="109" t="str">
        <f t="shared" si="18"/>
        <v>삼환교통</v>
      </c>
      <c r="B54" s="110" t="str">
        <f t="shared" si="19"/>
        <v>김오균</v>
      </c>
      <c r="C54" s="111" t="str">
        <f t="shared" si="20"/>
        <v>C</v>
      </c>
      <c r="D54" s="112">
        <f t="shared" si="21"/>
        <v>0.8610000000000001</v>
      </c>
      <c r="E54" s="113">
        <f t="shared" si="22"/>
        <v>1843</v>
      </c>
      <c r="F54" s="114" t="str">
        <f t="shared" si="23"/>
        <v>4</v>
      </c>
      <c r="G54" s="115" t="str">
        <f t="shared" si="24"/>
        <v>72아1218</v>
      </c>
      <c r="H54" s="116">
        <f t="shared" si="25"/>
        <v>1</v>
      </c>
      <c r="I54" s="117">
        <f t="shared" si="26"/>
        <v>2032.0519999999999</v>
      </c>
      <c r="J54" s="118">
        <f t="shared" si="27"/>
        <v>6.2680565211745681E-3</v>
      </c>
      <c r="K54" s="118">
        <f t="shared" si="28"/>
        <v>0.3003590603246275</v>
      </c>
      <c r="L54" s="118">
        <f t="shared" si="29"/>
        <v>0.25442262304311114</v>
      </c>
      <c r="M54" s="119">
        <f t="shared" si="30"/>
        <v>8.5920000000000005</v>
      </c>
      <c r="N54" s="120">
        <f t="shared" si="31"/>
        <v>9.8422678159810872E-2</v>
      </c>
      <c r="O54" s="120">
        <f t="shared" si="32"/>
        <v>7.2340668447460992</v>
      </c>
      <c r="P54" s="252">
        <f t="shared" si="33"/>
        <v>0</v>
      </c>
      <c r="Q54" s="253">
        <f t="shared" si="34"/>
        <v>2</v>
      </c>
      <c r="R54" s="253">
        <f t="shared" si="35"/>
        <v>147</v>
      </c>
      <c r="T54">
        <v>514</v>
      </c>
      <c r="U54">
        <v>1843</v>
      </c>
      <c r="V54" t="s">
        <v>1343</v>
      </c>
      <c r="W54">
        <v>2032.0519999999999</v>
      </c>
      <c r="X54">
        <v>786.78700000000003</v>
      </c>
      <c r="Y54">
        <v>2.5830000000000002</v>
      </c>
      <c r="Z54">
        <v>8.5920000000000005</v>
      </c>
      <c r="AA54">
        <v>122.264692</v>
      </c>
      <c r="AB54">
        <v>0.76636199999999999</v>
      </c>
      <c r="AC54">
        <v>36.723308000000003</v>
      </c>
      <c r="AD54" s="1">
        <v>517</v>
      </c>
      <c r="AE54">
        <v>2</v>
      </c>
      <c r="AF54">
        <v>147</v>
      </c>
      <c r="AG54">
        <v>60</v>
      </c>
      <c r="AH54">
        <v>16.620104000000001</v>
      </c>
      <c r="AI54">
        <v>0</v>
      </c>
      <c r="AJ54">
        <v>0</v>
      </c>
      <c r="AK54">
        <v>0</v>
      </c>
      <c r="AL54">
        <v>0</v>
      </c>
      <c r="AM54" t="s">
        <v>1344</v>
      </c>
      <c r="AN54" t="s">
        <v>1345</v>
      </c>
      <c r="AO54">
        <v>2032.0519999999999</v>
      </c>
      <c r="AR54" t="s">
        <v>156</v>
      </c>
      <c r="AS54" t="s">
        <v>229</v>
      </c>
      <c r="AT54" t="s">
        <v>1047</v>
      </c>
      <c r="AU54" t="s">
        <v>1343</v>
      </c>
      <c r="AV54" t="s">
        <v>49</v>
      </c>
      <c r="AW54">
        <v>1</v>
      </c>
      <c r="BB54">
        <v>0.8610000000000001</v>
      </c>
      <c r="BC54" t="s">
        <v>72</v>
      </c>
      <c r="BF54" t="s">
        <v>156</v>
      </c>
      <c r="BG54" t="s">
        <v>229</v>
      </c>
      <c r="BH54" t="s">
        <v>1343</v>
      </c>
      <c r="BI54">
        <v>1843</v>
      </c>
      <c r="BJ54">
        <v>1</v>
      </c>
      <c r="BK54" t="s">
        <v>1047</v>
      </c>
      <c r="BL54" t="s">
        <v>697</v>
      </c>
      <c r="BM54">
        <v>0.8610000000000001</v>
      </c>
      <c r="BN54" t="s">
        <v>72</v>
      </c>
      <c r="BO54" t="s">
        <v>700</v>
      </c>
      <c r="BP54">
        <v>2032.0519999999999</v>
      </c>
      <c r="BQ54" t="s">
        <v>72</v>
      </c>
    </row>
    <row r="55" spans="1:69" ht="16.5">
      <c r="A55" s="126" t="str">
        <f t="shared" si="18"/>
        <v>삼환교통</v>
      </c>
      <c r="B55" s="127" t="str">
        <f t="shared" si="19"/>
        <v>김완기</v>
      </c>
      <c r="C55" s="128" t="str">
        <f t="shared" si="20"/>
        <v>C</v>
      </c>
      <c r="D55" s="129">
        <f t="shared" si="21"/>
        <v>0.86587904414601979</v>
      </c>
      <c r="E55" s="130">
        <f t="shared" si="22"/>
        <v>8966</v>
      </c>
      <c r="F55" s="131" t="str">
        <f t="shared" si="23"/>
        <v>62</v>
      </c>
      <c r="G55" s="132" t="str">
        <f t="shared" si="24"/>
        <v>70바3118</v>
      </c>
      <c r="H55" s="133">
        <f t="shared" si="25"/>
        <v>2</v>
      </c>
      <c r="I55" s="134">
        <f t="shared" si="26"/>
        <v>1612.402</v>
      </c>
      <c r="J55" s="135">
        <f t="shared" si="27"/>
        <v>5.7861524212764618E-3</v>
      </c>
      <c r="K55" s="135">
        <f t="shared" si="28"/>
        <v>0.3058991561281082</v>
      </c>
      <c r="L55" s="135">
        <f t="shared" si="29"/>
        <v>0.23691362327756973</v>
      </c>
      <c r="M55" s="136">
        <f t="shared" si="30"/>
        <v>13.069000000000001</v>
      </c>
      <c r="N55" s="137">
        <f t="shared" si="31"/>
        <v>0.18605781932793433</v>
      </c>
      <c r="O55" s="137">
        <f t="shared" si="32"/>
        <v>7.6903898655546197</v>
      </c>
      <c r="P55" s="250">
        <f t="shared" si="33"/>
        <v>0</v>
      </c>
      <c r="Q55" s="251">
        <f t="shared" si="34"/>
        <v>3</v>
      </c>
      <c r="R55" s="251">
        <f t="shared" si="35"/>
        <v>124</v>
      </c>
      <c r="T55">
        <v>514</v>
      </c>
      <c r="U55">
        <v>8966</v>
      </c>
      <c r="V55" t="s">
        <v>1346</v>
      </c>
      <c r="W55">
        <v>1612.402</v>
      </c>
      <c r="X55">
        <v>806.29200000000003</v>
      </c>
      <c r="Y55">
        <v>2</v>
      </c>
      <c r="Z55">
        <v>13.069000000000001</v>
      </c>
      <c r="AA55">
        <v>101.370126</v>
      </c>
      <c r="AB55">
        <v>0.58654300000000004</v>
      </c>
      <c r="AC55">
        <v>31.009035999999998</v>
      </c>
      <c r="AD55" s="1">
        <v>382</v>
      </c>
      <c r="AE55">
        <v>3</v>
      </c>
      <c r="AF55">
        <v>124</v>
      </c>
      <c r="AG55">
        <v>78</v>
      </c>
      <c r="AH55">
        <v>15.906086</v>
      </c>
      <c r="AI55">
        <v>108.6</v>
      </c>
      <c r="AJ55">
        <v>0</v>
      </c>
      <c r="AK55">
        <v>0</v>
      </c>
      <c r="AL55">
        <v>0</v>
      </c>
      <c r="AM55" t="s">
        <v>1347</v>
      </c>
      <c r="AN55" t="s">
        <v>1348</v>
      </c>
      <c r="AO55">
        <v>1506.8489999999999</v>
      </c>
      <c r="AR55" t="s">
        <v>156</v>
      </c>
      <c r="AS55" t="s">
        <v>231</v>
      </c>
      <c r="AT55" t="s">
        <v>1100</v>
      </c>
      <c r="AU55" t="s">
        <v>1346</v>
      </c>
      <c r="AV55" t="s">
        <v>49</v>
      </c>
      <c r="AW55">
        <v>2</v>
      </c>
      <c r="BB55">
        <v>0.86587904414601979</v>
      </c>
      <c r="BC55" t="s">
        <v>72</v>
      </c>
      <c r="BF55" t="s">
        <v>156</v>
      </c>
      <c r="BG55" t="s">
        <v>231</v>
      </c>
      <c r="BH55" t="s">
        <v>1346</v>
      </c>
      <c r="BI55">
        <v>8966</v>
      </c>
      <c r="BJ55">
        <v>2</v>
      </c>
      <c r="BK55" t="s">
        <v>1100</v>
      </c>
      <c r="BL55" t="s">
        <v>1113</v>
      </c>
      <c r="BM55">
        <v>0.86587904414601979</v>
      </c>
      <c r="BN55" t="s">
        <v>72</v>
      </c>
      <c r="BO55" t="s">
        <v>700</v>
      </c>
      <c r="BP55">
        <v>1612.402</v>
      </c>
      <c r="BQ55" t="s">
        <v>74</v>
      </c>
    </row>
    <row r="56" spans="1:69" ht="16.5">
      <c r="A56" s="109" t="str">
        <f t="shared" si="18"/>
        <v>삼환교통</v>
      </c>
      <c r="B56" s="110" t="str">
        <f t="shared" si="19"/>
        <v>김완철</v>
      </c>
      <c r="C56" s="111" t="str">
        <f t="shared" si="20"/>
        <v>B</v>
      </c>
      <c r="D56" s="112">
        <f t="shared" si="21"/>
        <v>0.90609943116474501</v>
      </c>
      <c r="E56" s="113">
        <f t="shared" si="22"/>
        <v>2</v>
      </c>
      <c r="F56" s="114" t="str">
        <f t="shared" si="23"/>
        <v>급행99</v>
      </c>
      <c r="G56" s="115" t="str">
        <f t="shared" si="24"/>
        <v>70바3117</v>
      </c>
      <c r="H56" s="116">
        <f t="shared" si="25"/>
        <v>2</v>
      </c>
      <c r="I56" s="117">
        <f t="shared" si="26"/>
        <v>2489.6559999999999</v>
      </c>
      <c r="J56" s="118">
        <f t="shared" si="27"/>
        <v>2.5224160663076381E-2</v>
      </c>
      <c r="K56" s="118">
        <f t="shared" si="28"/>
        <v>0.32802903839224734</v>
      </c>
      <c r="L56" s="118">
        <f t="shared" si="29"/>
        <v>0.17311628594472489</v>
      </c>
      <c r="M56" s="119">
        <f t="shared" si="30"/>
        <v>8.6509999999999998</v>
      </c>
      <c r="N56" s="120">
        <f t="shared" si="31"/>
        <v>4.0166191634506937E-2</v>
      </c>
      <c r="O56" s="120">
        <f t="shared" si="32"/>
        <v>4.2174501216232283</v>
      </c>
      <c r="P56" s="252">
        <f t="shared" si="33"/>
        <v>28</v>
      </c>
      <c r="Q56" s="253">
        <f t="shared" si="34"/>
        <v>1</v>
      </c>
      <c r="R56" s="253">
        <f t="shared" si="35"/>
        <v>105</v>
      </c>
      <c r="T56">
        <v>514</v>
      </c>
      <c r="U56">
        <v>2</v>
      </c>
      <c r="V56" t="s">
        <v>1349</v>
      </c>
      <c r="W56">
        <v>2489.6559999999999</v>
      </c>
      <c r="X56">
        <v>882.85199999999998</v>
      </c>
      <c r="Y56">
        <v>2.82</v>
      </c>
      <c r="Z56">
        <v>8.6509999999999998</v>
      </c>
      <c r="AA56">
        <v>142.32303099999999</v>
      </c>
      <c r="AB56">
        <v>3.589979</v>
      </c>
      <c r="AC56">
        <v>46.686087000000001</v>
      </c>
      <c r="AD56" s="1">
        <v>431</v>
      </c>
      <c r="AE56">
        <v>1</v>
      </c>
      <c r="AF56">
        <v>105</v>
      </c>
      <c r="AG56">
        <v>69</v>
      </c>
      <c r="AH56">
        <v>17.492993999999999</v>
      </c>
      <c r="AI56">
        <v>122.2</v>
      </c>
      <c r="AJ56">
        <v>0</v>
      </c>
      <c r="AK56">
        <v>28</v>
      </c>
      <c r="AL56">
        <v>10464</v>
      </c>
      <c r="AM56" t="s">
        <v>1350</v>
      </c>
      <c r="AN56" t="s">
        <v>1351</v>
      </c>
      <c r="AO56">
        <v>2328.502</v>
      </c>
      <c r="AR56" t="s">
        <v>156</v>
      </c>
      <c r="AS56" t="s">
        <v>233</v>
      </c>
      <c r="AT56" t="s">
        <v>1174</v>
      </c>
      <c r="AU56" t="s">
        <v>1349</v>
      </c>
      <c r="AV56" t="s">
        <v>49</v>
      </c>
      <c r="AW56">
        <v>2</v>
      </c>
      <c r="BB56">
        <v>0.90609943116474501</v>
      </c>
      <c r="BC56" t="s">
        <v>71</v>
      </c>
      <c r="BF56" t="s">
        <v>156</v>
      </c>
      <c r="BG56" t="s">
        <v>233</v>
      </c>
      <c r="BH56" t="s">
        <v>1349</v>
      </c>
      <c r="BI56">
        <v>2</v>
      </c>
      <c r="BJ56">
        <v>2</v>
      </c>
      <c r="BK56" t="s">
        <v>1174</v>
      </c>
      <c r="BL56" t="s">
        <v>1189</v>
      </c>
      <c r="BM56">
        <v>0.90609943116474501</v>
      </c>
      <c r="BN56" t="s">
        <v>71</v>
      </c>
      <c r="BO56" t="s">
        <v>698</v>
      </c>
      <c r="BP56">
        <v>2489.6559999999999</v>
      </c>
      <c r="BQ56" t="s">
        <v>73</v>
      </c>
    </row>
    <row r="57" spans="1:69" ht="16.5">
      <c r="A57" s="126" t="str">
        <f t="shared" si="18"/>
        <v>삼환교통</v>
      </c>
      <c r="B57" s="127" t="str">
        <f t="shared" si="19"/>
        <v>김용우</v>
      </c>
      <c r="C57" s="128" t="str">
        <f t="shared" si="20"/>
        <v>S</v>
      </c>
      <c r="D57" s="129">
        <f t="shared" si="21"/>
        <v>1.0265485939816006</v>
      </c>
      <c r="E57" s="130">
        <f t="shared" si="22"/>
        <v>5471</v>
      </c>
      <c r="F57" s="131" t="str">
        <f t="shared" si="23"/>
        <v>14</v>
      </c>
      <c r="G57" s="132" t="str">
        <f t="shared" si="24"/>
        <v>72아1005</v>
      </c>
      <c r="H57" s="133">
        <f t="shared" si="25"/>
        <v>3</v>
      </c>
      <c r="I57" s="134">
        <f t="shared" si="26"/>
        <v>2129.2040000000002</v>
      </c>
      <c r="J57" s="135">
        <f t="shared" si="27"/>
        <v>1.6910525142505684E-2</v>
      </c>
      <c r="K57" s="135">
        <f t="shared" si="28"/>
        <v>0.33287556279337105</v>
      </c>
      <c r="L57" s="135">
        <f t="shared" si="29"/>
        <v>0.14653363416563184</v>
      </c>
      <c r="M57" s="136">
        <f t="shared" si="30"/>
        <v>8.0969999999999995</v>
      </c>
      <c r="N57" s="137">
        <f t="shared" si="31"/>
        <v>0.56359090063704553</v>
      </c>
      <c r="O57" s="137">
        <f t="shared" si="32"/>
        <v>6.1994999070075005</v>
      </c>
      <c r="P57" s="250">
        <f t="shared" si="33"/>
        <v>8</v>
      </c>
      <c r="Q57" s="251">
        <f t="shared" si="34"/>
        <v>12</v>
      </c>
      <c r="R57" s="251">
        <f t="shared" si="35"/>
        <v>132</v>
      </c>
      <c r="T57">
        <v>514</v>
      </c>
      <c r="U57">
        <v>5471</v>
      </c>
      <c r="V57" t="s">
        <v>1352</v>
      </c>
      <c r="W57">
        <v>2129.2040000000002</v>
      </c>
      <c r="X57">
        <v>1034.694</v>
      </c>
      <c r="Y57">
        <v>2.0579999999999998</v>
      </c>
      <c r="Z57">
        <v>8.0969999999999995</v>
      </c>
      <c r="AA57">
        <v>139.62162499999999</v>
      </c>
      <c r="AB57">
        <v>2.361075</v>
      </c>
      <c r="AC57">
        <v>46.476627000000001</v>
      </c>
      <c r="AD57" s="1">
        <v>312</v>
      </c>
      <c r="AE57">
        <v>12</v>
      </c>
      <c r="AF57">
        <v>132</v>
      </c>
      <c r="AG57">
        <v>74</v>
      </c>
      <c r="AH57">
        <v>15.249815</v>
      </c>
      <c r="AI57">
        <v>196</v>
      </c>
      <c r="AJ57">
        <v>0</v>
      </c>
      <c r="AK57">
        <v>8</v>
      </c>
      <c r="AL57">
        <v>1944</v>
      </c>
      <c r="AM57" t="s">
        <v>1353</v>
      </c>
      <c r="AN57" t="s">
        <v>1354</v>
      </c>
      <c r="AO57">
        <v>2052.4</v>
      </c>
      <c r="AR57" t="s">
        <v>156</v>
      </c>
      <c r="AS57" t="s">
        <v>227</v>
      </c>
      <c r="AT57" t="s">
        <v>986</v>
      </c>
      <c r="AU57" t="s">
        <v>1352</v>
      </c>
      <c r="AV57" t="s">
        <v>49</v>
      </c>
      <c r="AW57">
        <v>3</v>
      </c>
      <c r="BB57">
        <v>1.0265485939816006</v>
      </c>
      <c r="BC57" t="s">
        <v>74</v>
      </c>
      <c r="BF57" t="s">
        <v>156</v>
      </c>
      <c r="BG57" t="s">
        <v>227</v>
      </c>
      <c r="BH57" t="s">
        <v>1352</v>
      </c>
      <c r="BI57">
        <v>5471</v>
      </c>
      <c r="BJ57">
        <v>3</v>
      </c>
      <c r="BK57" t="s">
        <v>986</v>
      </c>
      <c r="BL57" t="s">
        <v>962</v>
      </c>
      <c r="BM57">
        <v>1.0265485939816006</v>
      </c>
      <c r="BN57" t="s">
        <v>74</v>
      </c>
      <c r="BO57" t="s">
        <v>699</v>
      </c>
      <c r="BP57">
        <v>2129.2040000000002</v>
      </c>
      <c r="BQ57" t="s">
        <v>73</v>
      </c>
    </row>
    <row r="58" spans="1:69" ht="16.5">
      <c r="A58" s="109" t="str">
        <f t="shared" si="18"/>
        <v>삼환교통</v>
      </c>
      <c r="B58" s="110" t="str">
        <f t="shared" si="19"/>
        <v>김용원</v>
      </c>
      <c r="C58" s="111" t="str">
        <f t="shared" si="20"/>
        <v>A</v>
      </c>
      <c r="D58" s="112">
        <f t="shared" si="21"/>
        <v>0.98073643799609189</v>
      </c>
      <c r="E58" s="113">
        <f t="shared" si="22"/>
        <v>6569</v>
      </c>
      <c r="F58" s="114" t="str">
        <f t="shared" si="23"/>
        <v>79</v>
      </c>
      <c r="G58" s="115" t="str">
        <f t="shared" si="24"/>
        <v>70바3153</v>
      </c>
      <c r="H58" s="116">
        <f t="shared" si="25"/>
        <v>3</v>
      </c>
      <c r="I58" s="117">
        <f t="shared" si="26"/>
        <v>2313.08</v>
      </c>
      <c r="J58" s="118">
        <f t="shared" si="27"/>
        <v>8.4241349940470285E-3</v>
      </c>
      <c r="K58" s="118">
        <f t="shared" si="28"/>
        <v>0.34492856952236728</v>
      </c>
      <c r="L58" s="118">
        <f t="shared" si="29"/>
        <v>0.1975720684109499</v>
      </c>
      <c r="M58" s="119">
        <f t="shared" si="30"/>
        <v>8.218</v>
      </c>
      <c r="N58" s="120">
        <f t="shared" si="31"/>
        <v>8.6464800179846785E-2</v>
      </c>
      <c r="O58" s="120">
        <f t="shared" si="32"/>
        <v>5.014958410431114</v>
      </c>
      <c r="P58" s="252">
        <f t="shared" si="33"/>
        <v>15</v>
      </c>
      <c r="Q58" s="253">
        <f t="shared" si="34"/>
        <v>2</v>
      </c>
      <c r="R58" s="253">
        <f t="shared" si="35"/>
        <v>116</v>
      </c>
      <c r="T58">
        <v>514</v>
      </c>
      <c r="U58">
        <v>6569</v>
      </c>
      <c r="V58" t="s">
        <v>1355</v>
      </c>
      <c r="W58">
        <v>2313.08</v>
      </c>
      <c r="X58">
        <v>990.45699999999999</v>
      </c>
      <c r="Y58">
        <v>2.335</v>
      </c>
      <c r="Z58">
        <v>8.218</v>
      </c>
      <c r="AA58">
        <v>139.80663899999999</v>
      </c>
      <c r="AB58">
        <v>1.1777500000000001</v>
      </c>
      <c r="AC58">
        <v>48.223303999999999</v>
      </c>
      <c r="AD58" s="1">
        <v>457</v>
      </c>
      <c r="AE58">
        <v>2</v>
      </c>
      <c r="AF58">
        <v>116</v>
      </c>
      <c r="AG58">
        <v>87</v>
      </c>
      <c r="AH58">
        <v>16.54485</v>
      </c>
      <c r="AI58">
        <v>553.1</v>
      </c>
      <c r="AJ58">
        <v>10.199999999999999</v>
      </c>
      <c r="AK58">
        <v>15</v>
      </c>
      <c r="AL58">
        <v>2112</v>
      </c>
      <c r="AM58" t="s">
        <v>1356</v>
      </c>
      <c r="AN58" t="s">
        <v>1357</v>
      </c>
      <c r="AO58">
        <v>1944.9960000000001</v>
      </c>
      <c r="AR58" t="s">
        <v>156</v>
      </c>
      <c r="AS58" t="s">
        <v>232</v>
      </c>
      <c r="AT58" t="s">
        <v>1152</v>
      </c>
      <c r="AU58" t="s">
        <v>1355</v>
      </c>
      <c r="AV58" t="s">
        <v>49</v>
      </c>
      <c r="AW58">
        <v>3</v>
      </c>
      <c r="BB58">
        <v>0.98073643799609189</v>
      </c>
      <c r="BC58" t="s">
        <v>69</v>
      </c>
      <c r="BF58" t="s">
        <v>156</v>
      </c>
      <c r="BG58" t="s">
        <v>232</v>
      </c>
      <c r="BH58" t="s">
        <v>1355</v>
      </c>
      <c r="BI58">
        <v>6569</v>
      </c>
      <c r="BJ58">
        <v>3</v>
      </c>
      <c r="BK58" t="s">
        <v>1152</v>
      </c>
      <c r="BL58" t="s">
        <v>1158</v>
      </c>
      <c r="BM58">
        <v>0.98073643799609189</v>
      </c>
      <c r="BN58" t="s">
        <v>69</v>
      </c>
      <c r="BO58" t="s">
        <v>701</v>
      </c>
      <c r="BP58">
        <v>2313.08</v>
      </c>
      <c r="BQ58" t="s">
        <v>73</v>
      </c>
    </row>
    <row r="59" spans="1:69" ht="16.5">
      <c r="A59" s="126" t="str">
        <f t="shared" si="18"/>
        <v>삼환교통</v>
      </c>
      <c r="B59" s="127" t="str">
        <f t="shared" si="19"/>
        <v>김용유</v>
      </c>
      <c r="C59" s="128" t="str">
        <f t="shared" si="20"/>
        <v>A</v>
      </c>
      <c r="D59" s="129">
        <f t="shared" si="21"/>
        <v>0.96576939514956195</v>
      </c>
      <c r="E59" s="130">
        <f t="shared" si="22"/>
        <v>8558</v>
      </c>
      <c r="F59" s="131" t="str">
        <f t="shared" si="23"/>
        <v>4</v>
      </c>
      <c r="G59" s="132" t="str">
        <f t="shared" si="24"/>
        <v>72아1215</v>
      </c>
      <c r="H59" s="133">
        <f t="shared" si="25"/>
        <v>13</v>
      </c>
      <c r="I59" s="134">
        <f t="shared" si="26"/>
        <v>2240.174</v>
      </c>
      <c r="J59" s="135">
        <f t="shared" si="27"/>
        <v>2.8348472652137312E-2</v>
      </c>
      <c r="K59" s="135">
        <f t="shared" si="28"/>
        <v>0.3001936526029651</v>
      </c>
      <c r="L59" s="135">
        <f t="shared" si="29"/>
        <v>0.2223041603018337</v>
      </c>
      <c r="M59" s="136">
        <f t="shared" si="30"/>
        <v>7.9619999999999997</v>
      </c>
      <c r="N59" s="137">
        <f t="shared" si="31"/>
        <v>0.22319694809421053</v>
      </c>
      <c r="O59" s="137">
        <f t="shared" si="32"/>
        <v>5.2228085854045263</v>
      </c>
      <c r="P59" s="250">
        <f t="shared" si="33"/>
        <v>3</v>
      </c>
      <c r="Q59" s="251">
        <f t="shared" si="34"/>
        <v>5</v>
      </c>
      <c r="R59" s="251">
        <f t="shared" si="35"/>
        <v>117</v>
      </c>
      <c r="T59">
        <v>514</v>
      </c>
      <c r="U59">
        <v>8558</v>
      </c>
      <c r="V59" t="s">
        <v>1358</v>
      </c>
      <c r="W59">
        <v>2240.174</v>
      </c>
      <c r="X59">
        <v>777.19600000000003</v>
      </c>
      <c r="Y59">
        <v>2.8820000000000001</v>
      </c>
      <c r="Z59">
        <v>7.9619999999999997</v>
      </c>
      <c r="AA59">
        <v>135.40690699999999</v>
      </c>
      <c r="AB59">
        <v>3.8385790000000002</v>
      </c>
      <c r="AC59">
        <v>40.648294</v>
      </c>
      <c r="AD59" s="1">
        <v>498</v>
      </c>
      <c r="AE59">
        <v>5</v>
      </c>
      <c r="AF59">
        <v>117</v>
      </c>
      <c r="AG59">
        <v>72</v>
      </c>
      <c r="AH59">
        <v>16.544015000000002</v>
      </c>
      <c r="AI59">
        <v>128.6</v>
      </c>
      <c r="AJ59">
        <v>0</v>
      </c>
      <c r="AK59">
        <v>3</v>
      </c>
      <c r="AL59">
        <v>2557</v>
      </c>
      <c r="AM59" t="s">
        <v>1359</v>
      </c>
      <c r="AN59" t="s">
        <v>1360</v>
      </c>
      <c r="AO59">
        <v>302.55399999999997</v>
      </c>
      <c r="AR59" t="s">
        <v>156</v>
      </c>
      <c r="AS59" t="s">
        <v>229</v>
      </c>
      <c r="AT59" t="s">
        <v>1042</v>
      </c>
      <c r="AU59" t="s">
        <v>1358</v>
      </c>
      <c r="AV59" t="s">
        <v>49</v>
      </c>
      <c r="AW59">
        <v>13</v>
      </c>
      <c r="BB59">
        <v>0.96576939514956195</v>
      </c>
      <c r="BC59" t="s">
        <v>69</v>
      </c>
      <c r="BF59" t="s">
        <v>156</v>
      </c>
      <c r="BG59" t="s">
        <v>229</v>
      </c>
      <c r="BH59" t="s">
        <v>1358</v>
      </c>
      <c r="BI59">
        <v>8558</v>
      </c>
      <c r="BJ59">
        <v>13</v>
      </c>
      <c r="BK59" t="s">
        <v>1042</v>
      </c>
      <c r="BL59" t="s">
        <v>1030</v>
      </c>
      <c r="BM59">
        <v>0.96576939514956195</v>
      </c>
      <c r="BN59" t="s">
        <v>69</v>
      </c>
      <c r="BO59" t="s">
        <v>701</v>
      </c>
      <c r="BP59">
        <v>2240.174</v>
      </c>
      <c r="BQ59" t="s">
        <v>69</v>
      </c>
    </row>
    <row r="60" spans="1:69" ht="16.5">
      <c r="A60" s="109" t="str">
        <f t="shared" si="18"/>
        <v>삼환교통</v>
      </c>
      <c r="B60" s="110" t="str">
        <f t="shared" si="19"/>
        <v>김용하</v>
      </c>
      <c r="C60" s="111" t="str">
        <f t="shared" si="20"/>
        <v>A</v>
      </c>
      <c r="D60" s="112">
        <f t="shared" si="21"/>
        <v>0.95053757616722601</v>
      </c>
      <c r="E60" s="113">
        <f t="shared" si="22"/>
        <v>1390</v>
      </c>
      <c r="F60" s="114" t="str">
        <f t="shared" si="23"/>
        <v>4</v>
      </c>
      <c r="G60" s="115" t="str">
        <f t="shared" si="24"/>
        <v>72아1225</v>
      </c>
      <c r="H60" s="116">
        <f t="shared" si="25"/>
        <v>13</v>
      </c>
      <c r="I60" s="117">
        <f t="shared" si="26"/>
        <v>2443.9700000000003</v>
      </c>
      <c r="J60" s="118">
        <f t="shared" si="27"/>
        <v>1.1308372446044971E-2</v>
      </c>
      <c r="K60" s="118">
        <f t="shared" si="28"/>
        <v>0.31245749122446626</v>
      </c>
      <c r="L60" s="118">
        <f t="shared" si="29"/>
        <v>0.17676158054313268</v>
      </c>
      <c r="M60" s="119">
        <f t="shared" si="30"/>
        <v>7.3179999999999996</v>
      </c>
      <c r="N60" s="120">
        <f t="shared" si="31"/>
        <v>8.1834065066265144E-2</v>
      </c>
      <c r="O60" s="120">
        <f t="shared" si="32"/>
        <v>5.8511356522379572</v>
      </c>
      <c r="P60" s="252">
        <f t="shared" si="33"/>
        <v>1</v>
      </c>
      <c r="Q60" s="253">
        <f t="shared" si="34"/>
        <v>2</v>
      </c>
      <c r="R60" s="253">
        <f t="shared" si="35"/>
        <v>143</v>
      </c>
      <c r="T60">
        <v>514</v>
      </c>
      <c r="U60">
        <v>1390</v>
      </c>
      <c r="V60" t="s">
        <v>1361</v>
      </c>
      <c r="W60">
        <v>2443.9699999999998</v>
      </c>
      <c r="X60">
        <v>853.66399999999999</v>
      </c>
      <c r="Y60">
        <v>2.863</v>
      </c>
      <c r="Z60">
        <v>7.3179999999999996</v>
      </c>
      <c r="AA60">
        <v>149.66468499999999</v>
      </c>
      <c r="AB60">
        <v>1.692464</v>
      </c>
      <c r="AC60">
        <v>46.763852</v>
      </c>
      <c r="AD60" s="1">
        <v>432</v>
      </c>
      <c r="AE60">
        <v>2</v>
      </c>
      <c r="AF60">
        <v>143</v>
      </c>
      <c r="AG60">
        <v>64</v>
      </c>
      <c r="AH60">
        <v>16.329637000000002</v>
      </c>
      <c r="AI60">
        <v>9.6</v>
      </c>
      <c r="AJ60">
        <v>0</v>
      </c>
      <c r="AK60">
        <v>1</v>
      </c>
      <c r="AL60">
        <v>400</v>
      </c>
      <c r="AM60" t="s">
        <v>1362</v>
      </c>
      <c r="AN60" t="s">
        <v>1363</v>
      </c>
      <c r="AO60">
        <v>464.98700000000002</v>
      </c>
      <c r="AR60" t="s">
        <v>156</v>
      </c>
      <c r="AS60" t="s">
        <v>229</v>
      </c>
      <c r="AT60" t="s">
        <v>1061</v>
      </c>
      <c r="AU60" t="s">
        <v>1361</v>
      </c>
      <c r="AV60" t="s">
        <v>49</v>
      </c>
      <c r="AW60">
        <v>13</v>
      </c>
      <c r="BB60">
        <v>0.95053757616722601</v>
      </c>
      <c r="BC60" t="s">
        <v>69</v>
      </c>
      <c r="BF60" t="s">
        <v>156</v>
      </c>
      <c r="BG60" t="s">
        <v>229</v>
      </c>
      <c r="BH60" t="s">
        <v>1361</v>
      </c>
      <c r="BI60">
        <v>1390</v>
      </c>
      <c r="BJ60">
        <v>13</v>
      </c>
      <c r="BK60" t="s">
        <v>1061</v>
      </c>
      <c r="BL60" t="s">
        <v>1059</v>
      </c>
      <c r="BM60">
        <v>0.95053757616722601</v>
      </c>
      <c r="BN60" t="s">
        <v>69</v>
      </c>
      <c r="BO60" t="s">
        <v>701</v>
      </c>
      <c r="BP60">
        <v>2443.9700000000003</v>
      </c>
      <c r="BQ60" t="s">
        <v>71</v>
      </c>
    </row>
    <row r="61" spans="1:69" ht="16.5">
      <c r="A61" s="126" t="str">
        <f t="shared" si="18"/>
        <v>삼환교통</v>
      </c>
      <c r="B61" s="127" t="str">
        <f t="shared" si="19"/>
        <v>김우회</v>
      </c>
      <c r="C61" s="128" t="str">
        <f t="shared" si="20"/>
        <v>B</v>
      </c>
      <c r="D61" s="129">
        <f t="shared" si="21"/>
        <v>0.90033333333333332</v>
      </c>
      <c r="E61" s="130">
        <f t="shared" si="22"/>
        <v>2078</v>
      </c>
      <c r="F61" s="131" t="str">
        <f t="shared" si="23"/>
        <v>4</v>
      </c>
      <c r="G61" s="132" t="str">
        <f t="shared" si="24"/>
        <v>72아1204</v>
      </c>
      <c r="H61" s="133">
        <f t="shared" si="25"/>
        <v>1</v>
      </c>
      <c r="I61" s="134">
        <f t="shared" si="26"/>
        <v>1977.761</v>
      </c>
      <c r="J61" s="135">
        <f t="shared" si="27"/>
        <v>7.7896237412284292E-3</v>
      </c>
      <c r="K61" s="135">
        <f t="shared" si="28"/>
        <v>0.30118833048993127</v>
      </c>
      <c r="L61" s="135">
        <f t="shared" si="29"/>
        <v>0.10516943149349188</v>
      </c>
      <c r="M61" s="136">
        <f t="shared" si="30"/>
        <v>8.5239999999999991</v>
      </c>
      <c r="N61" s="137">
        <f t="shared" si="31"/>
        <v>0.15168668003869021</v>
      </c>
      <c r="O61" s="137">
        <f t="shared" si="32"/>
        <v>14.612483510393824</v>
      </c>
      <c r="P61" s="250">
        <f t="shared" si="33"/>
        <v>2</v>
      </c>
      <c r="Q61" s="251">
        <f t="shared" si="34"/>
        <v>3</v>
      </c>
      <c r="R61" s="251">
        <f t="shared" si="35"/>
        <v>289</v>
      </c>
      <c r="T61">
        <v>514</v>
      </c>
      <c r="U61">
        <v>2078</v>
      </c>
      <c r="V61" t="s">
        <v>1364</v>
      </c>
      <c r="W61">
        <v>1977.761</v>
      </c>
      <c r="X61">
        <v>732.32899999999995</v>
      </c>
      <c r="Y61">
        <v>2.7010000000000001</v>
      </c>
      <c r="Z61">
        <v>8.5239999999999991</v>
      </c>
      <c r="AA61">
        <v>120.813024</v>
      </c>
      <c r="AB61">
        <v>0.94108800000000004</v>
      </c>
      <c r="AC61">
        <v>36.387473</v>
      </c>
      <c r="AD61" s="1">
        <v>208</v>
      </c>
      <c r="AE61">
        <v>3</v>
      </c>
      <c r="AF61">
        <v>289</v>
      </c>
      <c r="AG61">
        <v>66</v>
      </c>
      <c r="AH61">
        <v>16.370428</v>
      </c>
      <c r="AI61">
        <v>41.8</v>
      </c>
      <c r="AJ61">
        <v>0</v>
      </c>
      <c r="AK61">
        <v>2</v>
      </c>
      <c r="AL61">
        <v>493</v>
      </c>
      <c r="AM61" t="s">
        <v>1365</v>
      </c>
      <c r="AN61" t="s">
        <v>1366</v>
      </c>
      <c r="AO61">
        <v>1977.761</v>
      </c>
      <c r="AR61" t="s">
        <v>156</v>
      </c>
      <c r="AS61" t="s">
        <v>229</v>
      </c>
      <c r="AT61" t="s">
        <v>1030</v>
      </c>
      <c r="AU61" t="s">
        <v>1364</v>
      </c>
      <c r="AV61" t="s">
        <v>49</v>
      </c>
      <c r="AW61">
        <v>1</v>
      </c>
      <c r="BB61">
        <v>0.90033333333333332</v>
      </c>
      <c r="BC61" t="s">
        <v>71</v>
      </c>
      <c r="BF61" t="s">
        <v>156</v>
      </c>
      <c r="BG61" t="s">
        <v>229</v>
      </c>
      <c r="BH61" t="s">
        <v>1364</v>
      </c>
      <c r="BI61">
        <v>2078</v>
      </c>
      <c r="BJ61">
        <v>1</v>
      </c>
      <c r="BK61" t="s">
        <v>1030</v>
      </c>
      <c r="BL61" t="s">
        <v>697</v>
      </c>
      <c r="BM61">
        <v>0.90033333333333332</v>
      </c>
      <c r="BN61" t="s">
        <v>71</v>
      </c>
      <c r="BO61" t="s">
        <v>698</v>
      </c>
      <c r="BP61">
        <v>1977.761</v>
      </c>
      <c r="BQ61" t="s">
        <v>69</v>
      </c>
    </row>
    <row r="62" spans="1:69" ht="16.5">
      <c r="A62" s="109" t="str">
        <f t="shared" si="18"/>
        <v>삼환교통</v>
      </c>
      <c r="B62" s="110" t="str">
        <f t="shared" si="19"/>
        <v>김원균</v>
      </c>
      <c r="C62" s="111" t="str">
        <f t="shared" si="20"/>
        <v>F</v>
      </c>
      <c r="D62" s="112">
        <f t="shared" si="21"/>
        <v>0.720164519584644</v>
      </c>
      <c r="E62" s="113">
        <f t="shared" si="22"/>
        <v>5836</v>
      </c>
      <c r="F62" s="114" t="str">
        <f t="shared" si="23"/>
        <v>58</v>
      </c>
      <c r="G62" s="115" t="str">
        <f t="shared" si="24"/>
        <v>72아1214</v>
      </c>
      <c r="H62" s="116">
        <f t="shared" si="25"/>
        <v>16</v>
      </c>
      <c r="I62" s="117">
        <f t="shared" si="26"/>
        <v>2284.8220000000001</v>
      </c>
      <c r="J62" s="118">
        <f t="shared" si="27"/>
        <v>2.9512434672907657E-2</v>
      </c>
      <c r="K62" s="118">
        <f t="shared" si="28"/>
        <v>0.39131859596944524</v>
      </c>
      <c r="L62" s="118">
        <f t="shared" si="29"/>
        <v>0.23459157868753014</v>
      </c>
      <c r="M62" s="119">
        <f t="shared" si="30"/>
        <v>15.78</v>
      </c>
      <c r="N62" s="120">
        <f t="shared" si="31"/>
        <v>0.17506834230412696</v>
      </c>
      <c r="O62" s="120">
        <f t="shared" si="32"/>
        <v>29.367714421517299</v>
      </c>
      <c r="P62" s="252">
        <f t="shared" si="33"/>
        <v>17</v>
      </c>
      <c r="Q62" s="253">
        <f t="shared" si="34"/>
        <v>4</v>
      </c>
      <c r="R62" s="253">
        <f t="shared" si="35"/>
        <v>671</v>
      </c>
      <c r="T62">
        <v>514</v>
      </c>
      <c r="U62">
        <v>5836</v>
      </c>
      <c r="V62" t="s">
        <v>1367</v>
      </c>
      <c r="W62">
        <v>2284.8220000000001</v>
      </c>
      <c r="X62">
        <v>1066.5260000000001</v>
      </c>
      <c r="Y62">
        <v>2.1419999999999999</v>
      </c>
      <c r="Z62">
        <v>15.78</v>
      </c>
      <c r="AA62">
        <v>141.22969000000001</v>
      </c>
      <c r="AB62">
        <v>4.1680320000000002</v>
      </c>
      <c r="AC62">
        <v>55.265804000000003</v>
      </c>
      <c r="AD62" s="1">
        <v>536</v>
      </c>
      <c r="AE62">
        <v>4</v>
      </c>
      <c r="AF62">
        <v>671</v>
      </c>
      <c r="AG62">
        <v>72</v>
      </c>
      <c r="AH62">
        <v>16.178056999999999</v>
      </c>
      <c r="AI62">
        <v>2991.9</v>
      </c>
      <c r="AJ62">
        <v>0</v>
      </c>
      <c r="AK62">
        <v>17</v>
      </c>
      <c r="AL62">
        <v>3377</v>
      </c>
      <c r="AM62" t="s">
        <v>1368</v>
      </c>
      <c r="AN62" t="s">
        <v>1369</v>
      </c>
      <c r="AO62">
        <v>261.005</v>
      </c>
      <c r="AR62" t="s">
        <v>156</v>
      </c>
      <c r="AS62" t="s">
        <v>230</v>
      </c>
      <c r="AT62" t="s">
        <v>1098</v>
      </c>
      <c r="AU62" t="s">
        <v>1367</v>
      </c>
      <c r="AV62" t="s">
        <v>49</v>
      </c>
      <c r="AW62">
        <v>16</v>
      </c>
      <c r="BB62">
        <v>0.720164519584644</v>
      </c>
      <c r="BC62" t="s">
        <v>73</v>
      </c>
      <c r="BF62" t="s">
        <v>156</v>
      </c>
      <c r="BG62" t="s">
        <v>230</v>
      </c>
      <c r="BH62" t="s">
        <v>1367</v>
      </c>
      <c r="BI62">
        <v>5836</v>
      </c>
      <c r="BJ62">
        <v>16</v>
      </c>
      <c r="BK62" t="s">
        <v>1098</v>
      </c>
      <c r="BL62" t="s">
        <v>1078</v>
      </c>
      <c r="BM62">
        <v>0.720164519584644</v>
      </c>
      <c r="BN62" t="s">
        <v>73</v>
      </c>
      <c r="BO62" t="s">
        <v>713</v>
      </c>
      <c r="BP62">
        <v>2284.8220000000001</v>
      </c>
      <c r="BQ62" t="s">
        <v>71</v>
      </c>
    </row>
    <row r="63" spans="1:69" ht="16.5">
      <c r="A63" s="126" t="str">
        <f t="shared" si="18"/>
        <v>삼환교통</v>
      </c>
      <c r="B63" s="127" t="str">
        <f t="shared" si="19"/>
        <v>김유열</v>
      </c>
      <c r="C63" s="128" t="str">
        <f t="shared" si="20"/>
        <v>C</v>
      </c>
      <c r="D63" s="129">
        <f t="shared" si="21"/>
        <v>0.86314577805563941</v>
      </c>
      <c r="E63" s="130">
        <f t="shared" si="22"/>
        <v>5753</v>
      </c>
      <c r="F63" s="131" t="str">
        <f t="shared" si="23"/>
        <v>23</v>
      </c>
      <c r="G63" s="132" t="str">
        <f t="shared" si="24"/>
        <v>70바3158</v>
      </c>
      <c r="H63" s="133">
        <f t="shared" si="25"/>
        <v>2</v>
      </c>
      <c r="I63" s="134">
        <f t="shared" si="26"/>
        <v>1200.2639999999999</v>
      </c>
      <c r="J63" s="135">
        <f t="shared" si="27"/>
        <v>3.9482088328322519E-3</v>
      </c>
      <c r="K63" s="135">
        <f t="shared" si="28"/>
        <v>0.34029866270751119</v>
      </c>
      <c r="L63" s="135">
        <f t="shared" si="29"/>
        <v>0.31909646544426895</v>
      </c>
      <c r="M63" s="136">
        <f t="shared" si="30"/>
        <v>12.188000000000001</v>
      </c>
      <c r="N63" s="137">
        <f t="shared" si="31"/>
        <v>8.3315004032446197E-2</v>
      </c>
      <c r="O63" s="137">
        <f t="shared" si="32"/>
        <v>5.8320502822712346</v>
      </c>
      <c r="P63" s="250">
        <f t="shared" si="33"/>
        <v>2</v>
      </c>
      <c r="Q63" s="251">
        <f t="shared" si="34"/>
        <v>1</v>
      </c>
      <c r="R63" s="251">
        <f t="shared" si="35"/>
        <v>70</v>
      </c>
      <c r="T63">
        <v>514</v>
      </c>
      <c r="U63">
        <v>5753</v>
      </c>
      <c r="V63" t="s">
        <v>1370</v>
      </c>
      <c r="W63">
        <v>1200.2639999999999</v>
      </c>
      <c r="X63">
        <v>684.79899999999998</v>
      </c>
      <c r="Y63">
        <v>1.7529999999999999</v>
      </c>
      <c r="Z63">
        <v>12.188000000000001</v>
      </c>
      <c r="AA63">
        <v>70.067469000000003</v>
      </c>
      <c r="AB63">
        <v>0.27664100000000003</v>
      </c>
      <c r="AC63">
        <v>23.843865999999998</v>
      </c>
      <c r="AD63" s="1">
        <v>383</v>
      </c>
      <c r="AE63">
        <v>1</v>
      </c>
      <c r="AF63">
        <v>70</v>
      </c>
      <c r="AG63">
        <v>82</v>
      </c>
      <c r="AH63">
        <v>17.130116999999998</v>
      </c>
      <c r="AI63">
        <v>131.80000000000001</v>
      </c>
      <c r="AJ63">
        <v>0</v>
      </c>
      <c r="AK63">
        <v>2</v>
      </c>
      <c r="AL63">
        <v>92</v>
      </c>
      <c r="AM63" t="s">
        <v>1371</v>
      </c>
      <c r="AN63" t="s">
        <v>1372</v>
      </c>
      <c r="AO63">
        <v>1059.3969999999999</v>
      </c>
      <c r="AR63" t="s">
        <v>156</v>
      </c>
      <c r="AS63" t="s">
        <v>228</v>
      </c>
      <c r="AT63" t="s">
        <v>1006</v>
      </c>
      <c r="AU63" t="s">
        <v>1370</v>
      </c>
      <c r="AV63" t="s">
        <v>49</v>
      </c>
      <c r="AW63">
        <v>2</v>
      </c>
      <c r="BB63">
        <v>0.86314577805563941</v>
      </c>
      <c r="BC63" t="s">
        <v>72</v>
      </c>
      <c r="BF63" t="s">
        <v>156</v>
      </c>
      <c r="BG63" t="s">
        <v>228</v>
      </c>
      <c r="BH63" t="s">
        <v>1370</v>
      </c>
      <c r="BI63">
        <v>5753</v>
      </c>
      <c r="BJ63">
        <v>2</v>
      </c>
      <c r="BK63" t="s">
        <v>1006</v>
      </c>
      <c r="BL63" t="s">
        <v>1022</v>
      </c>
      <c r="BM63">
        <v>0.86314577805563941</v>
      </c>
      <c r="BN63" t="s">
        <v>72</v>
      </c>
      <c r="BO63" t="s">
        <v>700</v>
      </c>
      <c r="BP63">
        <v>1200.2639999999999</v>
      </c>
      <c r="BQ63" t="s">
        <v>71</v>
      </c>
    </row>
    <row r="64" spans="1:69" ht="16.5">
      <c r="A64" s="109" t="str">
        <f t="shared" si="18"/>
        <v>삼환교통</v>
      </c>
      <c r="B64" s="110" t="str">
        <f t="shared" si="19"/>
        <v>김은성</v>
      </c>
      <c r="C64" s="111" t="str">
        <f t="shared" si="20"/>
        <v>A</v>
      </c>
      <c r="D64" s="112">
        <f t="shared" si="21"/>
        <v>0.98809622172541811</v>
      </c>
      <c r="E64" s="113">
        <f t="shared" si="22"/>
        <v>2727</v>
      </c>
      <c r="F64" s="114" t="str">
        <f t="shared" si="23"/>
        <v>23</v>
      </c>
      <c r="G64" s="115" t="str">
        <f t="shared" si="24"/>
        <v>70바3141</v>
      </c>
      <c r="H64" s="116">
        <f t="shared" si="25"/>
        <v>15</v>
      </c>
      <c r="I64" s="117">
        <f t="shared" si="26"/>
        <v>1859.009</v>
      </c>
      <c r="J64" s="118">
        <f t="shared" si="27"/>
        <v>1.6193911960285131E-2</v>
      </c>
      <c r="K64" s="118">
        <f t="shared" si="28"/>
        <v>0.34001530490825166</v>
      </c>
      <c r="L64" s="118">
        <f t="shared" si="29"/>
        <v>0.17697601248837419</v>
      </c>
      <c r="M64" s="119">
        <f t="shared" si="30"/>
        <v>7.9080000000000004</v>
      </c>
      <c r="N64" s="120">
        <f t="shared" si="31"/>
        <v>0.1613763031808883</v>
      </c>
      <c r="O64" s="120">
        <f t="shared" si="32"/>
        <v>2.097891941351548</v>
      </c>
      <c r="P64" s="252">
        <f t="shared" si="33"/>
        <v>4</v>
      </c>
      <c r="Q64" s="253">
        <f t="shared" si="34"/>
        <v>3</v>
      </c>
      <c r="R64" s="253">
        <f t="shared" si="35"/>
        <v>39</v>
      </c>
      <c r="T64">
        <v>514</v>
      </c>
      <c r="U64">
        <v>2727</v>
      </c>
      <c r="V64" t="s">
        <v>1373</v>
      </c>
      <c r="W64">
        <v>1859.009</v>
      </c>
      <c r="X64">
        <v>910.70899999999995</v>
      </c>
      <c r="Y64">
        <v>2.0409999999999999</v>
      </c>
      <c r="Z64">
        <v>7.9080000000000004</v>
      </c>
      <c r="AA64">
        <v>125.97135299999999</v>
      </c>
      <c r="AB64">
        <v>2.0399690000000001</v>
      </c>
      <c r="AC64">
        <v>42.832188000000002</v>
      </c>
      <c r="AD64" s="1">
        <v>329</v>
      </c>
      <c r="AE64">
        <v>3</v>
      </c>
      <c r="AF64">
        <v>39</v>
      </c>
      <c r="AG64">
        <v>66</v>
      </c>
      <c r="AH64">
        <v>14.757394</v>
      </c>
      <c r="AI64">
        <v>6.7</v>
      </c>
      <c r="AJ64">
        <v>0</v>
      </c>
      <c r="AK64">
        <v>4</v>
      </c>
      <c r="AL64">
        <v>697</v>
      </c>
      <c r="AM64" t="s">
        <v>1374</v>
      </c>
      <c r="AN64" t="s">
        <v>1375</v>
      </c>
      <c r="AO64">
        <v>220.721</v>
      </c>
      <c r="AR64" t="s">
        <v>156</v>
      </c>
      <c r="AS64" t="s">
        <v>228</v>
      </c>
      <c r="AT64" t="s">
        <v>1003</v>
      </c>
      <c r="AU64" t="s">
        <v>1373</v>
      </c>
      <c r="AV64" t="s">
        <v>49</v>
      </c>
      <c r="AW64">
        <v>15</v>
      </c>
      <c r="BB64">
        <v>0.98809622172541811</v>
      </c>
      <c r="BC64" t="s">
        <v>69</v>
      </c>
      <c r="BF64" t="s">
        <v>156</v>
      </c>
      <c r="BG64" t="s">
        <v>228</v>
      </c>
      <c r="BH64" t="s">
        <v>1373</v>
      </c>
      <c r="BI64">
        <v>2727</v>
      </c>
      <c r="BJ64">
        <v>15</v>
      </c>
      <c r="BK64" t="s">
        <v>1003</v>
      </c>
      <c r="BL64" t="s">
        <v>972</v>
      </c>
      <c r="BM64">
        <v>0.98809622172541811</v>
      </c>
      <c r="BN64" t="s">
        <v>69</v>
      </c>
      <c r="BO64" t="s">
        <v>701</v>
      </c>
      <c r="BP64">
        <v>1859.009</v>
      </c>
      <c r="BQ64" t="s">
        <v>72</v>
      </c>
    </row>
    <row r="65" spans="1:69" ht="16.5">
      <c r="A65" s="126" t="str">
        <f t="shared" si="18"/>
        <v>삼환교통</v>
      </c>
      <c r="B65" s="127" t="str">
        <f t="shared" si="19"/>
        <v>김인석</v>
      </c>
      <c r="C65" s="128" t="str">
        <f t="shared" si="20"/>
        <v>B</v>
      </c>
      <c r="D65" s="129">
        <f t="shared" si="21"/>
        <v>0.93818181818181812</v>
      </c>
      <c r="E65" s="130">
        <f t="shared" si="22"/>
        <v>3750</v>
      </c>
      <c r="F65" s="131" t="str">
        <f t="shared" si="23"/>
        <v>23</v>
      </c>
      <c r="G65" s="132" t="str">
        <f t="shared" si="24"/>
        <v>72아1010</v>
      </c>
      <c r="H65" s="133">
        <f t="shared" si="25"/>
        <v>1</v>
      </c>
      <c r="I65" s="134">
        <f t="shared" si="26"/>
        <v>1982.463</v>
      </c>
      <c r="J65" s="135">
        <f t="shared" si="27"/>
        <v>9.9861241255476442E-3</v>
      </c>
      <c r="K65" s="135">
        <f t="shared" si="28"/>
        <v>0.3615860968917855</v>
      </c>
      <c r="L65" s="135">
        <f t="shared" si="29"/>
        <v>0.11097306734097938</v>
      </c>
      <c r="M65" s="136">
        <f t="shared" si="30"/>
        <v>6.49</v>
      </c>
      <c r="N65" s="137">
        <f t="shared" si="31"/>
        <v>5.0442303336808811E-2</v>
      </c>
      <c r="O65" s="137">
        <f t="shared" si="32"/>
        <v>5.5990956703857782</v>
      </c>
      <c r="P65" s="250">
        <f t="shared" si="33"/>
        <v>38</v>
      </c>
      <c r="Q65" s="251">
        <f t="shared" si="34"/>
        <v>1</v>
      </c>
      <c r="R65" s="251">
        <f t="shared" si="35"/>
        <v>111</v>
      </c>
      <c r="T65">
        <v>514</v>
      </c>
      <c r="U65">
        <v>3750</v>
      </c>
      <c r="V65" t="s">
        <v>1376</v>
      </c>
      <c r="W65">
        <v>1982.463</v>
      </c>
      <c r="X65">
        <v>960.58100000000002</v>
      </c>
      <c r="Y65">
        <v>2.0640000000000001</v>
      </c>
      <c r="Z65">
        <v>6.49</v>
      </c>
      <c r="AA65">
        <v>139.38580999999999</v>
      </c>
      <c r="AB65">
        <v>1.3919239999999999</v>
      </c>
      <c r="AC65">
        <v>50.399971000000001</v>
      </c>
      <c r="AD65" s="1">
        <v>220</v>
      </c>
      <c r="AE65">
        <v>1</v>
      </c>
      <c r="AF65">
        <v>111</v>
      </c>
      <c r="AG65">
        <v>76</v>
      </c>
      <c r="AH65">
        <v>14.222846000000001</v>
      </c>
      <c r="AI65">
        <v>52.3</v>
      </c>
      <c r="AJ65">
        <v>0</v>
      </c>
      <c r="AK65">
        <v>38</v>
      </c>
      <c r="AL65">
        <v>9280</v>
      </c>
      <c r="AM65" t="s">
        <v>1377</v>
      </c>
      <c r="AN65" t="s">
        <v>1378</v>
      </c>
      <c r="AO65">
        <v>1982.463</v>
      </c>
      <c r="AR65" t="s">
        <v>156</v>
      </c>
      <c r="AS65" t="s">
        <v>228</v>
      </c>
      <c r="AT65" t="s">
        <v>1026</v>
      </c>
      <c r="AU65" t="s">
        <v>1376</v>
      </c>
      <c r="AV65" t="s">
        <v>49</v>
      </c>
      <c r="AW65">
        <v>1</v>
      </c>
      <c r="BB65">
        <v>0.93818181818181812</v>
      </c>
      <c r="BC65" t="s">
        <v>71</v>
      </c>
      <c r="BF65" t="s">
        <v>156</v>
      </c>
      <c r="BG65" t="s">
        <v>228</v>
      </c>
      <c r="BH65" t="s">
        <v>1376</v>
      </c>
      <c r="BI65">
        <v>3750</v>
      </c>
      <c r="BJ65">
        <v>1</v>
      </c>
      <c r="BK65" t="s">
        <v>1026</v>
      </c>
      <c r="BL65" t="s">
        <v>697</v>
      </c>
      <c r="BM65">
        <v>0.93818181818181812</v>
      </c>
      <c r="BN65" t="s">
        <v>71</v>
      </c>
      <c r="BO65" t="s">
        <v>698</v>
      </c>
      <c r="BP65">
        <v>1982.463</v>
      </c>
      <c r="BQ65" t="s">
        <v>71</v>
      </c>
    </row>
    <row r="66" spans="1:69" ht="16.5">
      <c r="A66" s="109" t="str">
        <f t="shared" si="18"/>
        <v>삼환교통</v>
      </c>
      <c r="B66" s="110" t="str">
        <f t="shared" si="19"/>
        <v>김일권</v>
      </c>
      <c r="C66" s="111" t="str">
        <f t="shared" si="20"/>
        <v>S</v>
      </c>
      <c r="D66" s="112">
        <f t="shared" si="21"/>
        <v>1.0641666666666667</v>
      </c>
      <c r="E66" s="113">
        <f t="shared" si="22"/>
        <v>5572</v>
      </c>
      <c r="F66" s="114" t="str">
        <f t="shared" si="23"/>
        <v>79</v>
      </c>
      <c r="G66" s="115" t="str">
        <f t="shared" si="24"/>
        <v>70바3153</v>
      </c>
      <c r="H66" s="116">
        <f t="shared" si="25"/>
        <v>1</v>
      </c>
      <c r="I66" s="117">
        <f t="shared" si="26"/>
        <v>2355.0479999999998</v>
      </c>
      <c r="J66" s="118">
        <f t="shared" si="27"/>
        <v>2.4074527998895499E-2</v>
      </c>
      <c r="K66" s="118">
        <f t="shared" si="28"/>
        <v>0.31172290128942159</v>
      </c>
      <c r="L66" s="118">
        <f t="shared" si="29"/>
        <v>0.25562111685197075</v>
      </c>
      <c r="M66" s="119">
        <f t="shared" si="30"/>
        <v>7.0090000000000003</v>
      </c>
      <c r="N66" s="120">
        <f t="shared" si="31"/>
        <v>8.4923959087033485E-2</v>
      </c>
      <c r="O66" s="120">
        <f t="shared" si="32"/>
        <v>2.7175666907850715</v>
      </c>
      <c r="P66" s="252">
        <f t="shared" si="33"/>
        <v>3</v>
      </c>
      <c r="Q66" s="253">
        <f t="shared" si="34"/>
        <v>2</v>
      </c>
      <c r="R66" s="253">
        <f t="shared" si="35"/>
        <v>64</v>
      </c>
      <c r="T66">
        <v>514</v>
      </c>
      <c r="U66">
        <v>5572</v>
      </c>
      <c r="V66" t="s">
        <v>1379</v>
      </c>
      <c r="W66">
        <v>2355.0479999999998</v>
      </c>
      <c r="X66">
        <v>922.01099999999997</v>
      </c>
      <c r="Y66">
        <v>2.5539999999999998</v>
      </c>
      <c r="Z66">
        <v>7.0090000000000003</v>
      </c>
      <c r="AA66">
        <v>136.74968000000001</v>
      </c>
      <c r="AB66">
        <v>3.2921840000000002</v>
      </c>
      <c r="AC66">
        <v>42.628006999999997</v>
      </c>
      <c r="AD66" s="1">
        <v>602</v>
      </c>
      <c r="AE66">
        <v>2</v>
      </c>
      <c r="AF66">
        <v>64</v>
      </c>
      <c r="AG66">
        <v>69</v>
      </c>
      <c r="AH66">
        <v>17.221596999999999</v>
      </c>
      <c r="AI66">
        <v>278.60000000000002</v>
      </c>
      <c r="AJ66">
        <v>0</v>
      </c>
      <c r="AK66">
        <v>3</v>
      </c>
      <c r="AL66">
        <v>2133</v>
      </c>
      <c r="AM66" t="s">
        <v>1380</v>
      </c>
      <c r="AN66" t="s">
        <v>1381</v>
      </c>
      <c r="AO66">
        <v>2355.0479999999998</v>
      </c>
      <c r="AR66" t="s">
        <v>156</v>
      </c>
      <c r="AS66" t="s">
        <v>232</v>
      </c>
      <c r="AT66" t="s">
        <v>1152</v>
      </c>
      <c r="AU66" t="s">
        <v>1379</v>
      </c>
      <c r="AV66" t="s">
        <v>49</v>
      </c>
      <c r="AW66">
        <v>1</v>
      </c>
      <c r="BB66">
        <v>1.0641666666666667</v>
      </c>
      <c r="BC66" t="s">
        <v>74</v>
      </c>
      <c r="BF66" t="s">
        <v>156</v>
      </c>
      <c r="BG66" t="s">
        <v>232</v>
      </c>
      <c r="BH66" t="s">
        <v>1379</v>
      </c>
      <c r="BI66">
        <v>5572</v>
      </c>
      <c r="BJ66">
        <v>1</v>
      </c>
      <c r="BK66" t="s">
        <v>1152</v>
      </c>
      <c r="BL66" t="s">
        <v>697</v>
      </c>
      <c r="BM66">
        <v>1.0641666666666667</v>
      </c>
      <c r="BN66" t="s">
        <v>74</v>
      </c>
      <c r="BO66" t="s">
        <v>699</v>
      </c>
      <c r="BP66">
        <v>2355.0479999999998</v>
      </c>
      <c r="BQ66" t="s">
        <v>69</v>
      </c>
    </row>
    <row r="67" spans="1:69" ht="16.5">
      <c r="A67" s="126" t="str">
        <f t="shared" si="18"/>
        <v>삼환교통</v>
      </c>
      <c r="B67" s="127" t="str">
        <f t="shared" si="19"/>
        <v>김재호</v>
      </c>
      <c r="C67" s="128" t="str">
        <f t="shared" si="20"/>
        <v>C</v>
      </c>
      <c r="D67" s="129">
        <f t="shared" si="21"/>
        <v>0.89490809716721986</v>
      </c>
      <c r="E67" s="130">
        <f t="shared" si="22"/>
        <v>2918</v>
      </c>
      <c r="F67" s="131" t="str">
        <f t="shared" si="23"/>
        <v>23</v>
      </c>
      <c r="G67" s="132" t="str">
        <f t="shared" si="24"/>
        <v>70바3105</v>
      </c>
      <c r="H67" s="133">
        <f t="shared" si="25"/>
        <v>2</v>
      </c>
      <c r="I67" s="134">
        <f t="shared" si="26"/>
        <v>1978.1980000000001</v>
      </c>
      <c r="J67" s="135">
        <f t="shared" si="27"/>
        <v>1.4214842216997578E-2</v>
      </c>
      <c r="K67" s="135">
        <f t="shared" si="28"/>
        <v>0.3665853228332186</v>
      </c>
      <c r="L67" s="135">
        <f t="shared" si="29"/>
        <v>0.25123875365357762</v>
      </c>
      <c r="M67" s="136">
        <f t="shared" si="30"/>
        <v>12.534000000000001</v>
      </c>
      <c r="N67" s="137">
        <f t="shared" si="31"/>
        <v>0.2022042282926178</v>
      </c>
      <c r="O67" s="137">
        <f t="shared" si="32"/>
        <v>8.8969860448751845</v>
      </c>
      <c r="P67" s="250">
        <f t="shared" si="33"/>
        <v>8</v>
      </c>
      <c r="Q67" s="251">
        <f t="shared" si="34"/>
        <v>4</v>
      </c>
      <c r="R67" s="251">
        <f t="shared" si="35"/>
        <v>176</v>
      </c>
      <c r="T67">
        <v>514</v>
      </c>
      <c r="U67">
        <v>2918</v>
      </c>
      <c r="V67" t="s">
        <v>1382</v>
      </c>
      <c r="W67">
        <v>1978.1980000000001</v>
      </c>
      <c r="X67">
        <v>1105.549</v>
      </c>
      <c r="Y67">
        <v>1.7889999999999999</v>
      </c>
      <c r="Z67">
        <v>12.534000000000001</v>
      </c>
      <c r="AA67">
        <v>126.332461</v>
      </c>
      <c r="AB67">
        <v>1.7957959999999999</v>
      </c>
      <c r="AC67">
        <v>46.311625999999997</v>
      </c>
      <c r="AD67" s="1">
        <v>497</v>
      </c>
      <c r="AE67">
        <v>4</v>
      </c>
      <c r="AF67">
        <v>176</v>
      </c>
      <c r="AG67">
        <v>85</v>
      </c>
      <c r="AH67">
        <v>15.658666999999999</v>
      </c>
      <c r="AI67">
        <v>59</v>
      </c>
      <c r="AJ67">
        <v>3.6</v>
      </c>
      <c r="AK67">
        <v>8</v>
      </c>
      <c r="AL67">
        <v>1351</v>
      </c>
      <c r="AM67" t="s">
        <v>1383</v>
      </c>
      <c r="AN67" t="s">
        <v>1384</v>
      </c>
      <c r="AO67">
        <v>1843.1980000000001</v>
      </c>
      <c r="AR67" t="s">
        <v>156</v>
      </c>
      <c r="AS67" t="s">
        <v>228</v>
      </c>
      <c r="AT67" t="s">
        <v>993</v>
      </c>
      <c r="AU67" t="s">
        <v>1382</v>
      </c>
      <c r="AV67" t="s">
        <v>49</v>
      </c>
      <c r="AW67">
        <v>2</v>
      </c>
      <c r="BB67">
        <v>0.89490809716721986</v>
      </c>
      <c r="BC67" t="s">
        <v>72</v>
      </c>
      <c r="BF67" t="s">
        <v>156</v>
      </c>
      <c r="BG67" t="s">
        <v>228</v>
      </c>
      <c r="BH67" t="s">
        <v>1382</v>
      </c>
      <c r="BI67">
        <v>2918</v>
      </c>
      <c r="BJ67">
        <v>2</v>
      </c>
      <c r="BK67" t="s">
        <v>993</v>
      </c>
      <c r="BL67" t="s">
        <v>1014</v>
      </c>
      <c r="BM67">
        <v>0.89490809716721986</v>
      </c>
      <c r="BN67" t="s">
        <v>72</v>
      </c>
      <c r="BO67" t="s">
        <v>700</v>
      </c>
      <c r="BP67">
        <v>1978.1980000000001</v>
      </c>
      <c r="BQ67" t="s">
        <v>71</v>
      </c>
    </row>
    <row r="68" spans="1:69" ht="16.5">
      <c r="A68" s="109" t="str">
        <f t="shared" si="18"/>
        <v>삼환교통</v>
      </c>
      <c r="B68" s="110" t="str">
        <f t="shared" si="19"/>
        <v>김재훈</v>
      </c>
      <c r="C68" s="111" t="str">
        <f t="shared" si="20"/>
        <v>B</v>
      </c>
      <c r="D68" s="112">
        <f t="shared" si="21"/>
        <v>0.91086956521739149</v>
      </c>
      <c r="E68" s="113">
        <f t="shared" si="22"/>
        <v>8403</v>
      </c>
      <c r="F68" s="114" t="str">
        <f t="shared" si="23"/>
        <v>62</v>
      </c>
      <c r="G68" s="115" t="str">
        <f t="shared" si="24"/>
        <v>70바3177</v>
      </c>
      <c r="H68" s="116">
        <f t="shared" si="25"/>
        <v>1</v>
      </c>
      <c r="I68" s="117">
        <f t="shared" si="26"/>
        <v>1881.3009999999999</v>
      </c>
      <c r="J68" s="118">
        <f t="shared" si="27"/>
        <v>8.5641252285005662E-3</v>
      </c>
      <c r="K68" s="118">
        <f t="shared" si="28"/>
        <v>0.34026780843712723</v>
      </c>
      <c r="L68" s="118">
        <f t="shared" si="29"/>
        <v>0.19507776799140594</v>
      </c>
      <c r="M68" s="119">
        <f t="shared" si="30"/>
        <v>8.0129999999999999</v>
      </c>
      <c r="N68" s="120">
        <f t="shared" si="31"/>
        <v>0.10630941034954003</v>
      </c>
      <c r="O68" s="120">
        <f t="shared" si="32"/>
        <v>3.082972900136661</v>
      </c>
      <c r="P68" s="252">
        <f t="shared" si="33"/>
        <v>9</v>
      </c>
      <c r="Q68" s="253">
        <f t="shared" si="34"/>
        <v>2</v>
      </c>
      <c r="R68" s="253">
        <f t="shared" si="35"/>
        <v>58</v>
      </c>
      <c r="T68">
        <v>514</v>
      </c>
      <c r="U68">
        <v>8403</v>
      </c>
      <c r="V68" t="s">
        <v>1385</v>
      </c>
      <c r="W68">
        <v>1881.3009999999999</v>
      </c>
      <c r="X68">
        <v>897.91300000000001</v>
      </c>
      <c r="Y68">
        <v>2.0950000000000002</v>
      </c>
      <c r="Z68">
        <v>8.0129999999999999</v>
      </c>
      <c r="AA68">
        <v>132.26663199999999</v>
      </c>
      <c r="AB68">
        <v>1.1327480000000001</v>
      </c>
      <c r="AC68">
        <v>45.006076999999998</v>
      </c>
      <c r="AD68" s="1">
        <v>367</v>
      </c>
      <c r="AE68">
        <v>2</v>
      </c>
      <c r="AF68">
        <v>58</v>
      </c>
      <c r="AG68">
        <v>80</v>
      </c>
      <c r="AH68">
        <v>14.223549</v>
      </c>
      <c r="AI68">
        <v>136.19999999999999</v>
      </c>
      <c r="AJ68">
        <v>0</v>
      </c>
      <c r="AK68">
        <v>9</v>
      </c>
      <c r="AL68">
        <v>2234</v>
      </c>
      <c r="AM68" t="s">
        <v>1386</v>
      </c>
      <c r="AN68" t="s">
        <v>1387</v>
      </c>
      <c r="AO68">
        <v>1881.3009999999999</v>
      </c>
      <c r="AR68" t="s">
        <v>156</v>
      </c>
      <c r="AS68" t="s">
        <v>231</v>
      </c>
      <c r="AT68" t="s">
        <v>1125</v>
      </c>
      <c r="AU68" t="s">
        <v>1385</v>
      </c>
      <c r="AV68" t="s">
        <v>49</v>
      </c>
      <c r="AW68">
        <v>1</v>
      </c>
      <c r="BB68">
        <v>0.91086956521739149</v>
      </c>
      <c r="BC68" t="s">
        <v>71</v>
      </c>
      <c r="BF68" t="s">
        <v>156</v>
      </c>
      <c r="BG68" t="s">
        <v>231</v>
      </c>
      <c r="BH68" t="s">
        <v>1385</v>
      </c>
      <c r="BI68">
        <v>8403</v>
      </c>
      <c r="BJ68">
        <v>1</v>
      </c>
      <c r="BK68" t="s">
        <v>1125</v>
      </c>
      <c r="BL68" t="s">
        <v>697</v>
      </c>
      <c r="BM68">
        <v>0.91086956521739149</v>
      </c>
      <c r="BN68" t="s">
        <v>71</v>
      </c>
      <c r="BO68" t="s">
        <v>698</v>
      </c>
      <c r="BP68">
        <v>1881.3009999999999</v>
      </c>
      <c r="BQ68" t="s">
        <v>72</v>
      </c>
    </row>
    <row r="69" spans="1:69" ht="16.5">
      <c r="A69" s="126" t="str">
        <f t="shared" si="18"/>
        <v>삼환교통</v>
      </c>
      <c r="B69" s="127" t="str">
        <f t="shared" si="19"/>
        <v>김정윤</v>
      </c>
      <c r="C69" s="128" t="str">
        <f t="shared" si="20"/>
        <v>C</v>
      </c>
      <c r="D69" s="129">
        <f t="shared" si="21"/>
        <v>0.87566666666666659</v>
      </c>
      <c r="E69" s="130">
        <f t="shared" si="22"/>
        <v>1547</v>
      </c>
      <c r="F69" s="131" t="str">
        <f t="shared" si="23"/>
        <v>58</v>
      </c>
      <c r="G69" s="132" t="str">
        <f t="shared" si="24"/>
        <v>72아1199</v>
      </c>
      <c r="H69" s="133">
        <f t="shared" si="25"/>
        <v>1</v>
      </c>
      <c r="I69" s="134">
        <f t="shared" si="26"/>
        <v>2039.463</v>
      </c>
      <c r="J69" s="135">
        <f t="shared" si="27"/>
        <v>1.6551507052175486E-2</v>
      </c>
      <c r="K69" s="135">
        <f t="shared" si="28"/>
        <v>0.37051211623584807</v>
      </c>
      <c r="L69" s="135">
        <f t="shared" si="29"/>
        <v>0.26330460518283488</v>
      </c>
      <c r="M69" s="136">
        <f t="shared" si="30"/>
        <v>9.9779999999999998</v>
      </c>
      <c r="N69" s="137">
        <f t="shared" si="31"/>
        <v>4.9032514931626608E-2</v>
      </c>
      <c r="O69" s="137">
        <f t="shared" si="32"/>
        <v>15.003949569077744</v>
      </c>
      <c r="P69" s="250">
        <f t="shared" si="33"/>
        <v>9</v>
      </c>
      <c r="Q69" s="251">
        <f t="shared" si="34"/>
        <v>1</v>
      </c>
      <c r="R69" s="251">
        <f t="shared" si="35"/>
        <v>306</v>
      </c>
      <c r="T69">
        <v>514</v>
      </c>
      <c r="U69">
        <v>1547</v>
      </c>
      <c r="V69" t="s">
        <v>1388</v>
      </c>
      <c r="W69">
        <v>2039.463</v>
      </c>
      <c r="X69">
        <v>776.42200000000003</v>
      </c>
      <c r="Y69">
        <v>2.6269999999999998</v>
      </c>
      <c r="Z69">
        <v>9.9779999999999998</v>
      </c>
      <c r="AA69">
        <v>134.29302799999999</v>
      </c>
      <c r="AB69">
        <v>2.2227519999999998</v>
      </c>
      <c r="AC69">
        <v>49.757193999999998</v>
      </c>
      <c r="AD69" s="1">
        <v>537</v>
      </c>
      <c r="AE69">
        <v>1</v>
      </c>
      <c r="AF69">
        <v>306</v>
      </c>
      <c r="AG69">
        <v>76</v>
      </c>
      <c r="AH69">
        <v>15.186662999999999</v>
      </c>
      <c r="AI69">
        <v>2313.1999999999998</v>
      </c>
      <c r="AJ69">
        <v>0</v>
      </c>
      <c r="AK69">
        <v>9</v>
      </c>
      <c r="AL69">
        <v>1240</v>
      </c>
      <c r="AM69" t="s">
        <v>1389</v>
      </c>
      <c r="AN69" t="s">
        <v>1390</v>
      </c>
      <c r="AO69">
        <v>2039.463</v>
      </c>
      <c r="AR69" t="s">
        <v>156</v>
      </c>
      <c r="AS69" t="s">
        <v>230</v>
      </c>
      <c r="AT69" t="s">
        <v>1088</v>
      </c>
      <c r="AU69" t="s">
        <v>1388</v>
      </c>
      <c r="AV69" t="s">
        <v>49</v>
      </c>
      <c r="AW69">
        <v>1</v>
      </c>
      <c r="BB69">
        <v>0.87566666666666659</v>
      </c>
      <c r="BC69" t="s">
        <v>72</v>
      </c>
      <c r="BF69" t="s">
        <v>156</v>
      </c>
      <c r="BG69" t="s">
        <v>230</v>
      </c>
      <c r="BH69" t="s">
        <v>1388</v>
      </c>
      <c r="BI69">
        <v>1547</v>
      </c>
      <c r="BJ69">
        <v>1</v>
      </c>
      <c r="BK69" t="s">
        <v>1088</v>
      </c>
      <c r="BL69" t="s">
        <v>697</v>
      </c>
      <c r="BM69">
        <v>0.87566666666666659</v>
      </c>
      <c r="BN69" t="s">
        <v>72</v>
      </c>
      <c r="BO69" t="s">
        <v>700</v>
      </c>
      <c r="BP69">
        <v>2039.463</v>
      </c>
      <c r="BQ69" t="s">
        <v>72</v>
      </c>
    </row>
    <row r="70" spans="1:69" ht="16.5">
      <c r="A70" s="109" t="str">
        <f t="shared" si="18"/>
        <v>삼환교통</v>
      </c>
      <c r="B70" s="110" t="str">
        <f t="shared" si="19"/>
        <v>김정준</v>
      </c>
      <c r="C70" s="111" t="str">
        <f t="shared" si="20"/>
        <v>B</v>
      </c>
      <c r="D70" s="112">
        <f t="shared" si="21"/>
        <v>0.90921804785479943</v>
      </c>
      <c r="E70" s="113">
        <f t="shared" si="22"/>
        <v>8901</v>
      </c>
      <c r="F70" s="114" t="str">
        <f t="shared" si="23"/>
        <v>79</v>
      </c>
      <c r="G70" s="115" t="str">
        <f t="shared" si="24"/>
        <v>70바3166</v>
      </c>
      <c r="H70" s="116">
        <f t="shared" si="25"/>
        <v>2</v>
      </c>
      <c r="I70" s="117">
        <f t="shared" si="26"/>
        <v>2506.067</v>
      </c>
      <c r="J70" s="118">
        <f t="shared" si="27"/>
        <v>1.1391380162842397E-2</v>
      </c>
      <c r="K70" s="118">
        <f t="shared" si="28"/>
        <v>0.31624181931118811</v>
      </c>
      <c r="L70" s="118">
        <f t="shared" si="29"/>
        <v>0.27213957168742897</v>
      </c>
      <c r="M70" s="119">
        <f t="shared" si="30"/>
        <v>9.6829999999999998</v>
      </c>
      <c r="N70" s="120">
        <f t="shared" si="31"/>
        <v>0.31922530403217469</v>
      </c>
      <c r="O70" s="120">
        <f t="shared" si="32"/>
        <v>7.1825693407239308</v>
      </c>
      <c r="P70" s="252">
        <f t="shared" si="33"/>
        <v>1</v>
      </c>
      <c r="Q70" s="253">
        <f t="shared" si="34"/>
        <v>8</v>
      </c>
      <c r="R70" s="253">
        <f t="shared" si="35"/>
        <v>180</v>
      </c>
      <c r="T70">
        <v>514</v>
      </c>
      <c r="U70">
        <v>8901</v>
      </c>
      <c r="V70" t="s">
        <v>1391</v>
      </c>
      <c r="W70">
        <v>2506.067</v>
      </c>
      <c r="X70">
        <v>1105.1300000000001</v>
      </c>
      <c r="Y70">
        <v>2.2679999999999998</v>
      </c>
      <c r="Z70">
        <v>9.6829999999999998</v>
      </c>
      <c r="AA70">
        <v>144.20912799999999</v>
      </c>
      <c r="AB70">
        <v>1.642741</v>
      </c>
      <c r="AC70">
        <v>45.604956999999999</v>
      </c>
      <c r="AD70" s="1">
        <v>682</v>
      </c>
      <c r="AE70">
        <v>8</v>
      </c>
      <c r="AF70">
        <v>180</v>
      </c>
      <c r="AG70">
        <v>73</v>
      </c>
      <c r="AH70">
        <v>17.378005000000002</v>
      </c>
      <c r="AI70">
        <v>177.8</v>
      </c>
      <c r="AJ70">
        <v>0</v>
      </c>
      <c r="AK70">
        <v>1</v>
      </c>
      <c r="AL70">
        <v>210</v>
      </c>
      <c r="AM70" t="s">
        <v>1392</v>
      </c>
      <c r="AN70" t="s">
        <v>1393</v>
      </c>
      <c r="AO70">
        <v>2391.3029999999999</v>
      </c>
      <c r="AR70" t="s">
        <v>156</v>
      </c>
      <c r="AS70" t="s">
        <v>232</v>
      </c>
      <c r="AT70" t="s">
        <v>1156</v>
      </c>
      <c r="AU70" t="s">
        <v>1391</v>
      </c>
      <c r="AV70" t="s">
        <v>49</v>
      </c>
      <c r="AW70">
        <v>2</v>
      </c>
      <c r="BB70">
        <v>0.90921804785479943</v>
      </c>
      <c r="BC70" t="s">
        <v>71</v>
      </c>
      <c r="BF70" t="s">
        <v>156</v>
      </c>
      <c r="BG70" t="s">
        <v>232</v>
      </c>
      <c r="BH70" t="s">
        <v>1391</v>
      </c>
      <c r="BI70">
        <v>8901</v>
      </c>
      <c r="BJ70">
        <v>2</v>
      </c>
      <c r="BK70" t="s">
        <v>1156</v>
      </c>
      <c r="BL70" t="s">
        <v>1160</v>
      </c>
      <c r="BM70">
        <v>0.90921804785479943</v>
      </c>
      <c r="BN70" t="s">
        <v>71</v>
      </c>
      <c r="BO70" t="s">
        <v>698</v>
      </c>
      <c r="BP70">
        <v>2506.067</v>
      </c>
      <c r="BQ70" t="s">
        <v>71</v>
      </c>
    </row>
    <row r="71" spans="1:69" ht="16.5">
      <c r="A71" s="126" t="str">
        <f t="shared" si="18"/>
        <v>삼환교통</v>
      </c>
      <c r="B71" s="127" t="str">
        <f t="shared" si="19"/>
        <v>김종인</v>
      </c>
      <c r="C71" s="128" t="str">
        <f t="shared" si="20"/>
        <v>C</v>
      </c>
      <c r="D71" s="129">
        <f t="shared" si="21"/>
        <v>0.88295312339786425</v>
      </c>
      <c r="E71" s="130">
        <f t="shared" si="22"/>
        <v>7151</v>
      </c>
      <c r="F71" s="131" t="str">
        <f t="shared" si="23"/>
        <v>79</v>
      </c>
      <c r="G71" s="132" t="str">
        <f t="shared" si="24"/>
        <v>70바3170</v>
      </c>
      <c r="H71" s="133">
        <f t="shared" si="25"/>
        <v>3</v>
      </c>
      <c r="I71" s="134">
        <f t="shared" si="26"/>
        <v>3816.0200000000004</v>
      </c>
      <c r="J71" s="135">
        <f t="shared" si="27"/>
        <v>4.5977366131266994E-3</v>
      </c>
      <c r="K71" s="135">
        <f t="shared" si="28"/>
        <v>0.33227504766302474</v>
      </c>
      <c r="L71" s="135">
        <f t="shared" si="29"/>
        <v>0.17085864329851519</v>
      </c>
      <c r="M71" s="136">
        <f t="shared" si="30"/>
        <v>7.109</v>
      </c>
      <c r="N71" s="137">
        <f t="shared" si="31"/>
        <v>5.2410626778685646E-2</v>
      </c>
      <c r="O71" s="137">
        <f t="shared" si="32"/>
        <v>5.450705184983307</v>
      </c>
      <c r="P71" s="250">
        <f t="shared" si="33"/>
        <v>4</v>
      </c>
      <c r="Q71" s="251">
        <f t="shared" si="34"/>
        <v>2</v>
      </c>
      <c r="R71" s="251">
        <f t="shared" si="35"/>
        <v>208</v>
      </c>
      <c r="T71">
        <v>514</v>
      </c>
      <c r="U71">
        <v>7151</v>
      </c>
      <c r="V71" t="s">
        <v>1394</v>
      </c>
      <c r="W71">
        <v>3816.02</v>
      </c>
      <c r="X71">
        <v>1732.0229999999999</v>
      </c>
      <c r="Y71">
        <v>2.2029999999999998</v>
      </c>
      <c r="Z71">
        <v>7.109</v>
      </c>
      <c r="AA71">
        <v>249.56714500000001</v>
      </c>
      <c r="AB71">
        <v>1.1474439999999999</v>
      </c>
      <c r="AC71">
        <v>82.924935000000005</v>
      </c>
      <c r="AD71" s="1">
        <v>652</v>
      </c>
      <c r="AE71">
        <v>2</v>
      </c>
      <c r="AF71">
        <v>208</v>
      </c>
      <c r="AG71">
        <v>71</v>
      </c>
      <c r="AH71">
        <v>15.290554</v>
      </c>
      <c r="AI71">
        <v>209.9</v>
      </c>
      <c r="AJ71">
        <v>0</v>
      </c>
      <c r="AK71">
        <v>4</v>
      </c>
      <c r="AL71">
        <v>1280</v>
      </c>
      <c r="AM71" t="s">
        <v>1395</v>
      </c>
      <c r="AN71" t="s">
        <v>1396</v>
      </c>
      <c r="AO71">
        <v>1846.7070000000001</v>
      </c>
      <c r="AR71" t="s">
        <v>156</v>
      </c>
      <c r="AS71" t="s">
        <v>232</v>
      </c>
      <c r="AT71" t="s">
        <v>1162</v>
      </c>
      <c r="AU71" t="s">
        <v>1394</v>
      </c>
      <c r="AV71" t="s">
        <v>49</v>
      </c>
      <c r="AW71">
        <v>3</v>
      </c>
      <c r="BB71">
        <v>0.88295312339786425</v>
      </c>
      <c r="BC71" t="s">
        <v>72</v>
      </c>
      <c r="BF71" t="s">
        <v>156</v>
      </c>
      <c r="BG71" t="s">
        <v>232</v>
      </c>
      <c r="BH71" t="s">
        <v>1394</v>
      </c>
      <c r="BI71">
        <v>7151</v>
      </c>
      <c r="BJ71">
        <v>3</v>
      </c>
      <c r="BK71" t="s">
        <v>1162</v>
      </c>
      <c r="BL71" t="s">
        <v>1141</v>
      </c>
      <c r="BM71">
        <v>0.88295312339786425</v>
      </c>
      <c r="BN71" t="s">
        <v>72</v>
      </c>
      <c r="BO71" t="s">
        <v>700</v>
      </c>
      <c r="BP71">
        <v>3816.0200000000004</v>
      </c>
      <c r="BQ71" t="s">
        <v>71</v>
      </c>
    </row>
    <row r="72" spans="1:69" ht="16.5">
      <c r="A72" s="109" t="str">
        <f t="shared" ref="A72:A98" si="36">BF72</f>
        <v>삼환교통</v>
      </c>
      <c r="B72" s="110" t="str">
        <f t="shared" ref="B72:B98" si="37">BH72</f>
        <v>김종필</v>
      </c>
      <c r="C72" s="111" t="str">
        <f t="shared" ref="C72:C98" si="38">BN72</f>
        <v>C</v>
      </c>
      <c r="D72" s="112">
        <f t="shared" ref="D72:D98" si="39">BM72</f>
        <v>0.86888915007780709</v>
      </c>
      <c r="E72" s="113">
        <f t="shared" ref="E72:E98" si="40">U72</f>
        <v>8435</v>
      </c>
      <c r="F72" s="114" t="str">
        <f t="shared" ref="F72:F98" si="41">BG72</f>
        <v>4</v>
      </c>
      <c r="G72" s="115" t="str">
        <f t="shared" ref="G72:G98" si="42">BK72</f>
        <v>72아1223</v>
      </c>
      <c r="H72" s="116">
        <f t="shared" ref="H72:H98" si="43">BJ72</f>
        <v>4</v>
      </c>
      <c r="I72" s="117">
        <f t="shared" ref="I72:I98" si="44">BP72</f>
        <v>2031.7349999999999</v>
      </c>
      <c r="J72" s="118">
        <f t="shared" ref="J72:J98" si="45">AB72/AA72</f>
        <v>2.0276863050159313E-2</v>
      </c>
      <c r="K72" s="118">
        <f t="shared" ref="K72:K98" si="46">AC72/AA72</f>
        <v>0.32802374484061481</v>
      </c>
      <c r="L72" s="118">
        <f t="shared" ref="L72:L98" si="47">AD72/I72</f>
        <v>0.30318914622231741</v>
      </c>
      <c r="M72" s="119">
        <f t="shared" ref="M72:M98" si="48">Z72</f>
        <v>9.5709999999999997</v>
      </c>
      <c r="N72" s="120">
        <f t="shared" ref="N72:N98" si="49">AE72*100/W72</f>
        <v>0.19687606897553078</v>
      </c>
      <c r="O72" s="120">
        <f t="shared" ref="O72:O98" si="50">AF72*100/W72</f>
        <v>11.71412610404408</v>
      </c>
      <c r="P72" s="252">
        <f t="shared" ref="P72:P98" si="51">AK72</f>
        <v>9</v>
      </c>
      <c r="Q72" s="253">
        <f t="shared" ref="Q72:Q98" si="52">AE72</f>
        <v>4</v>
      </c>
      <c r="R72" s="253">
        <f t="shared" ref="R72:R98" si="53">AF72</f>
        <v>238</v>
      </c>
      <c r="T72">
        <v>514</v>
      </c>
      <c r="U72">
        <v>8435</v>
      </c>
      <c r="V72" t="s">
        <v>1397</v>
      </c>
      <c r="W72">
        <v>2031.7349999999999</v>
      </c>
      <c r="X72">
        <v>779.62099999999998</v>
      </c>
      <c r="Y72">
        <v>2.6059999999999999</v>
      </c>
      <c r="Z72">
        <v>9.5709999999999997</v>
      </c>
      <c r="AA72">
        <v>126.470253</v>
      </c>
      <c r="AB72">
        <v>2.5644200000000001</v>
      </c>
      <c r="AC72">
        <v>41.485245999999997</v>
      </c>
      <c r="AD72" s="1">
        <v>616</v>
      </c>
      <c r="AE72">
        <v>4</v>
      </c>
      <c r="AF72">
        <v>238</v>
      </c>
      <c r="AG72">
        <v>74</v>
      </c>
      <c r="AH72">
        <v>16.064923</v>
      </c>
      <c r="AI72">
        <v>65.3</v>
      </c>
      <c r="AJ72">
        <v>0</v>
      </c>
      <c r="AK72">
        <v>9</v>
      </c>
      <c r="AL72">
        <v>1793</v>
      </c>
      <c r="AM72" t="s">
        <v>1398</v>
      </c>
      <c r="AN72" t="s">
        <v>1399</v>
      </c>
      <c r="AO72">
        <v>1701.6130000000001</v>
      </c>
      <c r="AR72" t="s">
        <v>156</v>
      </c>
      <c r="AS72" t="s">
        <v>229</v>
      </c>
      <c r="AT72" t="s">
        <v>1057</v>
      </c>
      <c r="AU72" t="s">
        <v>1397</v>
      </c>
      <c r="AV72" t="s">
        <v>49</v>
      </c>
      <c r="AW72">
        <v>4</v>
      </c>
      <c r="BB72">
        <v>0.86888915007780709</v>
      </c>
      <c r="BC72" t="s">
        <v>72</v>
      </c>
      <c r="BF72" t="s">
        <v>156</v>
      </c>
      <c r="BG72" t="s">
        <v>229</v>
      </c>
      <c r="BH72" t="s">
        <v>1397</v>
      </c>
      <c r="BI72">
        <v>8435</v>
      </c>
      <c r="BJ72">
        <v>4</v>
      </c>
      <c r="BK72" t="s">
        <v>1057</v>
      </c>
      <c r="BL72" t="s">
        <v>1059</v>
      </c>
      <c r="BM72">
        <v>0.86888915007780709</v>
      </c>
      <c r="BN72" t="s">
        <v>72</v>
      </c>
      <c r="BO72" t="s">
        <v>700</v>
      </c>
      <c r="BP72">
        <v>2031.7349999999999</v>
      </c>
      <c r="BQ72" t="s">
        <v>74</v>
      </c>
    </row>
    <row r="73" spans="1:69" ht="16.5">
      <c r="A73" s="126" t="str">
        <f t="shared" si="36"/>
        <v>삼환교통</v>
      </c>
      <c r="B73" s="127" t="str">
        <f t="shared" si="37"/>
        <v>김주한</v>
      </c>
      <c r="C73" s="128" t="str">
        <f t="shared" si="38"/>
        <v>C</v>
      </c>
      <c r="D73" s="129">
        <f t="shared" si="39"/>
        <v>0.89933333333333332</v>
      </c>
      <c r="E73" s="130">
        <f t="shared" si="40"/>
        <v>8912</v>
      </c>
      <c r="F73" s="131" t="str">
        <f t="shared" si="41"/>
        <v>4</v>
      </c>
      <c r="G73" s="132" t="str">
        <f t="shared" si="42"/>
        <v>72아1205</v>
      </c>
      <c r="H73" s="133">
        <f t="shared" si="43"/>
        <v>1</v>
      </c>
      <c r="I73" s="134">
        <f t="shared" si="44"/>
        <v>2207.0830000000001</v>
      </c>
      <c r="J73" s="135">
        <f t="shared" si="45"/>
        <v>1.1554587666165E-2</v>
      </c>
      <c r="K73" s="135">
        <f t="shared" si="46"/>
        <v>0.324541923618063</v>
      </c>
      <c r="L73" s="135">
        <f t="shared" si="47"/>
        <v>0.17760999473060143</v>
      </c>
      <c r="M73" s="136">
        <f t="shared" si="48"/>
        <v>8.8030000000000008</v>
      </c>
      <c r="N73" s="137">
        <f t="shared" si="49"/>
        <v>0.31716070487607395</v>
      </c>
      <c r="O73" s="137">
        <f t="shared" si="50"/>
        <v>9.8772905232834471</v>
      </c>
      <c r="P73" s="250">
        <f t="shared" si="51"/>
        <v>2</v>
      </c>
      <c r="Q73" s="251">
        <f t="shared" si="52"/>
        <v>7</v>
      </c>
      <c r="R73" s="251">
        <f t="shared" si="53"/>
        <v>218</v>
      </c>
      <c r="T73">
        <v>514</v>
      </c>
      <c r="U73">
        <v>8912</v>
      </c>
      <c r="V73" t="s">
        <v>1400</v>
      </c>
      <c r="W73">
        <v>2207.0830000000001</v>
      </c>
      <c r="X73">
        <v>817.90099999999995</v>
      </c>
      <c r="Y73">
        <v>2.698</v>
      </c>
      <c r="Z73">
        <v>8.8030000000000008</v>
      </c>
      <c r="AA73">
        <v>130.96996999999999</v>
      </c>
      <c r="AB73">
        <v>1.513304</v>
      </c>
      <c r="AC73">
        <v>42.505246</v>
      </c>
      <c r="AD73" s="1">
        <v>392</v>
      </c>
      <c r="AE73">
        <v>7</v>
      </c>
      <c r="AF73">
        <v>218</v>
      </c>
      <c r="AG73">
        <v>72</v>
      </c>
      <c r="AH73">
        <v>16.851824000000001</v>
      </c>
      <c r="AI73">
        <v>138.19999999999999</v>
      </c>
      <c r="AJ73">
        <v>0</v>
      </c>
      <c r="AK73">
        <v>2</v>
      </c>
      <c r="AL73">
        <v>561</v>
      </c>
      <c r="AM73" t="s">
        <v>1401</v>
      </c>
      <c r="AN73" t="s">
        <v>1402</v>
      </c>
      <c r="AO73">
        <v>2207.0830000000001</v>
      </c>
      <c r="AR73" t="s">
        <v>156</v>
      </c>
      <c r="AS73" t="s">
        <v>229</v>
      </c>
      <c r="AT73" t="s">
        <v>1032</v>
      </c>
      <c r="AU73" t="s">
        <v>1400</v>
      </c>
      <c r="AV73" t="s">
        <v>49</v>
      </c>
      <c r="AW73">
        <v>1</v>
      </c>
      <c r="BB73">
        <v>0.89933333333333332</v>
      </c>
      <c r="BC73" t="s">
        <v>72</v>
      </c>
      <c r="BF73" t="s">
        <v>156</v>
      </c>
      <c r="BG73" t="s">
        <v>229</v>
      </c>
      <c r="BH73" t="s">
        <v>1400</v>
      </c>
      <c r="BI73">
        <v>8912</v>
      </c>
      <c r="BJ73">
        <v>1</v>
      </c>
      <c r="BK73" t="s">
        <v>1032</v>
      </c>
      <c r="BL73" t="s">
        <v>697</v>
      </c>
      <c r="BM73">
        <v>0.89933333333333332</v>
      </c>
      <c r="BN73" t="s">
        <v>72</v>
      </c>
      <c r="BO73" t="s">
        <v>700</v>
      </c>
      <c r="BP73">
        <v>2207.0830000000001</v>
      </c>
      <c r="BQ73" t="s">
        <v>72</v>
      </c>
    </row>
    <row r="74" spans="1:69" ht="16.5">
      <c r="A74" s="109" t="str">
        <f t="shared" si="36"/>
        <v>삼환교통</v>
      </c>
      <c r="B74" s="110" t="str">
        <f t="shared" si="37"/>
        <v>김주환</v>
      </c>
      <c r="C74" s="111" t="str">
        <f t="shared" si="38"/>
        <v>B</v>
      </c>
      <c r="D74" s="112">
        <f t="shared" si="39"/>
        <v>0.91624392278290556</v>
      </c>
      <c r="E74" s="113">
        <f t="shared" si="40"/>
        <v>602</v>
      </c>
      <c r="F74" s="114" t="str">
        <f t="shared" si="41"/>
        <v>4</v>
      </c>
      <c r="G74" s="115" t="str">
        <f t="shared" si="42"/>
        <v>72아1220</v>
      </c>
      <c r="H74" s="116">
        <f t="shared" si="43"/>
        <v>3</v>
      </c>
      <c r="I74" s="117">
        <f t="shared" si="44"/>
        <v>2447.3510000000001</v>
      </c>
      <c r="J74" s="118">
        <f t="shared" si="45"/>
        <v>4.0218287830831756E-2</v>
      </c>
      <c r="K74" s="118">
        <f t="shared" si="46"/>
        <v>0.33340621368999401</v>
      </c>
      <c r="L74" s="118">
        <f t="shared" si="47"/>
        <v>0.25864700241199567</v>
      </c>
      <c r="M74" s="119">
        <f t="shared" si="48"/>
        <v>8.9440000000000008</v>
      </c>
      <c r="N74" s="120">
        <f t="shared" si="49"/>
        <v>0.16344202364107149</v>
      </c>
      <c r="O74" s="120">
        <f t="shared" si="50"/>
        <v>2.4107698487058045</v>
      </c>
      <c r="P74" s="252">
        <f t="shared" si="51"/>
        <v>11</v>
      </c>
      <c r="Q74" s="253">
        <f t="shared" si="52"/>
        <v>4</v>
      </c>
      <c r="R74" s="253">
        <f t="shared" si="53"/>
        <v>59</v>
      </c>
      <c r="T74">
        <v>514</v>
      </c>
      <c r="U74">
        <v>602</v>
      </c>
      <c r="V74" t="s">
        <v>1403</v>
      </c>
      <c r="W74">
        <v>2447.3510000000001</v>
      </c>
      <c r="X74">
        <v>891.19799999999998</v>
      </c>
      <c r="Y74">
        <v>2.746</v>
      </c>
      <c r="Z74">
        <v>8.9440000000000008</v>
      </c>
      <c r="AA74">
        <v>154.68274099999999</v>
      </c>
      <c r="AB74">
        <v>6.2210749999999999</v>
      </c>
      <c r="AC74">
        <v>51.572187</v>
      </c>
      <c r="AD74" s="1">
        <v>633</v>
      </c>
      <c r="AE74">
        <v>4</v>
      </c>
      <c r="AF74">
        <v>59</v>
      </c>
      <c r="AG74">
        <v>73</v>
      </c>
      <c r="AH74">
        <v>15.821745</v>
      </c>
      <c r="AI74">
        <v>67.2</v>
      </c>
      <c r="AJ74">
        <v>0</v>
      </c>
      <c r="AK74">
        <v>11</v>
      </c>
      <c r="AL74">
        <v>4539</v>
      </c>
      <c r="AM74" t="s">
        <v>1404</v>
      </c>
      <c r="AN74" t="s">
        <v>1405</v>
      </c>
      <c r="AO74">
        <v>2185.502</v>
      </c>
      <c r="AR74" t="s">
        <v>156</v>
      </c>
      <c r="AS74" t="s">
        <v>229</v>
      </c>
      <c r="AT74" t="s">
        <v>1051</v>
      </c>
      <c r="AU74" t="s">
        <v>1403</v>
      </c>
      <c r="AV74" t="s">
        <v>49</v>
      </c>
      <c r="AW74">
        <v>3</v>
      </c>
      <c r="BB74">
        <v>0.91624392278290556</v>
      </c>
      <c r="BC74" t="s">
        <v>71</v>
      </c>
      <c r="BF74" t="s">
        <v>156</v>
      </c>
      <c r="BG74" t="s">
        <v>229</v>
      </c>
      <c r="BH74" t="s">
        <v>1403</v>
      </c>
      <c r="BI74">
        <v>602</v>
      </c>
      <c r="BJ74">
        <v>3</v>
      </c>
      <c r="BK74" t="s">
        <v>1051</v>
      </c>
      <c r="BL74" t="s">
        <v>1055</v>
      </c>
      <c r="BM74">
        <v>0.91624392278290556</v>
      </c>
      <c r="BN74" t="s">
        <v>71</v>
      </c>
      <c r="BO74" t="s">
        <v>698</v>
      </c>
      <c r="BP74">
        <v>2447.3510000000001</v>
      </c>
      <c r="BQ74" t="s">
        <v>70</v>
      </c>
    </row>
    <row r="75" spans="1:69" ht="16.5">
      <c r="A75" s="126" t="str">
        <f t="shared" si="36"/>
        <v>삼환교통</v>
      </c>
      <c r="B75" s="127" t="str">
        <f t="shared" si="37"/>
        <v>김지석</v>
      </c>
      <c r="C75" s="128" t="str">
        <f t="shared" si="38"/>
        <v>C</v>
      </c>
      <c r="D75" s="129">
        <f t="shared" si="39"/>
        <v>0.86207324407498265</v>
      </c>
      <c r="E75" s="130">
        <f t="shared" si="40"/>
        <v>9298</v>
      </c>
      <c r="F75" s="131" t="str">
        <f t="shared" si="41"/>
        <v>79</v>
      </c>
      <c r="G75" s="132" t="str">
        <f t="shared" si="42"/>
        <v>70바3168</v>
      </c>
      <c r="H75" s="133">
        <f t="shared" si="43"/>
        <v>2</v>
      </c>
      <c r="I75" s="134">
        <f t="shared" si="44"/>
        <v>2330.837</v>
      </c>
      <c r="J75" s="135">
        <f t="shared" si="45"/>
        <v>1.1075128529017911E-2</v>
      </c>
      <c r="K75" s="135">
        <f t="shared" si="46"/>
        <v>0.36348252034871903</v>
      </c>
      <c r="L75" s="135">
        <f t="shared" si="47"/>
        <v>0.25398601446604802</v>
      </c>
      <c r="M75" s="136">
        <f t="shared" si="48"/>
        <v>10.608000000000001</v>
      </c>
      <c r="N75" s="137">
        <f t="shared" si="49"/>
        <v>4.2903042984129738E-2</v>
      </c>
      <c r="O75" s="137">
        <f t="shared" si="50"/>
        <v>13.171234196127829</v>
      </c>
      <c r="P75" s="250">
        <f t="shared" si="51"/>
        <v>0</v>
      </c>
      <c r="Q75" s="251">
        <f t="shared" si="52"/>
        <v>1</v>
      </c>
      <c r="R75" s="251">
        <f t="shared" si="53"/>
        <v>307</v>
      </c>
      <c r="T75">
        <v>514</v>
      </c>
      <c r="U75">
        <v>9298</v>
      </c>
      <c r="V75" t="s">
        <v>1406</v>
      </c>
      <c r="W75">
        <v>2330.837</v>
      </c>
      <c r="X75">
        <v>1124.673</v>
      </c>
      <c r="Y75">
        <v>2.0720000000000001</v>
      </c>
      <c r="Z75">
        <v>10.608000000000001</v>
      </c>
      <c r="AA75">
        <v>137.89356900000001</v>
      </c>
      <c r="AB75">
        <v>1.5271889999999999</v>
      </c>
      <c r="AC75">
        <v>50.121901999999999</v>
      </c>
      <c r="AD75" s="1">
        <v>592</v>
      </c>
      <c r="AE75">
        <v>1</v>
      </c>
      <c r="AF75">
        <v>307</v>
      </c>
      <c r="AG75">
        <v>80</v>
      </c>
      <c r="AH75">
        <v>16.903158999999999</v>
      </c>
      <c r="AI75">
        <v>655.5</v>
      </c>
      <c r="AJ75">
        <v>0</v>
      </c>
      <c r="AK75">
        <v>0</v>
      </c>
      <c r="AL75">
        <v>0</v>
      </c>
      <c r="AM75" t="s">
        <v>1407</v>
      </c>
      <c r="AN75" t="s">
        <v>1408</v>
      </c>
      <c r="AO75">
        <v>2215.7800000000002</v>
      </c>
      <c r="AR75" t="s">
        <v>156</v>
      </c>
      <c r="AS75" t="s">
        <v>232</v>
      </c>
      <c r="AT75" t="s">
        <v>1160</v>
      </c>
      <c r="AU75" t="s">
        <v>1406</v>
      </c>
      <c r="AV75" t="s">
        <v>49</v>
      </c>
      <c r="AW75">
        <v>2</v>
      </c>
      <c r="BB75">
        <v>0.86207324407498265</v>
      </c>
      <c r="BC75" t="s">
        <v>72</v>
      </c>
      <c r="BF75" t="s">
        <v>156</v>
      </c>
      <c r="BG75" t="s">
        <v>232</v>
      </c>
      <c r="BH75" t="s">
        <v>1406</v>
      </c>
      <c r="BI75">
        <v>9298</v>
      </c>
      <c r="BJ75">
        <v>2</v>
      </c>
      <c r="BK75" t="s">
        <v>1160</v>
      </c>
      <c r="BL75" t="s">
        <v>1170</v>
      </c>
      <c r="BM75">
        <v>0.86207324407498265</v>
      </c>
      <c r="BN75" t="s">
        <v>72</v>
      </c>
      <c r="BO75" t="s">
        <v>700</v>
      </c>
      <c r="BP75">
        <v>2330.837</v>
      </c>
      <c r="BQ75" t="s">
        <v>72</v>
      </c>
    </row>
    <row r="76" spans="1:69" ht="16.5">
      <c r="A76" s="109" t="str">
        <f t="shared" si="36"/>
        <v>삼환교통</v>
      </c>
      <c r="B76" s="110" t="str">
        <f t="shared" si="37"/>
        <v>김지회</v>
      </c>
      <c r="C76" s="111" t="str">
        <f t="shared" si="38"/>
        <v>B</v>
      </c>
      <c r="D76" s="112">
        <f t="shared" si="39"/>
        <v>0.90366666666666662</v>
      </c>
      <c r="E76" s="113">
        <f t="shared" si="40"/>
        <v>4676</v>
      </c>
      <c r="F76" s="114" t="str">
        <f t="shared" si="41"/>
        <v>4</v>
      </c>
      <c r="G76" s="115" t="str">
        <f t="shared" si="42"/>
        <v>72아1222</v>
      </c>
      <c r="H76" s="116">
        <f t="shared" si="43"/>
        <v>1</v>
      </c>
      <c r="I76" s="117">
        <f t="shared" si="44"/>
        <v>2007.415</v>
      </c>
      <c r="J76" s="118">
        <f t="shared" si="45"/>
        <v>1.6340257183958699E-2</v>
      </c>
      <c r="K76" s="118">
        <f t="shared" si="46"/>
        <v>0.31657493155212602</v>
      </c>
      <c r="L76" s="118">
        <f t="shared" si="47"/>
        <v>0.25654884515658199</v>
      </c>
      <c r="M76" s="119">
        <f t="shared" si="48"/>
        <v>8.4019999999999992</v>
      </c>
      <c r="N76" s="120">
        <f t="shared" si="49"/>
        <v>9.9630619478284263E-2</v>
      </c>
      <c r="O76" s="120">
        <f t="shared" si="50"/>
        <v>22.616150621570526</v>
      </c>
      <c r="P76" s="252">
        <f t="shared" si="51"/>
        <v>0</v>
      </c>
      <c r="Q76" s="253">
        <f t="shared" si="52"/>
        <v>2</v>
      </c>
      <c r="R76" s="253">
        <f t="shared" si="53"/>
        <v>454</v>
      </c>
      <c r="T76">
        <v>514</v>
      </c>
      <c r="U76">
        <v>4676</v>
      </c>
      <c r="V76" t="s">
        <v>1409</v>
      </c>
      <c r="W76">
        <v>2007.415</v>
      </c>
      <c r="X76">
        <v>740.56100000000004</v>
      </c>
      <c r="Y76">
        <v>2.7109999999999999</v>
      </c>
      <c r="Z76">
        <v>8.4019999999999992</v>
      </c>
      <c r="AA76">
        <v>123.245245</v>
      </c>
      <c r="AB76">
        <v>2.0138590000000001</v>
      </c>
      <c r="AC76">
        <v>39.016354999999997</v>
      </c>
      <c r="AD76" s="1">
        <v>515</v>
      </c>
      <c r="AE76">
        <v>2</v>
      </c>
      <c r="AF76">
        <v>454</v>
      </c>
      <c r="AG76">
        <v>61</v>
      </c>
      <c r="AH76">
        <v>16.287970999999999</v>
      </c>
      <c r="AI76">
        <v>1.5</v>
      </c>
      <c r="AJ76">
        <v>0</v>
      </c>
      <c r="AK76">
        <v>0</v>
      </c>
      <c r="AL76">
        <v>0</v>
      </c>
      <c r="AM76" t="s">
        <v>1410</v>
      </c>
      <c r="AN76" t="s">
        <v>1411</v>
      </c>
      <c r="AO76">
        <v>2007.415</v>
      </c>
      <c r="AR76" t="s">
        <v>156</v>
      </c>
      <c r="AS76" t="s">
        <v>229</v>
      </c>
      <c r="AT76" t="s">
        <v>1055</v>
      </c>
      <c r="AU76" t="s">
        <v>1409</v>
      </c>
      <c r="AV76" t="s">
        <v>49</v>
      </c>
      <c r="AW76">
        <v>1</v>
      </c>
      <c r="BB76">
        <v>0.90366666666666662</v>
      </c>
      <c r="BC76" t="s">
        <v>71</v>
      </c>
      <c r="BF76" t="s">
        <v>156</v>
      </c>
      <c r="BG76" t="s">
        <v>229</v>
      </c>
      <c r="BH76" t="s">
        <v>1409</v>
      </c>
      <c r="BI76">
        <v>4676</v>
      </c>
      <c r="BJ76">
        <v>1</v>
      </c>
      <c r="BK76" t="s">
        <v>1055</v>
      </c>
      <c r="BL76" t="s">
        <v>697</v>
      </c>
      <c r="BM76">
        <v>0.90366666666666662</v>
      </c>
      <c r="BN76" t="s">
        <v>71</v>
      </c>
      <c r="BO76" t="s">
        <v>698</v>
      </c>
      <c r="BP76">
        <v>2007.415</v>
      </c>
      <c r="BQ76" t="s">
        <v>74</v>
      </c>
    </row>
    <row r="77" spans="1:69" ht="16.5">
      <c r="A77" s="126" t="str">
        <f t="shared" si="36"/>
        <v>삼환교통</v>
      </c>
      <c r="B77" s="127" t="str">
        <f t="shared" si="37"/>
        <v>김진수</v>
      </c>
      <c r="C77" s="128" t="str">
        <f t="shared" si="38"/>
        <v>D</v>
      </c>
      <c r="D77" s="129">
        <f t="shared" si="39"/>
        <v>0.81534252784189154</v>
      </c>
      <c r="E77" s="130">
        <f t="shared" si="40"/>
        <v>3114</v>
      </c>
      <c r="F77" s="131" t="str">
        <f t="shared" si="41"/>
        <v>14</v>
      </c>
      <c r="G77" s="132" t="str">
        <f t="shared" si="42"/>
        <v>70바3186</v>
      </c>
      <c r="H77" s="133">
        <f t="shared" si="43"/>
        <v>2</v>
      </c>
      <c r="I77" s="134">
        <f t="shared" si="44"/>
        <v>2035.52</v>
      </c>
      <c r="J77" s="135">
        <f t="shared" si="45"/>
        <v>1.6812774097342296E-2</v>
      </c>
      <c r="K77" s="135">
        <f t="shared" si="46"/>
        <v>0.36481601646690165</v>
      </c>
      <c r="L77" s="135">
        <f t="shared" si="47"/>
        <v>0.17145495991196352</v>
      </c>
      <c r="M77" s="136">
        <f t="shared" si="48"/>
        <v>9.1470000000000002</v>
      </c>
      <c r="N77" s="137">
        <f t="shared" si="49"/>
        <v>0.44214746109102343</v>
      </c>
      <c r="O77" s="137">
        <f t="shared" si="50"/>
        <v>9.6289891526489555</v>
      </c>
      <c r="P77" s="250">
        <f t="shared" si="51"/>
        <v>10</v>
      </c>
      <c r="Q77" s="251">
        <f t="shared" si="52"/>
        <v>9</v>
      </c>
      <c r="R77" s="251">
        <f t="shared" si="53"/>
        <v>196</v>
      </c>
      <c r="T77">
        <v>514</v>
      </c>
      <c r="U77">
        <v>3114</v>
      </c>
      <c r="V77" t="s">
        <v>719</v>
      </c>
      <c r="W77">
        <v>2035.52</v>
      </c>
      <c r="X77">
        <v>1131.7850000000001</v>
      </c>
      <c r="Y77">
        <v>1.7989999999999999</v>
      </c>
      <c r="Z77">
        <v>9.1470000000000002</v>
      </c>
      <c r="AA77">
        <v>139.64108400000001</v>
      </c>
      <c r="AB77">
        <v>2.3477540000000001</v>
      </c>
      <c r="AC77">
        <v>50.943303999999998</v>
      </c>
      <c r="AD77" s="1">
        <v>349</v>
      </c>
      <c r="AE77">
        <v>9</v>
      </c>
      <c r="AF77">
        <v>196</v>
      </c>
      <c r="AG77">
        <v>74</v>
      </c>
      <c r="AH77">
        <v>14.576798</v>
      </c>
      <c r="AI77">
        <v>31.5</v>
      </c>
      <c r="AJ77">
        <v>0</v>
      </c>
      <c r="AK77">
        <v>10</v>
      </c>
      <c r="AL77">
        <v>1270</v>
      </c>
      <c r="AM77" t="s">
        <v>1412</v>
      </c>
      <c r="AN77" t="s">
        <v>1413</v>
      </c>
      <c r="AO77">
        <v>1910.009</v>
      </c>
      <c r="AR77" t="s">
        <v>156</v>
      </c>
      <c r="AS77" t="s">
        <v>227</v>
      </c>
      <c r="AT77" t="s">
        <v>978</v>
      </c>
      <c r="AU77" t="s">
        <v>719</v>
      </c>
      <c r="AV77" t="s">
        <v>49</v>
      </c>
      <c r="AW77">
        <v>2</v>
      </c>
      <c r="BB77">
        <v>0.81534252784189154</v>
      </c>
      <c r="BC77" t="s">
        <v>70</v>
      </c>
      <c r="BF77" t="s">
        <v>156</v>
      </c>
      <c r="BG77" t="s">
        <v>227</v>
      </c>
      <c r="BH77" t="s">
        <v>719</v>
      </c>
      <c r="BI77">
        <v>3114</v>
      </c>
      <c r="BJ77">
        <v>2</v>
      </c>
      <c r="BK77" t="s">
        <v>978</v>
      </c>
      <c r="BL77" t="s">
        <v>970</v>
      </c>
      <c r="BM77">
        <v>0.81534252784189154</v>
      </c>
      <c r="BN77" t="s">
        <v>70</v>
      </c>
      <c r="BO77" t="s">
        <v>702</v>
      </c>
      <c r="BP77">
        <v>2035.52</v>
      </c>
      <c r="BQ77" t="s">
        <v>71</v>
      </c>
    </row>
    <row r="78" spans="1:69" ht="16.5">
      <c r="A78" s="109" t="str">
        <f t="shared" si="36"/>
        <v>삼환교통</v>
      </c>
      <c r="B78" s="110" t="str">
        <f t="shared" si="37"/>
        <v>김창호</v>
      </c>
      <c r="C78" s="111" t="str">
        <f t="shared" si="38"/>
        <v>S</v>
      </c>
      <c r="D78" s="112">
        <f t="shared" si="39"/>
        <v>1.0404051069340907</v>
      </c>
      <c r="E78" s="113">
        <f t="shared" si="40"/>
        <v>3287</v>
      </c>
      <c r="F78" s="114" t="str">
        <f t="shared" si="41"/>
        <v>14</v>
      </c>
      <c r="G78" s="115" t="str">
        <f t="shared" si="42"/>
        <v>70바3110</v>
      </c>
      <c r="H78" s="116">
        <f t="shared" si="43"/>
        <v>13</v>
      </c>
      <c r="I78" s="117">
        <f t="shared" si="44"/>
        <v>2226.7370000000001</v>
      </c>
      <c r="J78" s="118">
        <f t="shared" si="45"/>
        <v>1.1605221903307743E-2</v>
      </c>
      <c r="K78" s="118">
        <f t="shared" si="46"/>
        <v>0.34251378962094475</v>
      </c>
      <c r="L78" s="118">
        <f t="shared" si="47"/>
        <v>0.14011533468029677</v>
      </c>
      <c r="M78" s="119">
        <f t="shared" si="48"/>
        <v>7.7880000000000003</v>
      </c>
      <c r="N78" s="120">
        <f t="shared" si="49"/>
        <v>0.4939963722702771</v>
      </c>
      <c r="O78" s="120">
        <f t="shared" si="50"/>
        <v>3.5477921281228988</v>
      </c>
      <c r="P78" s="252">
        <f t="shared" si="51"/>
        <v>0</v>
      </c>
      <c r="Q78" s="253">
        <f t="shared" si="52"/>
        <v>11</v>
      </c>
      <c r="R78" s="253">
        <f t="shared" si="53"/>
        <v>79</v>
      </c>
      <c r="T78">
        <v>514</v>
      </c>
      <c r="U78">
        <v>3287</v>
      </c>
      <c r="V78" t="s">
        <v>1414</v>
      </c>
      <c r="W78">
        <v>2226.7370000000001</v>
      </c>
      <c r="X78">
        <v>1007.057</v>
      </c>
      <c r="Y78">
        <v>2.2109999999999999</v>
      </c>
      <c r="Z78">
        <v>7.7880000000000003</v>
      </c>
      <c r="AA78">
        <v>140.52217300000001</v>
      </c>
      <c r="AB78">
        <v>1.6307910000000001</v>
      </c>
      <c r="AC78">
        <v>48.130782000000004</v>
      </c>
      <c r="AD78" s="1">
        <v>312</v>
      </c>
      <c r="AE78">
        <v>11</v>
      </c>
      <c r="AF78">
        <v>79</v>
      </c>
      <c r="AG78">
        <v>64</v>
      </c>
      <c r="AH78">
        <v>15.846161</v>
      </c>
      <c r="AI78">
        <v>1.3</v>
      </c>
      <c r="AJ78">
        <v>0</v>
      </c>
      <c r="AK78">
        <v>0</v>
      </c>
      <c r="AL78">
        <v>0</v>
      </c>
      <c r="AM78" t="s">
        <v>1415</v>
      </c>
      <c r="AN78" t="s">
        <v>1416</v>
      </c>
      <c r="AO78">
        <v>330.21699999999998</v>
      </c>
      <c r="AR78" t="s">
        <v>156</v>
      </c>
      <c r="AS78" t="s">
        <v>227</v>
      </c>
      <c r="AT78" t="s">
        <v>948</v>
      </c>
      <c r="AU78" t="s">
        <v>1414</v>
      </c>
      <c r="AV78" t="s">
        <v>49</v>
      </c>
      <c r="AW78">
        <v>13</v>
      </c>
      <c r="BB78">
        <v>1.0404051069340907</v>
      </c>
      <c r="BC78" t="s">
        <v>74</v>
      </c>
      <c r="BF78" t="s">
        <v>156</v>
      </c>
      <c r="BG78" t="s">
        <v>227</v>
      </c>
      <c r="BH78" t="s">
        <v>1414</v>
      </c>
      <c r="BI78">
        <v>3287</v>
      </c>
      <c r="BJ78">
        <v>13</v>
      </c>
      <c r="BK78" t="s">
        <v>948</v>
      </c>
      <c r="BL78" t="s">
        <v>972</v>
      </c>
      <c r="BM78">
        <v>1.0404051069340907</v>
      </c>
      <c r="BN78" t="s">
        <v>74</v>
      </c>
      <c r="BO78" t="s">
        <v>699</v>
      </c>
      <c r="BP78">
        <v>2226.7370000000001</v>
      </c>
      <c r="BQ78" t="s">
        <v>70</v>
      </c>
    </row>
    <row r="79" spans="1:69" ht="16.5">
      <c r="A79" s="126" t="str">
        <f t="shared" si="36"/>
        <v>삼환교통</v>
      </c>
      <c r="B79" s="127" t="str">
        <f t="shared" si="37"/>
        <v>김태동</v>
      </c>
      <c r="C79" s="128" t="str">
        <f t="shared" si="38"/>
        <v>A</v>
      </c>
      <c r="D79" s="129">
        <f t="shared" si="39"/>
        <v>0.97774580289600066</v>
      </c>
      <c r="E79" s="130">
        <f t="shared" si="40"/>
        <v>2506</v>
      </c>
      <c r="F79" s="131" t="str">
        <f t="shared" si="41"/>
        <v>4</v>
      </c>
      <c r="G79" s="132" t="str">
        <f t="shared" si="42"/>
        <v>72아1211</v>
      </c>
      <c r="H79" s="133">
        <f t="shared" si="43"/>
        <v>13</v>
      </c>
      <c r="I79" s="134">
        <f t="shared" si="44"/>
        <v>1960.1079999999999</v>
      </c>
      <c r="J79" s="135">
        <f t="shared" si="45"/>
        <v>1.4719373459166256E-2</v>
      </c>
      <c r="K79" s="135">
        <f t="shared" si="46"/>
        <v>0.34038300628666818</v>
      </c>
      <c r="L79" s="135">
        <f t="shared" si="47"/>
        <v>0.23570129809173782</v>
      </c>
      <c r="M79" s="136">
        <f t="shared" si="48"/>
        <v>7.7060000000000004</v>
      </c>
      <c r="N79" s="137">
        <f t="shared" si="49"/>
        <v>0.20407038795821456</v>
      </c>
      <c r="O79" s="137">
        <f t="shared" si="50"/>
        <v>5.5099004748717926</v>
      </c>
      <c r="P79" s="250">
        <f t="shared" si="51"/>
        <v>7</v>
      </c>
      <c r="Q79" s="251">
        <f t="shared" si="52"/>
        <v>4</v>
      </c>
      <c r="R79" s="251">
        <f t="shared" si="53"/>
        <v>108</v>
      </c>
      <c r="T79">
        <v>514</v>
      </c>
      <c r="U79">
        <v>2506</v>
      </c>
      <c r="V79" t="s">
        <v>1417</v>
      </c>
      <c r="W79">
        <v>1960.1079999999999</v>
      </c>
      <c r="X79">
        <v>664.39599999999996</v>
      </c>
      <c r="Y79">
        <v>2.95</v>
      </c>
      <c r="Z79">
        <v>7.7060000000000004</v>
      </c>
      <c r="AA79">
        <v>122.606917</v>
      </c>
      <c r="AB79">
        <v>1.804697</v>
      </c>
      <c r="AC79">
        <v>41.733311</v>
      </c>
      <c r="AD79" s="1">
        <v>462</v>
      </c>
      <c r="AE79">
        <v>4</v>
      </c>
      <c r="AF79">
        <v>108</v>
      </c>
      <c r="AG79">
        <v>65</v>
      </c>
      <c r="AH79">
        <v>15.986928000000001</v>
      </c>
      <c r="AI79">
        <v>29.4</v>
      </c>
      <c r="AJ79">
        <v>0</v>
      </c>
      <c r="AK79">
        <v>7</v>
      </c>
      <c r="AL79">
        <v>902</v>
      </c>
      <c r="AM79" t="s">
        <v>1418</v>
      </c>
      <c r="AN79" t="s">
        <v>1419</v>
      </c>
      <c r="AO79">
        <v>276.39299999999997</v>
      </c>
      <c r="AR79" t="s">
        <v>156</v>
      </c>
      <c r="AS79" t="s">
        <v>229</v>
      </c>
      <c r="AT79" t="s">
        <v>1036</v>
      </c>
      <c r="AU79" t="s">
        <v>1417</v>
      </c>
      <c r="AV79" t="s">
        <v>49</v>
      </c>
      <c r="AW79">
        <v>13</v>
      </c>
      <c r="BB79">
        <v>0.97774580289600066</v>
      </c>
      <c r="BC79" t="s">
        <v>69</v>
      </c>
      <c r="BF79" t="s">
        <v>156</v>
      </c>
      <c r="BG79" t="s">
        <v>229</v>
      </c>
      <c r="BH79" t="s">
        <v>1417</v>
      </c>
      <c r="BI79">
        <v>2506</v>
      </c>
      <c r="BJ79">
        <v>13</v>
      </c>
      <c r="BK79" t="s">
        <v>1036</v>
      </c>
      <c r="BL79" t="s">
        <v>1047</v>
      </c>
      <c r="BM79">
        <v>0.97774580289600066</v>
      </c>
      <c r="BN79" t="s">
        <v>69</v>
      </c>
      <c r="BO79" t="s">
        <v>701</v>
      </c>
      <c r="BP79">
        <v>1960.1079999999999</v>
      </c>
      <c r="BQ79" t="s">
        <v>74</v>
      </c>
    </row>
    <row r="80" spans="1:69" ht="16.5">
      <c r="A80" s="109" t="str">
        <f t="shared" si="36"/>
        <v>삼환교통</v>
      </c>
      <c r="B80" s="110" t="str">
        <f t="shared" si="37"/>
        <v>김태민</v>
      </c>
      <c r="C80" s="111" t="str">
        <f t="shared" si="38"/>
        <v>D</v>
      </c>
      <c r="D80" s="112">
        <f t="shared" si="39"/>
        <v>0.84440000000000004</v>
      </c>
      <c r="E80" s="113">
        <f t="shared" si="40"/>
        <v>6346</v>
      </c>
      <c r="F80" s="114" t="str">
        <f t="shared" si="41"/>
        <v>79</v>
      </c>
      <c r="G80" s="115" t="str">
        <f t="shared" si="42"/>
        <v>70바3108</v>
      </c>
      <c r="H80" s="116">
        <f t="shared" si="43"/>
        <v>1</v>
      </c>
      <c r="I80" s="117">
        <f t="shared" si="44"/>
        <v>1599.7239999999999</v>
      </c>
      <c r="J80" s="118">
        <f t="shared" si="45"/>
        <v>3.6629418489961242E-2</v>
      </c>
      <c r="K80" s="118">
        <f t="shared" si="46"/>
        <v>0.35414655908728099</v>
      </c>
      <c r="L80" s="118">
        <f t="shared" si="47"/>
        <v>0.23941629931163128</v>
      </c>
      <c r="M80" s="119">
        <f t="shared" si="48"/>
        <v>11.019</v>
      </c>
      <c r="N80" s="120">
        <f t="shared" si="49"/>
        <v>0</v>
      </c>
      <c r="O80" s="120">
        <f t="shared" si="50"/>
        <v>30.192708242171776</v>
      </c>
      <c r="P80" s="252">
        <f t="shared" si="51"/>
        <v>7</v>
      </c>
      <c r="Q80" s="253">
        <f t="shared" si="52"/>
        <v>0</v>
      </c>
      <c r="R80" s="253">
        <f t="shared" si="53"/>
        <v>483</v>
      </c>
      <c r="T80">
        <v>514</v>
      </c>
      <c r="U80">
        <v>6346</v>
      </c>
      <c r="V80" t="s">
        <v>1420</v>
      </c>
      <c r="W80">
        <v>1599.7239999999999</v>
      </c>
      <c r="X80">
        <v>757.64700000000005</v>
      </c>
      <c r="Y80">
        <v>2.1110000000000002</v>
      </c>
      <c r="Z80">
        <v>11.019</v>
      </c>
      <c r="AA80">
        <v>99.388310000000004</v>
      </c>
      <c r="AB80">
        <v>3.640536</v>
      </c>
      <c r="AC80">
        <v>35.198028000000001</v>
      </c>
      <c r="AD80" s="1">
        <v>383</v>
      </c>
      <c r="AE80">
        <v>0</v>
      </c>
      <c r="AF80">
        <v>483</v>
      </c>
      <c r="AG80">
        <v>74</v>
      </c>
      <c r="AH80">
        <v>16.095694999999999</v>
      </c>
      <c r="AI80">
        <v>337.7</v>
      </c>
      <c r="AJ80">
        <v>0</v>
      </c>
      <c r="AK80">
        <v>7</v>
      </c>
      <c r="AL80">
        <v>936</v>
      </c>
      <c r="AM80" t="s">
        <v>1421</v>
      </c>
      <c r="AN80" t="s">
        <v>1422</v>
      </c>
      <c r="AO80">
        <v>1599.7239999999999</v>
      </c>
      <c r="AR80" t="s">
        <v>156</v>
      </c>
      <c r="AS80" t="s">
        <v>232</v>
      </c>
      <c r="AT80" t="s">
        <v>1148</v>
      </c>
      <c r="AU80" t="s">
        <v>1420</v>
      </c>
      <c r="AV80" t="s">
        <v>49</v>
      </c>
      <c r="AW80">
        <v>1</v>
      </c>
      <c r="BB80">
        <v>0.84440000000000004</v>
      </c>
      <c r="BC80" t="s">
        <v>70</v>
      </c>
      <c r="BF80" t="s">
        <v>156</v>
      </c>
      <c r="BG80" t="s">
        <v>232</v>
      </c>
      <c r="BH80" t="s">
        <v>1420</v>
      </c>
      <c r="BI80">
        <v>6346</v>
      </c>
      <c r="BJ80">
        <v>1</v>
      </c>
      <c r="BK80" t="s">
        <v>1148</v>
      </c>
      <c r="BL80" t="s">
        <v>697</v>
      </c>
      <c r="BM80">
        <v>0.84440000000000004</v>
      </c>
      <c r="BN80" t="s">
        <v>70</v>
      </c>
      <c r="BO80" t="s">
        <v>702</v>
      </c>
      <c r="BP80">
        <v>1599.7239999999999</v>
      </c>
      <c r="BQ80" t="s">
        <v>73</v>
      </c>
    </row>
    <row r="81" spans="1:69" ht="16.5">
      <c r="A81" s="126" t="str">
        <f t="shared" si="36"/>
        <v>삼환교통</v>
      </c>
      <c r="B81" s="127" t="str">
        <f t="shared" si="37"/>
        <v>김태훈</v>
      </c>
      <c r="C81" s="128" t="str">
        <f t="shared" si="38"/>
        <v>B</v>
      </c>
      <c r="D81" s="129">
        <f t="shared" si="39"/>
        <v>0.90247503346947799</v>
      </c>
      <c r="E81" s="130">
        <f t="shared" si="40"/>
        <v>4580</v>
      </c>
      <c r="F81" s="131" t="str">
        <f t="shared" si="41"/>
        <v>4</v>
      </c>
      <c r="G81" s="132" t="str">
        <f t="shared" si="42"/>
        <v>72아1225</v>
      </c>
      <c r="H81" s="133">
        <f t="shared" si="43"/>
        <v>2</v>
      </c>
      <c r="I81" s="134">
        <f t="shared" si="44"/>
        <v>1449.6149999999998</v>
      </c>
      <c r="J81" s="135">
        <f t="shared" si="45"/>
        <v>1.1733942732592985E-2</v>
      </c>
      <c r="K81" s="135">
        <f t="shared" si="46"/>
        <v>0.2933789536018605</v>
      </c>
      <c r="L81" s="135">
        <f t="shared" si="47"/>
        <v>0.32767320978328734</v>
      </c>
      <c r="M81" s="136">
        <f t="shared" si="48"/>
        <v>7.5259999999999998</v>
      </c>
      <c r="N81" s="137">
        <f t="shared" si="49"/>
        <v>6.8983833638586803E-2</v>
      </c>
      <c r="O81" s="137">
        <f t="shared" si="50"/>
        <v>2.2764665100733641</v>
      </c>
      <c r="P81" s="250">
        <f t="shared" si="51"/>
        <v>0</v>
      </c>
      <c r="Q81" s="251">
        <f t="shared" si="52"/>
        <v>1</v>
      </c>
      <c r="R81" s="251">
        <f t="shared" si="53"/>
        <v>33</v>
      </c>
      <c r="T81">
        <v>514</v>
      </c>
      <c r="U81">
        <v>4580</v>
      </c>
      <c r="V81" t="s">
        <v>1423</v>
      </c>
      <c r="W81">
        <v>1449.615</v>
      </c>
      <c r="X81">
        <v>540.41</v>
      </c>
      <c r="Y81">
        <v>2.6819999999999999</v>
      </c>
      <c r="Z81">
        <v>7.5259999999999998</v>
      </c>
      <c r="AA81">
        <v>87.706922000000006</v>
      </c>
      <c r="AB81">
        <v>1.029148</v>
      </c>
      <c r="AC81">
        <v>25.731365</v>
      </c>
      <c r="AD81" s="1">
        <v>475</v>
      </c>
      <c r="AE81">
        <v>1</v>
      </c>
      <c r="AF81">
        <v>33</v>
      </c>
      <c r="AG81">
        <v>64</v>
      </c>
      <c r="AH81">
        <v>16.527941999999999</v>
      </c>
      <c r="AI81">
        <v>9.1</v>
      </c>
      <c r="AJ81">
        <v>0</v>
      </c>
      <c r="AK81">
        <v>0</v>
      </c>
      <c r="AL81">
        <v>0</v>
      </c>
      <c r="AM81" t="s">
        <v>1424</v>
      </c>
      <c r="AN81" t="s">
        <v>1425</v>
      </c>
      <c r="AO81">
        <v>1276.3119999999999</v>
      </c>
      <c r="AR81" t="s">
        <v>156</v>
      </c>
      <c r="AS81" t="s">
        <v>229</v>
      </c>
      <c r="AT81" t="s">
        <v>1061</v>
      </c>
      <c r="AU81" t="s">
        <v>1423</v>
      </c>
      <c r="AV81" t="s">
        <v>49</v>
      </c>
      <c r="AW81">
        <v>2</v>
      </c>
      <c r="BB81">
        <v>0.90247503346947799</v>
      </c>
      <c r="BC81" t="s">
        <v>71</v>
      </c>
      <c r="BF81" t="s">
        <v>156</v>
      </c>
      <c r="BG81" t="s">
        <v>229</v>
      </c>
      <c r="BH81" t="s">
        <v>1423</v>
      </c>
      <c r="BI81">
        <v>4580</v>
      </c>
      <c r="BJ81">
        <v>2</v>
      </c>
      <c r="BK81" t="s">
        <v>1061</v>
      </c>
      <c r="BL81" t="s">
        <v>1193</v>
      </c>
      <c r="BM81">
        <v>0.90247503346947799</v>
      </c>
      <c r="BN81" t="s">
        <v>71</v>
      </c>
      <c r="BO81" t="s">
        <v>698</v>
      </c>
      <c r="BP81">
        <v>1449.6149999999998</v>
      </c>
      <c r="BQ81" t="s">
        <v>70</v>
      </c>
    </row>
    <row r="82" spans="1:69" ht="16.5">
      <c r="A82" s="109" t="str">
        <f t="shared" si="36"/>
        <v>삼환교통</v>
      </c>
      <c r="B82" s="110" t="str">
        <f t="shared" si="37"/>
        <v>김학재</v>
      </c>
      <c r="C82" s="111" t="str">
        <f t="shared" si="38"/>
        <v>C</v>
      </c>
      <c r="D82" s="112">
        <f t="shared" si="39"/>
        <v>0.88733333333333331</v>
      </c>
      <c r="E82" s="113">
        <f t="shared" si="40"/>
        <v>9095</v>
      </c>
      <c r="F82" s="114" t="str">
        <f t="shared" si="41"/>
        <v>급행99</v>
      </c>
      <c r="G82" s="115" t="str">
        <f t="shared" si="42"/>
        <v>70바3124</v>
      </c>
      <c r="H82" s="116">
        <f t="shared" si="43"/>
        <v>1</v>
      </c>
      <c r="I82" s="117">
        <f t="shared" si="44"/>
        <v>2273.7289999999998</v>
      </c>
      <c r="J82" s="118">
        <f t="shared" si="45"/>
        <v>1.9153333936596753E-2</v>
      </c>
      <c r="K82" s="118">
        <f t="shared" si="46"/>
        <v>0.30602872316731849</v>
      </c>
      <c r="L82" s="118">
        <f t="shared" si="47"/>
        <v>0.22737978008812837</v>
      </c>
      <c r="M82" s="119">
        <f t="shared" si="48"/>
        <v>11.429</v>
      </c>
      <c r="N82" s="120">
        <f t="shared" si="49"/>
        <v>0.1759224604163469</v>
      </c>
      <c r="O82" s="120">
        <f t="shared" si="50"/>
        <v>15.833021437471221</v>
      </c>
      <c r="P82" s="252">
        <f t="shared" si="51"/>
        <v>6</v>
      </c>
      <c r="Q82" s="253">
        <f t="shared" si="52"/>
        <v>4</v>
      </c>
      <c r="R82" s="253">
        <f t="shared" si="53"/>
        <v>360</v>
      </c>
      <c r="T82">
        <v>514</v>
      </c>
      <c r="U82">
        <v>9095</v>
      </c>
      <c r="V82" t="s">
        <v>1426</v>
      </c>
      <c r="W82">
        <v>2273.7289999999998</v>
      </c>
      <c r="X82">
        <v>854.27200000000005</v>
      </c>
      <c r="Y82">
        <v>2.6619999999999999</v>
      </c>
      <c r="Z82">
        <v>11.429</v>
      </c>
      <c r="AA82">
        <v>121.60525199999999</v>
      </c>
      <c r="AB82">
        <v>2.3291460000000002</v>
      </c>
      <c r="AC82">
        <v>37.214700000000001</v>
      </c>
      <c r="AD82" s="1">
        <v>517</v>
      </c>
      <c r="AE82">
        <v>4</v>
      </c>
      <c r="AF82">
        <v>360</v>
      </c>
      <c r="AG82">
        <v>68</v>
      </c>
      <c r="AH82">
        <v>18.697621000000002</v>
      </c>
      <c r="AI82">
        <v>255.8</v>
      </c>
      <c r="AJ82">
        <v>0</v>
      </c>
      <c r="AK82">
        <v>6</v>
      </c>
      <c r="AL82">
        <v>791</v>
      </c>
      <c r="AM82" t="s">
        <v>1427</v>
      </c>
      <c r="AN82" t="s">
        <v>1428</v>
      </c>
      <c r="AO82">
        <v>2273.7289999999998</v>
      </c>
      <c r="AR82" t="s">
        <v>156</v>
      </c>
      <c r="AS82" t="s">
        <v>233</v>
      </c>
      <c r="AT82" t="s">
        <v>1179</v>
      </c>
      <c r="AU82" t="s">
        <v>1426</v>
      </c>
      <c r="AV82" t="s">
        <v>49</v>
      </c>
      <c r="AW82">
        <v>1</v>
      </c>
      <c r="BB82">
        <v>0.88733333333333331</v>
      </c>
      <c r="BC82" t="s">
        <v>72</v>
      </c>
      <c r="BF82" t="s">
        <v>156</v>
      </c>
      <c r="BG82" t="s">
        <v>233</v>
      </c>
      <c r="BH82" t="s">
        <v>1426</v>
      </c>
      <c r="BI82">
        <v>9095</v>
      </c>
      <c r="BJ82">
        <v>1</v>
      </c>
      <c r="BK82" t="s">
        <v>1179</v>
      </c>
      <c r="BL82" t="s">
        <v>697</v>
      </c>
      <c r="BM82">
        <v>0.88733333333333331</v>
      </c>
      <c r="BN82" t="s">
        <v>72</v>
      </c>
      <c r="BO82" t="s">
        <v>700</v>
      </c>
      <c r="BP82">
        <v>2273.7289999999998</v>
      </c>
      <c r="BQ82" t="s">
        <v>72</v>
      </c>
    </row>
    <row r="83" spans="1:69" ht="16.5">
      <c r="A83" s="126" t="str">
        <f t="shared" si="36"/>
        <v>삼환교통</v>
      </c>
      <c r="B83" s="127" t="str">
        <f t="shared" si="37"/>
        <v>김학준</v>
      </c>
      <c r="C83" s="128" t="str">
        <f t="shared" si="38"/>
        <v>S</v>
      </c>
      <c r="D83" s="129">
        <f t="shared" si="39"/>
        <v>1.0533260471072197</v>
      </c>
      <c r="E83" s="130">
        <f t="shared" si="40"/>
        <v>18</v>
      </c>
      <c r="F83" s="131" t="str">
        <f t="shared" si="41"/>
        <v>62</v>
      </c>
      <c r="G83" s="132" t="str">
        <f t="shared" si="42"/>
        <v>70바3181</v>
      </c>
      <c r="H83" s="133">
        <f t="shared" si="43"/>
        <v>2</v>
      </c>
      <c r="I83" s="134">
        <f t="shared" si="44"/>
        <v>1775.057</v>
      </c>
      <c r="J83" s="135">
        <f t="shared" si="45"/>
        <v>8.679432080352224E-3</v>
      </c>
      <c r="K83" s="135">
        <f t="shared" si="46"/>
        <v>0.28905660849247816</v>
      </c>
      <c r="L83" s="135">
        <f t="shared" si="47"/>
        <v>2.4787936387394884E-2</v>
      </c>
      <c r="M83" s="136">
        <f t="shared" si="48"/>
        <v>4.827</v>
      </c>
      <c r="N83" s="137">
        <f t="shared" si="49"/>
        <v>0</v>
      </c>
      <c r="O83" s="137">
        <f t="shared" si="50"/>
        <v>5.7462943443506322</v>
      </c>
      <c r="P83" s="250">
        <f t="shared" si="51"/>
        <v>1</v>
      </c>
      <c r="Q83" s="251">
        <f t="shared" si="52"/>
        <v>0</v>
      </c>
      <c r="R83" s="251">
        <f t="shared" si="53"/>
        <v>102</v>
      </c>
      <c r="T83">
        <v>514</v>
      </c>
      <c r="U83">
        <v>18</v>
      </c>
      <c r="V83" t="s">
        <v>1429</v>
      </c>
      <c r="W83">
        <v>1775.057</v>
      </c>
      <c r="X83">
        <v>677.66499999999996</v>
      </c>
      <c r="Y83">
        <v>2.6190000000000002</v>
      </c>
      <c r="Z83">
        <v>4.827</v>
      </c>
      <c r="AA83">
        <v>128.90774300000001</v>
      </c>
      <c r="AB83">
        <v>1.118846</v>
      </c>
      <c r="AC83">
        <v>37.261634999999998</v>
      </c>
      <c r="AD83" s="1">
        <v>44</v>
      </c>
      <c r="AE83">
        <v>0</v>
      </c>
      <c r="AF83">
        <v>102</v>
      </c>
      <c r="AG83">
        <v>85</v>
      </c>
      <c r="AH83">
        <v>13.769978999999999</v>
      </c>
      <c r="AI83">
        <v>12.9</v>
      </c>
      <c r="AJ83">
        <v>0</v>
      </c>
      <c r="AK83">
        <v>1</v>
      </c>
      <c r="AL83">
        <v>254</v>
      </c>
      <c r="AM83" t="s">
        <v>1430</v>
      </c>
      <c r="AN83" t="s">
        <v>1431</v>
      </c>
      <c r="AO83">
        <v>1664.1510000000001</v>
      </c>
      <c r="AR83" t="s">
        <v>156</v>
      </c>
      <c r="AS83" t="s">
        <v>231</v>
      </c>
      <c r="AT83" t="s">
        <v>1129</v>
      </c>
      <c r="AU83" t="s">
        <v>1429</v>
      </c>
      <c r="AV83" t="s">
        <v>49</v>
      </c>
      <c r="AW83">
        <v>2</v>
      </c>
      <c r="BB83">
        <v>1.0533260471072197</v>
      </c>
      <c r="BC83" t="s">
        <v>74</v>
      </c>
      <c r="BF83" t="s">
        <v>156</v>
      </c>
      <c r="BG83" t="s">
        <v>231</v>
      </c>
      <c r="BH83" t="s">
        <v>1429</v>
      </c>
      <c r="BI83">
        <v>18</v>
      </c>
      <c r="BJ83">
        <v>2</v>
      </c>
      <c r="BK83" t="s">
        <v>1129</v>
      </c>
      <c r="BL83" t="s">
        <v>1125</v>
      </c>
      <c r="BM83">
        <v>1.0533260471072197</v>
      </c>
      <c r="BN83" t="s">
        <v>74</v>
      </c>
      <c r="BO83" t="s">
        <v>699</v>
      </c>
      <c r="BP83">
        <v>1775.057</v>
      </c>
      <c r="BQ83" t="s">
        <v>72</v>
      </c>
    </row>
    <row r="84" spans="1:69" ht="16.5">
      <c r="A84" s="109" t="str">
        <f t="shared" si="36"/>
        <v>삼환교통</v>
      </c>
      <c r="B84" s="110" t="str">
        <f t="shared" si="37"/>
        <v>김한성</v>
      </c>
      <c r="C84" s="111" t="str">
        <f t="shared" si="38"/>
        <v>C</v>
      </c>
      <c r="D84" s="112">
        <f t="shared" si="39"/>
        <v>0.89069465789168933</v>
      </c>
      <c r="E84" s="113">
        <f t="shared" si="40"/>
        <v>7764</v>
      </c>
      <c r="F84" s="114" t="str">
        <f t="shared" si="41"/>
        <v>4</v>
      </c>
      <c r="G84" s="115" t="str">
        <f t="shared" si="42"/>
        <v>72아1224</v>
      </c>
      <c r="H84" s="116">
        <f t="shared" si="43"/>
        <v>4</v>
      </c>
      <c r="I84" s="117">
        <f t="shared" si="44"/>
        <v>2029.2550000000001</v>
      </c>
      <c r="J84" s="118">
        <f t="shared" si="45"/>
        <v>2.199184038053361E-2</v>
      </c>
      <c r="K84" s="118">
        <f t="shared" si="46"/>
        <v>0.32132755730597284</v>
      </c>
      <c r="L84" s="118">
        <f t="shared" si="47"/>
        <v>0.26315076222554579</v>
      </c>
      <c r="M84" s="119">
        <f t="shared" si="48"/>
        <v>8.173</v>
      </c>
      <c r="N84" s="120">
        <f t="shared" si="49"/>
        <v>4.9279168956094722E-2</v>
      </c>
      <c r="O84" s="120">
        <f t="shared" si="50"/>
        <v>4.1887293612680514</v>
      </c>
      <c r="P84" s="252">
        <f t="shared" si="51"/>
        <v>4</v>
      </c>
      <c r="Q84" s="253">
        <f t="shared" si="52"/>
        <v>1</v>
      </c>
      <c r="R84" s="253">
        <f t="shared" si="53"/>
        <v>85</v>
      </c>
      <c r="T84">
        <v>514</v>
      </c>
      <c r="U84">
        <v>7764</v>
      </c>
      <c r="V84" t="s">
        <v>1432</v>
      </c>
      <c r="W84">
        <v>2029.2550000000001</v>
      </c>
      <c r="X84">
        <v>763.10199999999998</v>
      </c>
      <c r="Y84">
        <v>2.6589999999999998</v>
      </c>
      <c r="Z84">
        <v>8.173</v>
      </c>
      <c r="AA84">
        <v>126.560804</v>
      </c>
      <c r="AB84">
        <v>2.7833049999999999</v>
      </c>
      <c r="AC84">
        <v>40.667473999999999</v>
      </c>
      <c r="AD84" s="1">
        <v>534</v>
      </c>
      <c r="AE84">
        <v>1</v>
      </c>
      <c r="AF84">
        <v>85</v>
      </c>
      <c r="AG84">
        <v>62</v>
      </c>
      <c r="AH84">
        <v>16.033833999999999</v>
      </c>
      <c r="AI84">
        <v>0</v>
      </c>
      <c r="AJ84">
        <v>0</v>
      </c>
      <c r="AK84">
        <v>4</v>
      </c>
      <c r="AL84">
        <v>2411</v>
      </c>
      <c r="AM84" t="s">
        <v>1433</v>
      </c>
      <c r="AN84" t="s">
        <v>1434</v>
      </c>
      <c r="AO84">
        <v>1727.3910000000001</v>
      </c>
      <c r="AR84" t="s">
        <v>156</v>
      </c>
      <c r="AS84" t="s">
        <v>229</v>
      </c>
      <c r="AT84" t="s">
        <v>1059</v>
      </c>
      <c r="AU84" t="s">
        <v>1432</v>
      </c>
      <c r="AV84" t="s">
        <v>49</v>
      </c>
      <c r="AW84">
        <v>4</v>
      </c>
      <c r="BB84">
        <v>0.89069465789168933</v>
      </c>
      <c r="BC84" t="s">
        <v>72</v>
      </c>
      <c r="BF84" t="s">
        <v>156</v>
      </c>
      <c r="BG84" t="s">
        <v>229</v>
      </c>
      <c r="BH84" t="s">
        <v>1432</v>
      </c>
      <c r="BI84">
        <v>7764</v>
      </c>
      <c r="BJ84">
        <v>4</v>
      </c>
      <c r="BK84" t="s">
        <v>1059</v>
      </c>
      <c r="BL84" t="s">
        <v>1057</v>
      </c>
      <c r="BM84">
        <v>0.89069465789168933</v>
      </c>
      <c r="BN84" t="s">
        <v>72</v>
      </c>
      <c r="BO84" t="s">
        <v>700</v>
      </c>
      <c r="BP84">
        <v>2029.2550000000001</v>
      </c>
      <c r="BQ84" t="s">
        <v>71</v>
      </c>
    </row>
    <row r="85" spans="1:69" ht="16.5">
      <c r="A85" s="126" t="str">
        <f t="shared" si="36"/>
        <v>삼환교통</v>
      </c>
      <c r="B85" s="127" t="str">
        <f t="shared" si="37"/>
        <v>김행덕</v>
      </c>
      <c r="C85" s="128" t="str">
        <f t="shared" si="38"/>
        <v>D</v>
      </c>
      <c r="D85" s="129">
        <f t="shared" si="39"/>
        <v>0.81642640571956093</v>
      </c>
      <c r="E85" s="130">
        <f t="shared" si="40"/>
        <v>1749</v>
      </c>
      <c r="F85" s="131" t="str">
        <f t="shared" si="41"/>
        <v>79</v>
      </c>
      <c r="G85" s="132" t="str">
        <f t="shared" si="42"/>
        <v>70바3103</v>
      </c>
      <c r="H85" s="133">
        <f t="shared" si="43"/>
        <v>2</v>
      </c>
      <c r="I85" s="134">
        <f t="shared" si="44"/>
        <v>2520.6130000000003</v>
      </c>
      <c r="J85" s="135">
        <f t="shared" si="45"/>
        <v>1.56398777606487E-2</v>
      </c>
      <c r="K85" s="135">
        <f t="shared" si="46"/>
        <v>0.36294810656009235</v>
      </c>
      <c r="L85" s="135">
        <f t="shared" si="47"/>
        <v>0.26580835693539623</v>
      </c>
      <c r="M85" s="136">
        <f t="shared" si="48"/>
        <v>13.869</v>
      </c>
      <c r="N85" s="137">
        <f t="shared" si="49"/>
        <v>7.9345778189670535E-2</v>
      </c>
      <c r="O85" s="137">
        <f t="shared" si="50"/>
        <v>13.211072068580144</v>
      </c>
      <c r="P85" s="250">
        <f t="shared" si="51"/>
        <v>40</v>
      </c>
      <c r="Q85" s="251">
        <f t="shared" si="52"/>
        <v>2</v>
      </c>
      <c r="R85" s="251">
        <f t="shared" si="53"/>
        <v>333</v>
      </c>
      <c r="T85">
        <v>514</v>
      </c>
      <c r="U85">
        <v>1749</v>
      </c>
      <c r="V85" t="s">
        <v>1435</v>
      </c>
      <c r="W85">
        <v>2520.6129999999998</v>
      </c>
      <c r="X85">
        <v>1383.8050000000001</v>
      </c>
      <c r="Y85">
        <v>1.8220000000000001</v>
      </c>
      <c r="Z85">
        <v>13.869</v>
      </c>
      <c r="AA85">
        <v>147.964136</v>
      </c>
      <c r="AB85">
        <v>2.3141409999999998</v>
      </c>
      <c r="AC85">
        <v>53.703302999999998</v>
      </c>
      <c r="AD85" s="1">
        <v>670</v>
      </c>
      <c r="AE85">
        <v>2</v>
      </c>
      <c r="AF85">
        <v>333</v>
      </c>
      <c r="AG85">
        <v>77</v>
      </c>
      <c r="AH85">
        <v>17.035295999999999</v>
      </c>
      <c r="AI85">
        <v>3342</v>
      </c>
      <c r="AJ85">
        <v>0</v>
      </c>
      <c r="AK85">
        <v>40</v>
      </c>
      <c r="AL85">
        <v>12823</v>
      </c>
      <c r="AM85" t="s">
        <v>1436</v>
      </c>
      <c r="AN85" t="s">
        <v>1437</v>
      </c>
      <c r="AO85">
        <v>2193.6970000000001</v>
      </c>
      <c r="AR85" t="s">
        <v>156</v>
      </c>
      <c r="AS85" t="s">
        <v>232</v>
      </c>
      <c r="AT85" t="s">
        <v>1146</v>
      </c>
      <c r="AU85" t="s">
        <v>1435</v>
      </c>
      <c r="AV85" t="s">
        <v>49</v>
      </c>
      <c r="AW85">
        <v>2</v>
      </c>
      <c r="BB85">
        <v>0.81642640571956093</v>
      </c>
      <c r="BC85" t="s">
        <v>70</v>
      </c>
      <c r="BF85" t="s">
        <v>156</v>
      </c>
      <c r="BG85" t="s">
        <v>232</v>
      </c>
      <c r="BH85" t="s">
        <v>1435</v>
      </c>
      <c r="BI85">
        <v>1749</v>
      </c>
      <c r="BJ85">
        <v>2</v>
      </c>
      <c r="BK85" t="s">
        <v>1146</v>
      </c>
      <c r="BL85" t="s">
        <v>1148</v>
      </c>
      <c r="BM85">
        <v>0.81642640571956093</v>
      </c>
      <c r="BN85" t="s">
        <v>70</v>
      </c>
      <c r="BO85" t="s">
        <v>702</v>
      </c>
      <c r="BP85">
        <v>2520.6130000000003</v>
      </c>
      <c r="BQ85" t="s">
        <v>70</v>
      </c>
    </row>
    <row r="86" spans="1:69" ht="16.5">
      <c r="A86" s="109" t="str">
        <f t="shared" si="36"/>
        <v>삼환교통</v>
      </c>
      <c r="B86" s="110" t="str">
        <f t="shared" si="37"/>
        <v>김현균</v>
      </c>
      <c r="C86" s="111" t="str">
        <f t="shared" si="38"/>
        <v>C</v>
      </c>
      <c r="D86" s="112">
        <f t="shared" si="39"/>
        <v>0.8666666666666667</v>
      </c>
      <c r="E86" s="113">
        <f t="shared" si="40"/>
        <v>6454</v>
      </c>
      <c r="F86" s="114" t="str">
        <f t="shared" si="41"/>
        <v>4</v>
      </c>
      <c r="G86" s="115" t="str">
        <f t="shared" si="42"/>
        <v>72아1217</v>
      </c>
      <c r="H86" s="116">
        <f t="shared" si="43"/>
        <v>1</v>
      </c>
      <c r="I86" s="117">
        <f t="shared" si="44"/>
        <v>2436.2130000000002</v>
      </c>
      <c r="J86" s="118">
        <f t="shared" si="45"/>
        <v>3.0617696641407535E-2</v>
      </c>
      <c r="K86" s="118">
        <f t="shared" si="46"/>
        <v>0.33247730437506562</v>
      </c>
      <c r="L86" s="118">
        <f t="shared" si="47"/>
        <v>0.28281599351124059</v>
      </c>
      <c r="M86" s="119">
        <f t="shared" si="48"/>
        <v>10.055</v>
      </c>
      <c r="N86" s="120">
        <f t="shared" si="49"/>
        <v>0.32837851205949559</v>
      </c>
      <c r="O86" s="120">
        <f t="shared" si="50"/>
        <v>35.83430512849246</v>
      </c>
      <c r="P86" s="252">
        <f t="shared" si="51"/>
        <v>8</v>
      </c>
      <c r="Q86" s="253">
        <f t="shared" si="52"/>
        <v>8</v>
      </c>
      <c r="R86" s="253">
        <f t="shared" si="53"/>
        <v>873</v>
      </c>
      <c r="T86">
        <v>514</v>
      </c>
      <c r="U86">
        <v>6454</v>
      </c>
      <c r="V86" t="s">
        <v>1438</v>
      </c>
      <c r="W86">
        <v>2436.2130000000002</v>
      </c>
      <c r="X86">
        <v>936.96699999999998</v>
      </c>
      <c r="Y86">
        <v>2.6</v>
      </c>
      <c r="Z86">
        <v>10.055</v>
      </c>
      <c r="AA86">
        <v>155.237739</v>
      </c>
      <c r="AB86">
        <v>4.7530219999999996</v>
      </c>
      <c r="AC86">
        <v>51.613025</v>
      </c>
      <c r="AD86" s="1">
        <v>689</v>
      </c>
      <c r="AE86">
        <v>8</v>
      </c>
      <c r="AF86">
        <v>873</v>
      </c>
      <c r="AG86">
        <v>69</v>
      </c>
      <c r="AH86">
        <v>15.693432</v>
      </c>
      <c r="AI86">
        <v>83.2</v>
      </c>
      <c r="AJ86">
        <v>0</v>
      </c>
      <c r="AK86">
        <v>8</v>
      </c>
      <c r="AL86">
        <v>1544</v>
      </c>
      <c r="AM86" t="s">
        <v>1439</v>
      </c>
      <c r="AN86" t="s">
        <v>1440</v>
      </c>
      <c r="AO86">
        <v>2436.2130000000002</v>
      </c>
      <c r="AR86" t="s">
        <v>156</v>
      </c>
      <c r="AS86" t="s">
        <v>229</v>
      </c>
      <c r="AT86" t="s">
        <v>1045</v>
      </c>
      <c r="AU86" t="s">
        <v>1438</v>
      </c>
      <c r="AV86" t="s">
        <v>49</v>
      </c>
      <c r="AW86">
        <v>1</v>
      </c>
      <c r="BB86">
        <v>0.8666666666666667</v>
      </c>
      <c r="BC86" t="s">
        <v>72</v>
      </c>
      <c r="BF86" t="s">
        <v>156</v>
      </c>
      <c r="BG86" t="s">
        <v>229</v>
      </c>
      <c r="BH86" t="s">
        <v>1438</v>
      </c>
      <c r="BI86">
        <v>6454</v>
      </c>
      <c r="BJ86">
        <v>1</v>
      </c>
      <c r="BK86" t="s">
        <v>1045</v>
      </c>
      <c r="BL86" t="s">
        <v>697</v>
      </c>
      <c r="BM86">
        <v>0.8666666666666667</v>
      </c>
      <c r="BN86" t="s">
        <v>72</v>
      </c>
      <c r="BO86" t="s">
        <v>700</v>
      </c>
      <c r="BP86">
        <v>2436.2130000000002</v>
      </c>
      <c r="BQ86" t="s">
        <v>71</v>
      </c>
    </row>
    <row r="87" spans="1:69" ht="16.5">
      <c r="A87" s="126" t="str">
        <f t="shared" si="36"/>
        <v>삼환교통</v>
      </c>
      <c r="B87" s="127" t="str">
        <f t="shared" si="37"/>
        <v>김형균</v>
      </c>
      <c r="C87" s="128" t="str">
        <f t="shared" si="38"/>
        <v>F</v>
      </c>
      <c r="D87" s="129">
        <f t="shared" si="39"/>
        <v>0.770336385341434</v>
      </c>
      <c r="E87" s="130">
        <f t="shared" si="40"/>
        <v>9876</v>
      </c>
      <c r="F87" s="131" t="str">
        <f t="shared" si="41"/>
        <v>79</v>
      </c>
      <c r="G87" s="132" t="str">
        <f t="shared" si="42"/>
        <v>70바3170</v>
      </c>
      <c r="H87" s="133">
        <f t="shared" si="43"/>
        <v>3</v>
      </c>
      <c r="I87" s="134">
        <f t="shared" si="44"/>
        <v>2398.6210000000001</v>
      </c>
      <c r="J87" s="135">
        <f t="shared" si="45"/>
        <v>7.206813644173366E-3</v>
      </c>
      <c r="K87" s="135">
        <f t="shared" si="46"/>
        <v>0.36188793197133495</v>
      </c>
      <c r="L87" s="135">
        <f t="shared" si="47"/>
        <v>0.15675673647483282</v>
      </c>
      <c r="M87" s="136">
        <f t="shared" si="48"/>
        <v>10.474</v>
      </c>
      <c r="N87" s="137">
        <f t="shared" si="49"/>
        <v>0.20845310701440536</v>
      </c>
      <c r="O87" s="137">
        <f t="shared" si="50"/>
        <v>6.6288088030580905</v>
      </c>
      <c r="P87" s="250">
        <f t="shared" si="51"/>
        <v>5</v>
      </c>
      <c r="Q87" s="251">
        <f t="shared" si="52"/>
        <v>5</v>
      </c>
      <c r="R87" s="251">
        <f t="shared" si="53"/>
        <v>159</v>
      </c>
      <c r="T87">
        <v>514</v>
      </c>
      <c r="U87">
        <v>9876</v>
      </c>
      <c r="V87" t="s">
        <v>1441</v>
      </c>
      <c r="W87">
        <v>2398.6210000000001</v>
      </c>
      <c r="X87">
        <v>1207.864</v>
      </c>
      <c r="Y87">
        <v>1.986</v>
      </c>
      <c r="Z87">
        <v>10.474</v>
      </c>
      <c r="AA87">
        <v>139.176625</v>
      </c>
      <c r="AB87">
        <v>1.00302</v>
      </c>
      <c r="AC87">
        <v>50.366340999999998</v>
      </c>
      <c r="AD87" s="1">
        <v>376</v>
      </c>
      <c r="AE87">
        <v>5</v>
      </c>
      <c r="AF87">
        <v>159</v>
      </c>
      <c r="AG87">
        <v>76</v>
      </c>
      <c r="AH87">
        <v>17.234366000000001</v>
      </c>
      <c r="AI87">
        <v>513</v>
      </c>
      <c r="AJ87">
        <v>0</v>
      </c>
      <c r="AK87">
        <v>5</v>
      </c>
      <c r="AL87">
        <v>1325</v>
      </c>
      <c r="AM87" t="s">
        <v>1442</v>
      </c>
      <c r="AN87" t="s">
        <v>1443</v>
      </c>
      <c r="AO87">
        <v>2167.239</v>
      </c>
      <c r="AR87" t="s">
        <v>156</v>
      </c>
      <c r="AS87" t="s">
        <v>232</v>
      </c>
      <c r="AT87" t="s">
        <v>1162</v>
      </c>
      <c r="AU87" t="s">
        <v>1441</v>
      </c>
      <c r="AV87" t="s">
        <v>49</v>
      </c>
      <c r="AW87">
        <v>3</v>
      </c>
      <c r="BB87">
        <v>0.770336385341434</v>
      </c>
      <c r="BC87" t="s">
        <v>73</v>
      </c>
      <c r="BF87" t="s">
        <v>156</v>
      </c>
      <c r="BG87" t="s">
        <v>232</v>
      </c>
      <c r="BH87" t="s">
        <v>1441</v>
      </c>
      <c r="BI87">
        <v>9876</v>
      </c>
      <c r="BJ87">
        <v>3</v>
      </c>
      <c r="BK87" t="s">
        <v>1162</v>
      </c>
      <c r="BL87" t="s">
        <v>1154</v>
      </c>
      <c r="BM87">
        <v>0.770336385341434</v>
      </c>
      <c r="BN87" t="s">
        <v>73</v>
      </c>
      <c r="BO87" t="s">
        <v>713</v>
      </c>
      <c r="BP87">
        <v>2398.6210000000001</v>
      </c>
      <c r="BQ87" t="s">
        <v>69</v>
      </c>
    </row>
    <row r="88" spans="1:69" ht="16.5">
      <c r="A88" s="109" t="str">
        <f t="shared" si="36"/>
        <v>삼환교통</v>
      </c>
      <c r="B88" s="110" t="str">
        <f t="shared" si="37"/>
        <v>김형탁</v>
      </c>
      <c r="C88" s="111" t="str">
        <f t="shared" si="38"/>
        <v>B</v>
      </c>
      <c r="D88" s="112">
        <f t="shared" si="39"/>
        <v>0.91852587149215614</v>
      </c>
      <c r="E88" s="113">
        <f t="shared" si="40"/>
        <v>4638</v>
      </c>
      <c r="F88" s="114" t="str">
        <f t="shared" si="41"/>
        <v>23</v>
      </c>
      <c r="G88" s="115" t="str">
        <f t="shared" si="42"/>
        <v>70바3150</v>
      </c>
      <c r="H88" s="116">
        <f t="shared" si="43"/>
        <v>2</v>
      </c>
      <c r="I88" s="117">
        <f t="shared" si="44"/>
        <v>1297.3429999999998</v>
      </c>
      <c r="J88" s="118">
        <f t="shared" si="45"/>
        <v>3.3558635090345776E-2</v>
      </c>
      <c r="K88" s="118">
        <f t="shared" si="46"/>
        <v>0.33016261186786017</v>
      </c>
      <c r="L88" s="118">
        <f t="shared" si="47"/>
        <v>0.25205362036099938</v>
      </c>
      <c r="M88" s="119">
        <f t="shared" si="48"/>
        <v>12.925000000000001</v>
      </c>
      <c r="N88" s="120">
        <f t="shared" si="49"/>
        <v>0</v>
      </c>
      <c r="O88" s="120">
        <f t="shared" si="50"/>
        <v>5.6268851028602302</v>
      </c>
      <c r="P88" s="252">
        <f t="shared" si="51"/>
        <v>4</v>
      </c>
      <c r="Q88" s="253">
        <f t="shared" si="52"/>
        <v>0</v>
      </c>
      <c r="R88" s="253">
        <f t="shared" si="53"/>
        <v>73</v>
      </c>
      <c r="T88">
        <v>514</v>
      </c>
      <c r="U88">
        <v>4638</v>
      </c>
      <c r="V88" t="s">
        <v>1444</v>
      </c>
      <c r="W88">
        <v>1297.3430000000001</v>
      </c>
      <c r="X88">
        <v>736.21900000000005</v>
      </c>
      <c r="Y88">
        <v>1.762</v>
      </c>
      <c r="Z88">
        <v>12.925000000000001</v>
      </c>
      <c r="AA88">
        <v>78.063305999999997</v>
      </c>
      <c r="AB88">
        <v>2.6196980000000001</v>
      </c>
      <c r="AC88">
        <v>25.773585000000001</v>
      </c>
      <c r="AD88" s="1">
        <v>327</v>
      </c>
      <c r="AE88">
        <v>0</v>
      </c>
      <c r="AF88">
        <v>73</v>
      </c>
      <c r="AG88">
        <v>67</v>
      </c>
      <c r="AH88">
        <v>16.619114</v>
      </c>
      <c r="AI88">
        <v>34.9</v>
      </c>
      <c r="AJ88">
        <v>0</v>
      </c>
      <c r="AK88">
        <v>4</v>
      </c>
      <c r="AL88">
        <v>250</v>
      </c>
      <c r="AM88" t="s">
        <v>1445</v>
      </c>
      <c r="AN88" t="s">
        <v>1446</v>
      </c>
      <c r="AO88">
        <v>1153.0709999999999</v>
      </c>
      <c r="AR88" t="s">
        <v>156</v>
      </c>
      <c r="AS88" t="s">
        <v>228</v>
      </c>
      <c r="AT88" t="s">
        <v>1005</v>
      </c>
      <c r="AU88" t="s">
        <v>1444</v>
      </c>
      <c r="AV88" t="s">
        <v>49</v>
      </c>
      <c r="AW88">
        <v>2</v>
      </c>
      <c r="BB88">
        <v>0.91852587149215614</v>
      </c>
      <c r="BC88" t="s">
        <v>71</v>
      </c>
      <c r="BF88" t="s">
        <v>156</v>
      </c>
      <c r="BG88" t="s">
        <v>228</v>
      </c>
      <c r="BH88" t="s">
        <v>1444</v>
      </c>
      <c r="BI88">
        <v>4638</v>
      </c>
      <c r="BJ88">
        <v>2</v>
      </c>
      <c r="BK88" t="s">
        <v>1005</v>
      </c>
      <c r="BL88" t="s">
        <v>1001</v>
      </c>
      <c r="BM88">
        <v>0.91852587149215614</v>
      </c>
      <c r="BN88" t="s">
        <v>71</v>
      </c>
      <c r="BO88" t="s">
        <v>698</v>
      </c>
      <c r="BP88">
        <v>1297.3429999999998</v>
      </c>
      <c r="BQ88" t="s">
        <v>71</v>
      </c>
    </row>
    <row r="89" spans="1:69" ht="16.5">
      <c r="A89" s="126" t="str">
        <f t="shared" si="36"/>
        <v>삼환교통</v>
      </c>
      <c r="B89" s="127" t="str">
        <f t="shared" si="37"/>
        <v>김희주</v>
      </c>
      <c r="C89" s="128" t="str">
        <f t="shared" si="38"/>
        <v>C</v>
      </c>
      <c r="D89" s="129">
        <f t="shared" si="39"/>
        <v>0.85261471608715422</v>
      </c>
      <c r="E89" s="130">
        <f t="shared" si="40"/>
        <v>2197</v>
      </c>
      <c r="F89" s="131" t="str">
        <f t="shared" si="41"/>
        <v>62</v>
      </c>
      <c r="G89" s="132" t="str">
        <f t="shared" si="42"/>
        <v>70바3118</v>
      </c>
      <c r="H89" s="133">
        <f t="shared" si="43"/>
        <v>3</v>
      </c>
      <c r="I89" s="134">
        <f t="shared" si="44"/>
        <v>1640.441</v>
      </c>
      <c r="J89" s="135">
        <f t="shared" si="45"/>
        <v>3.8864712936489661E-3</v>
      </c>
      <c r="K89" s="135">
        <f t="shared" si="46"/>
        <v>0.31967784806297811</v>
      </c>
      <c r="L89" s="135">
        <f t="shared" si="47"/>
        <v>0.26761096558791203</v>
      </c>
      <c r="M89" s="136">
        <f t="shared" si="48"/>
        <v>11.946999999999999</v>
      </c>
      <c r="N89" s="137">
        <f t="shared" si="49"/>
        <v>0</v>
      </c>
      <c r="O89" s="137">
        <f t="shared" si="50"/>
        <v>2.9260424483416347</v>
      </c>
      <c r="P89" s="250">
        <f t="shared" si="51"/>
        <v>7</v>
      </c>
      <c r="Q89" s="251">
        <f t="shared" si="52"/>
        <v>0</v>
      </c>
      <c r="R89" s="251">
        <f t="shared" si="53"/>
        <v>48</v>
      </c>
      <c r="T89">
        <v>514</v>
      </c>
      <c r="U89">
        <v>2197</v>
      </c>
      <c r="V89" t="s">
        <v>1447</v>
      </c>
      <c r="W89">
        <v>1640.441</v>
      </c>
      <c r="X89">
        <v>834.75900000000001</v>
      </c>
      <c r="Y89">
        <v>1.9650000000000001</v>
      </c>
      <c r="Z89">
        <v>11.946999999999999</v>
      </c>
      <c r="AA89">
        <v>112.919141</v>
      </c>
      <c r="AB89">
        <v>0.438857</v>
      </c>
      <c r="AC89">
        <v>36.097748000000003</v>
      </c>
      <c r="AD89" s="1">
        <v>439</v>
      </c>
      <c r="AE89">
        <v>0</v>
      </c>
      <c r="AF89">
        <v>48</v>
      </c>
      <c r="AG89">
        <v>78</v>
      </c>
      <c r="AH89">
        <v>14.527571999999999</v>
      </c>
      <c r="AI89">
        <v>76.7</v>
      </c>
      <c r="AJ89">
        <v>0</v>
      </c>
      <c r="AK89">
        <v>7</v>
      </c>
      <c r="AL89">
        <v>500</v>
      </c>
      <c r="AM89" t="s">
        <v>1448</v>
      </c>
      <c r="AN89" t="s">
        <v>1449</v>
      </c>
      <c r="AO89">
        <v>1419.008</v>
      </c>
      <c r="AR89" t="s">
        <v>156</v>
      </c>
      <c r="AS89" t="s">
        <v>231</v>
      </c>
      <c r="AT89" t="s">
        <v>1100</v>
      </c>
      <c r="AU89" t="s">
        <v>1447</v>
      </c>
      <c r="AV89" t="s">
        <v>49</v>
      </c>
      <c r="AW89">
        <v>3</v>
      </c>
      <c r="BB89">
        <v>0.85261471608715422</v>
      </c>
      <c r="BC89" t="s">
        <v>72</v>
      </c>
      <c r="BF89" t="s">
        <v>156</v>
      </c>
      <c r="BG89" t="s">
        <v>231</v>
      </c>
      <c r="BH89" t="s">
        <v>1447</v>
      </c>
      <c r="BI89">
        <v>2197</v>
      </c>
      <c r="BJ89">
        <v>3</v>
      </c>
      <c r="BK89" t="s">
        <v>1100</v>
      </c>
      <c r="BL89" t="s">
        <v>1109</v>
      </c>
      <c r="BM89">
        <v>0.85261471608715422</v>
      </c>
      <c r="BN89" t="s">
        <v>72</v>
      </c>
      <c r="BO89" t="s">
        <v>700</v>
      </c>
      <c r="BP89">
        <v>1640.441</v>
      </c>
      <c r="BQ89" t="s">
        <v>74</v>
      </c>
    </row>
    <row r="90" spans="1:69" ht="16.5">
      <c r="A90" s="109" t="str">
        <f t="shared" si="36"/>
        <v>삼환교통</v>
      </c>
      <c r="B90" s="110" t="str">
        <f t="shared" si="37"/>
        <v>남성훈</v>
      </c>
      <c r="C90" s="111" t="str">
        <f t="shared" si="38"/>
        <v>C</v>
      </c>
      <c r="D90" s="112">
        <f t="shared" si="39"/>
        <v>0.88349999999999995</v>
      </c>
      <c r="E90" s="113">
        <f t="shared" si="40"/>
        <v>2177</v>
      </c>
      <c r="F90" s="114" t="str">
        <f t="shared" si="41"/>
        <v>14</v>
      </c>
      <c r="G90" s="115" t="str">
        <f t="shared" si="42"/>
        <v>70바3121</v>
      </c>
      <c r="H90" s="116">
        <f t="shared" si="43"/>
        <v>1</v>
      </c>
      <c r="I90" s="117">
        <f t="shared" si="44"/>
        <v>1798.097</v>
      </c>
      <c r="J90" s="118">
        <f t="shared" si="45"/>
        <v>1.6232548809205879E-2</v>
      </c>
      <c r="K90" s="118">
        <f t="shared" si="46"/>
        <v>0.31331249523991173</v>
      </c>
      <c r="L90" s="118">
        <f t="shared" si="47"/>
        <v>0.32145095620536601</v>
      </c>
      <c r="M90" s="119">
        <f t="shared" si="48"/>
        <v>11.824999999999999</v>
      </c>
      <c r="N90" s="120">
        <f t="shared" si="49"/>
        <v>0.61175787513131941</v>
      </c>
      <c r="O90" s="120">
        <f t="shared" si="50"/>
        <v>4.7828342964812247</v>
      </c>
      <c r="P90" s="252">
        <f t="shared" si="51"/>
        <v>10</v>
      </c>
      <c r="Q90" s="253">
        <f t="shared" si="52"/>
        <v>11</v>
      </c>
      <c r="R90" s="253">
        <f t="shared" si="53"/>
        <v>86</v>
      </c>
      <c r="T90">
        <v>514</v>
      </c>
      <c r="U90">
        <v>2177</v>
      </c>
      <c r="V90" t="s">
        <v>1450</v>
      </c>
      <c r="W90">
        <v>1798.097</v>
      </c>
      <c r="X90">
        <v>1017.7380000000001</v>
      </c>
      <c r="Y90">
        <v>1.7669999999999999</v>
      </c>
      <c r="Z90">
        <v>11.824999999999999</v>
      </c>
      <c r="AA90">
        <v>113.69274299999999</v>
      </c>
      <c r="AB90">
        <v>1.845523</v>
      </c>
      <c r="AC90">
        <v>35.621357000000003</v>
      </c>
      <c r="AD90" s="1">
        <v>578</v>
      </c>
      <c r="AE90">
        <v>11</v>
      </c>
      <c r="AF90">
        <v>86</v>
      </c>
      <c r="AG90">
        <v>64</v>
      </c>
      <c r="AH90">
        <v>15.815405999999999</v>
      </c>
      <c r="AI90">
        <v>13</v>
      </c>
      <c r="AJ90">
        <v>0</v>
      </c>
      <c r="AK90">
        <v>10</v>
      </c>
      <c r="AL90">
        <v>1354</v>
      </c>
      <c r="AM90" t="s">
        <v>1451</v>
      </c>
      <c r="AN90" t="s">
        <v>1452</v>
      </c>
      <c r="AO90">
        <v>1798.097</v>
      </c>
      <c r="AR90" t="s">
        <v>156</v>
      </c>
      <c r="AS90" t="s">
        <v>227</v>
      </c>
      <c r="AT90" t="s">
        <v>953</v>
      </c>
      <c r="AU90" t="s">
        <v>1450</v>
      </c>
      <c r="AV90" t="s">
        <v>49</v>
      </c>
      <c r="AW90">
        <v>1</v>
      </c>
      <c r="BB90">
        <v>0.88349999999999995</v>
      </c>
      <c r="BC90" t="s">
        <v>72</v>
      </c>
      <c r="BF90" t="s">
        <v>156</v>
      </c>
      <c r="BG90" t="s">
        <v>227</v>
      </c>
      <c r="BH90" t="s">
        <v>1450</v>
      </c>
      <c r="BI90">
        <v>2177</v>
      </c>
      <c r="BJ90">
        <v>1</v>
      </c>
      <c r="BK90" t="s">
        <v>953</v>
      </c>
      <c r="BL90" t="s">
        <v>697</v>
      </c>
      <c r="BM90">
        <v>0.88349999999999995</v>
      </c>
      <c r="BN90" t="s">
        <v>72</v>
      </c>
      <c r="BO90" t="s">
        <v>700</v>
      </c>
      <c r="BP90">
        <v>1798.097</v>
      </c>
      <c r="BQ90" t="s">
        <v>72</v>
      </c>
    </row>
    <row r="91" spans="1:69" ht="16.5">
      <c r="A91" s="126" t="str">
        <f t="shared" si="36"/>
        <v>삼환교통</v>
      </c>
      <c r="B91" s="127" t="str">
        <f t="shared" si="37"/>
        <v>남재권</v>
      </c>
      <c r="C91" s="128" t="str">
        <f t="shared" si="38"/>
        <v>C</v>
      </c>
      <c r="D91" s="129">
        <f t="shared" si="39"/>
        <v>0.85286437802570703</v>
      </c>
      <c r="E91" s="130">
        <f t="shared" si="40"/>
        <v>6011</v>
      </c>
      <c r="F91" s="131" t="str">
        <f t="shared" si="41"/>
        <v>4</v>
      </c>
      <c r="G91" s="132" t="str">
        <f t="shared" si="42"/>
        <v>72아1223</v>
      </c>
      <c r="H91" s="133">
        <f t="shared" si="43"/>
        <v>4</v>
      </c>
      <c r="I91" s="134">
        <f t="shared" si="44"/>
        <v>1996.09</v>
      </c>
      <c r="J91" s="135">
        <f t="shared" si="45"/>
        <v>2.1642936135741628E-2</v>
      </c>
      <c r="K91" s="135">
        <f t="shared" si="46"/>
        <v>0.35440608391323802</v>
      </c>
      <c r="L91" s="135">
        <f t="shared" si="47"/>
        <v>0.16682614511369728</v>
      </c>
      <c r="M91" s="136">
        <f t="shared" si="48"/>
        <v>8.907</v>
      </c>
      <c r="N91" s="137">
        <f t="shared" si="49"/>
        <v>0.15029382442675432</v>
      </c>
      <c r="O91" s="137">
        <f t="shared" si="50"/>
        <v>6.2121447429725114</v>
      </c>
      <c r="P91" s="250">
        <f t="shared" si="51"/>
        <v>31</v>
      </c>
      <c r="Q91" s="251">
        <f t="shared" si="52"/>
        <v>3</v>
      </c>
      <c r="R91" s="251">
        <f t="shared" si="53"/>
        <v>124</v>
      </c>
      <c r="T91">
        <v>514</v>
      </c>
      <c r="U91">
        <v>6011</v>
      </c>
      <c r="V91" t="s">
        <v>1453</v>
      </c>
      <c r="W91">
        <v>1996.09</v>
      </c>
      <c r="X91">
        <v>780.81200000000001</v>
      </c>
      <c r="Y91">
        <v>2.556</v>
      </c>
      <c r="Z91">
        <v>8.907</v>
      </c>
      <c r="AA91">
        <v>137.70137199999999</v>
      </c>
      <c r="AB91">
        <v>2.9802620000000002</v>
      </c>
      <c r="AC91">
        <v>48.802204000000003</v>
      </c>
      <c r="AD91" s="1">
        <v>333</v>
      </c>
      <c r="AE91">
        <v>3</v>
      </c>
      <c r="AF91">
        <v>124</v>
      </c>
      <c r="AG91">
        <v>65</v>
      </c>
      <c r="AH91">
        <v>14.495787999999999</v>
      </c>
      <c r="AI91">
        <v>11.2</v>
      </c>
      <c r="AJ91">
        <v>0</v>
      </c>
      <c r="AK91">
        <v>31</v>
      </c>
      <c r="AL91">
        <v>16659</v>
      </c>
      <c r="AM91" t="s">
        <v>1454</v>
      </c>
      <c r="AN91" t="s">
        <v>1455</v>
      </c>
      <c r="AO91">
        <v>1719.693</v>
      </c>
      <c r="AR91" t="s">
        <v>156</v>
      </c>
      <c r="AS91" t="s">
        <v>229</v>
      </c>
      <c r="AT91" t="s">
        <v>1057</v>
      </c>
      <c r="AU91" t="s">
        <v>1453</v>
      </c>
      <c r="AV91" t="s">
        <v>49</v>
      </c>
      <c r="AW91">
        <v>4</v>
      </c>
      <c r="BB91">
        <v>0.85286437802570703</v>
      </c>
      <c r="BC91" t="s">
        <v>72</v>
      </c>
      <c r="BF91" t="s">
        <v>156</v>
      </c>
      <c r="BG91" t="s">
        <v>229</v>
      </c>
      <c r="BH91" t="s">
        <v>1453</v>
      </c>
      <c r="BI91">
        <v>6011</v>
      </c>
      <c r="BJ91">
        <v>4</v>
      </c>
      <c r="BK91" t="s">
        <v>1057</v>
      </c>
      <c r="BL91" t="s">
        <v>1197</v>
      </c>
      <c r="BM91">
        <v>0.85286437802570703</v>
      </c>
      <c r="BN91" t="s">
        <v>72</v>
      </c>
      <c r="BO91" t="s">
        <v>700</v>
      </c>
      <c r="BP91">
        <v>1996.09</v>
      </c>
      <c r="BQ91" t="s">
        <v>71</v>
      </c>
    </row>
    <row r="92" spans="1:69" ht="16.5">
      <c r="A92" s="109" t="str">
        <f t="shared" si="36"/>
        <v>삼환교통</v>
      </c>
      <c r="B92" s="110" t="str">
        <f t="shared" si="37"/>
        <v>노은상</v>
      </c>
      <c r="C92" s="111" t="str">
        <f t="shared" si="38"/>
        <v>S</v>
      </c>
      <c r="D92" s="112">
        <f t="shared" si="39"/>
        <v>1.0309865511334693</v>
      </c>
      <c r="E92" s="113">
        <f t="shared" si="40"/>
        <v>439</v>
      </c>
      <c r="F92" s="114" t="str">
        <f t="shared" si="41"/>
        <v>4</v>
      </c>
      <c r="G92" s="115" t="str">
        <f t="shared" si="42"/>
        <v>72아1228</v>
      </c>
      <c r="H92" s="116">
        <f t="shared" si="43"/>
        <v>4</v>
      </c>
      <c r="I92" s="117">
        <f t="shared" si="44"/>
        <v>2048.498</v>
      </c>
      <c r="J92" s="118">
        <f t="shared" si="45"/>
        <v>2.8377023842175029E-2</v>
      </c>
      <c r="K92" s="118">
        <f t="shared" si="46"/>
        <v>0.27927797684643757</v>
      </c>
      <c r="L92" s="118">
        <f t="shared" si="47"/>
        <v>4.4910954269908973E-2</v>
      </c>
      <c r="M92" s="119">
        <f t="shared" si="48"/>
        <v>7.07</v>
      </c>
      <c r="N92" s="120">
        <f t="shared" si="49"/>
        <v>0.87869258354169733</v>
      </c>
      <c r="O92" s="120">
        <f t="shared" si="50"/>
        <v>10.690759766423984</v>
      </c>
      <c r="P92" s="252">
        <f t="shared" si="51"/>
        <v>5</v>
      </c>
      <c r="Q92" s="253">
        <f t="shared" si="52"/>
        <v>18</v>
      </c>
      <c r="R92" s="253">
        <f t="shared" si="53"/>
        <v>219</v>
      </c>
      <c r="T92">
        <v>514</v>
      </c>
      <c r="U92">
        <v>439</v>
      </c>
      <c r="V92" t="s">
        <v>1456</v>
      </c>
      <c r="W92">
        <v>2048.498</v>
      </c>
      <c r="X92">
        <v>665.84699999999998</v>
      </c>
      <c r="Y92">
        <v>3.077</v>
      </c>
      <c r="Z92">
        <v>7.07</v>
      </c>
      <c r="AA92">
        <v>119.167148</v>
      </c>
      <c r="AB92">
        <v>3.3816090000000001</v>
      </c>
      <c r="AC92">
        <v>33.280760000000001</v>
      </c>
      <c r="AD92" s="1">
        <v>92</v>
      </c>
      <c r="AE92">
        <v>18</v>
      </c>
      <c r="AF92">
        <v>219</v>
      </c>
      <c r="AG92">
        <v>71</v>
      </c>
      <c r="AH92">
        <v>17.190123</v>
      </c>
      <c r="AI92">
        <v>19.100000000000001</v>
      </c>
      <c r="AJ92">
        <v>0</v>
      </c>
      <c r="AK92">
        <v>5</v>
      </c>
      <c r="AL92">
        <v>927</v>
      </c>
      <c r="AM92" t="s">
        <v>1457</v>
      </c>
      <c r="AN92" t="s">
        <v>1458</v>
      </c>
      <c r="AO92">
        <v>1684.454</v>
      </c>
      <c r="AR92" t="s">
        <v>156</v>
      </c>
      <c r="AS92" t="s">
        <v>229</v>
      </c>
      <c r="AT92" t="s">
        <v>1067</v>
      </c>
      <c r="AU92" t="s">
        <v>1456</v>
      </c>
      <c r="AV92" t="s">
        <v>49</v>
      </c>
      <c r="AW92">
        <v>4</v>
      </c>
      <c r="BB92">
        <v>1.0309865511334693</v>
      </c>
      <c r="BC92" t="s">
        <v>74</v>
      </c>
      <c r="BF92" t="s">
        <v>156</v>
      </c>
      <c r="BG92" t="s">
        <v>229</v>
      </c>
      <c r="BH92" t="s">
        <v>1456</v>
      </c>
      <c r="BI92">
        <v>439</v>
      </c>
      <c r="BJ92">
        <v>4</v>
      </c>
      <c r="BK92" t="s">
        <v>1067</v>
      </c>
      <c r="BL92" t="s">
        <v>1193</v>
      </c>
      <c r="BM92">
        <v>1.0309865511334693</v>
      </c>
      <c r="BN92" t="s">
        <v>74</v>
      </c>
      <c r="BO92" t="s">
        <v>699</v>
      </c>
      <c r="BP92">
        <v>2048.498</v>
      </c>
      <c r="BQ92" t="s">
        <v>71</v>
      </c>
    </row>
    <row r="93" spans="1:69" ht="16.5">
      <c r="A93" s="126" t="str">
        <f t="shared" si="36"/>
        <v>삼환교통</v>
      </c>
      <c r="B93" s="127" t="str">
        <f t="shared" si="37"/>
        <v>노종학</v>
      </c>
      <c r="C93" s="128" t="str">
        <f t="shared" si="38"/>
        <v>C</v>
      </c>
      <c r="D93" s="129">
        <f t="shared" si="39"/>
        <v>0.85632133326247528</v>
      </c>
      <c r="E93" s="130">
        <f t="shared" si="40"/>
        <v>3785</v>
      </c>
      <c r="F93" s="131" t="str">
        <f t="shared" si="41"/>
        <v>23</v>
      </c>
      <c r="G93" s="132" t="str">
        <f t="shared" si="42"/>
        <v>72아1010</v>
      </c>
      <c r="H93" s="133">
        <f t="shared" si="43"/>
        <v>2</v>
      </c>
      <c r="I93" s="134">
        <f t="shared" si="44"/>
        <v>2352.125</v>
      </c>
      <c r="J93" s="135">
        <f t="shared" si="45"/>
        <v>2.3020820557485267E-2</v>
      </c>
      <c r="K93" s="135">
        <f t="shared" si="46"/>
        <v>0.38705836393509807</v>
      </c>
      <c r="L93" s="135">
        <f t="shared" si="47"/>
        <v>0.18706488813307115</v>
      </c>
      <c r="M93" s="136">
        <f t="shared" si="48"/>
        <v>9.7110000000000003</v>
      </c>
      <c r="N93" s="137">
        <f t="shared" si="49"/>
        <v>0</v>
      </c>
      <c r="O93" s="137">
        <f t="shared" si="50"/>
        <v>4.0389009937822182</v>
      </c>
      <c r="P93" s="250">
        <f t="shared" si="51"/>
        <v>17</v>
      </c>
      <c r="Q93" s="251">
        <f t="shared" si="52"/>
        <v>0</v>
      </c>
      <c r="R93" s="251">
        <f t="shared" si="53"/>
        <v>95</v>
      </c>
      <c r="T93">
        <v>514</v>
      </c>
      <c r="U93">
        <v>3785</v>
      </c>
      <c r="V93" t="s">
        <v>1459</v>
      </c>
      <c r="W93">
        <v>2352.125</v>
      </c>
      <c r="X93">
        <v>1256.4939999999999</v>
      </c>
      <c r="Y93">
        <v>1.8720000000000001</v>
      </c>
      <c r="Z93">
        <v>9.7110000000000003</v>
      </c>
      <c r="AA93">
        <v>157.89884599999999</v>
      </c>
      <c r="AB93">
        <v>3.6349610000000001</v>
      </c>
      <c r="AC93">
        <v>61.116069000000003</v>
      </c>
      <c r="AD93" s="1">
        <v>440</v>
      </c>
      <c r="AE93">
        <v>0</v>
      </c>
      <c r="AF93">
        <v>95</v>
      </c>
      <c r="AG93">
        <v>85</v>
      </c>
      <c r="AH93">
        <v>14.896402999999999</v>
      </c>
      <c r="AI93">
        <v>68</v>
      </c>
      <c r="AJ93">
        <v>2.2000000000000002</v>
      </c>
      <c r="AK93">
        <v>17</v>
      </c>
      <c r="AL93">
        <v>2298</v>
      </c>
      <c r="AM93" t="s">
        <v>1460</v>
      </c>
      <c r="AN93" t="s">
        <v>1461</v>
      </c>
      <c r="AO93">
        <v>2207.3589999999999</v>
      </c>
      <c r="AR93" t="s">
        <v>156</v>
      </c>
      <c r="AS93" t="s">
        <v>228</v>
      </c>
      <c r="AT93" t="s">
        <v>1026</v>
      </c>
      <c r="AU93" t="s">
        <v>1459</v>
      </c>
      <c r="AV93" t="s">
        <v>49</v>
      </c>
      <c r="AW93">
        <v>2</v>
      </c>
      <c r="BB93">
        <v>0.85632133326247528</v>
      </c>
      <c r="BC93" t="s">
        <v>72</v>
      </c>
      <c r="BF93" t="s">
        <v>156</v>
      </c>
      <c r="BG93" t="s">
        <v>228</v>
      </c>
      <c r="BH93" t="s">
        <v>1459</v>
      </c>
      <c r="BI93">
        <v>3785</v>
      </c>
      <c r="BJ93">
        <v>2</v>
      </c>
      <c r="BK93" t="s">
        <v>1026</v>
      </c>
      <c r="BL93" t="s">
        <v>993</v>
      </c>
      <c r="BM93">
        <v>0.85632133326247528</v>
      </c>
      <c r="BN93" t="s">
        <v>72</v>
      </c>
      <c r="BO93" t="s">
        <v>700</v>
      </c>
      <c r="BP93">
        <v>2352.125</v>
      </c>
      <c r="BQ93" t="s">
        <v>69</v>
      </c>
    </row>
    <row r="94" spans="1:69" ht="16.5">
      <c r="A94" s="109" t="str">
        <f t="shared" si="36"/>
        <v>삼환교통</v>
      </c>
      <c r="B94" s="110" t="str">
        <f t="shared" si="37"/>
        <v>모영태</v>
      </c>
      <c r="C94" s="111" t="str">
        <f t="shared" si="38"/>
        <v>C</v>
      </c>
      <c r="D94" s="112">
        <f t="shared" si="39"/>
        <v>0.89166666666666661</v>
      </c>
      <c r="E94" s="113">
        <f t="shared" si="40"/>
        <v>7235</v>
      </c>
      <c r="F94" s="114" t="str">
        <f t="shared" si="41"/>
        <v>4</v>
      </c>
      <c r="G94" s="115" t="str">
        <f t="shared" si="42"/>
        <v>72아1215</v>
      </c>
      <c r="H94" s="116">
        <f t="shared" si="43"/>
        <v>1</v>
      </c>
      <c r="I94" s="117">
        <f t="shared" si="44"/>
        <v>2355.9769999999999</v>
      </c>
      <c r="J94" s="118">
        <f t="shared" si="45"/>
        <v>2.4322683967347134E-2</v>
      </c>
      <c r="K94" s="118">
        <f t="shared" si="46"/>
        <v>0.32104751242156204</v>
      </c>
      <c r="L94" s="118">
        <f t="shared" si="47"/>
        <v>0.19567253839914397</v>
      </c>
      <c r="M94" s="119">
        <f t="shared" si="48"/>
        <v>8.7070000000000007</v>
      </c>
      <c r="N94" s="120">
        <f t="shared" si="49"/>
        <v>0.169780944381036</v>
      </c>
      <c r="O94" s="120">
        <f t="shared" si="50"/>
        <v>6.4092306503841083</v>
      </c>
      <c r="P94" s="252">
        <f t="shared" si="51"/>
        <v>9</v>
      </c>
      <c r="Q94" s="253">
        <f t="shared" si="52"/>
        <v>4</v>
      </c>
      <c r="R94" s="253">
        <f t="shared" si="53"/>
        <v>151</v>
      </c>
      <c r="T94">
        <v>514</v>
      </c>
      <c r="U94">
        <v>7235</v>
      </c>
      <c r="V94" t="s">
        <v>1462</v>
      </c>
      <c r="W94">
        <v>2355.9769999999999</v>
      </c>
      <c r="X94">
        <v>880.64499999999998</v>
      </c>
      <c r="Y94">
        <v>2.6749999999999998</v>
      </c>
      <c r="Z94">
        <v>8.7070000000000007</v>
      </c>
      <c r="AA94">
        <v>143.87441799999999</v>
      </c>
      <c r="AB94">
        <v>3.499412</v>
      </c>
      <c r="AC94">
        <v>46.190524000000003</v>
      </c>
      <c r="AD94" s="1">
        <v>461</v>
      </c>
      <c r="AE94">
        <v>4</v>
      </c>
      <c r="AF94">
        <v>151</v>
      </c>
      <c r="AG94">
        <v>68</v>
      </c>
      <c r="AH94">
        <v>16.375232</v>
      </c>
      <c r="AI94">
        <v>104</v>
      </c>
      <c r="AJ94">
        <v>0</v>
      </c>
      <c r="AK94">
        <v>9</v>
      </c>
      <c r="AL94">
        <v>2437</v>
      </c>
      <c r="AM94" t="s">
        <v>1463</v>
      </c>
      <c r="AN94" t="s">
        <v>1464</v>
      </c>
      <c r="AO94">
        <v>2355.9769999999999</v>
      </c>
      <c r="AR94" t="s">
        <v>156</v>
      </c>
      <c r="AS94" t="s">
        <v>229</v>
      </c>
      <c r="AT94" t="s">
        <v>1042</v>
      </c>
      <c r="AU94" t="s">
        <v>1462</v>
      </c>
      <c r="AV94" t="s">
        <v>49</v>
      </c>
      <c r="AW94">
        <v>1</v>
      </c>
      <c r="BB94">
        <v>0.89166666666666661</v>
      </c>
      <c r="BC94" t="s">
        <v>72</v>
      </c>
      <c r="BF94" t="s">
        <v>156</v>
      </c>
      <c r="BG94" t="s">
        <v>229</v>
      </c>
      <c r="BH94" t="s">
        <v>1462</v>
      </c>
      <c r="BI94">
        <v>7235</v>
      </c>
      <c r="BJ94">
        <v>1</v>
      </c>
      <c r="BK94" t="s">
        <v>1042</v>
      </c>
      <c r="BL94" t="s">
        <v>697</v>
      </c>
      <c r="BM94">
        <v>0.89166666666666661</v>
      </c>
      <c r="BN94" t="s">
        <v>72</v>
      </c>
      <c r="BO94" t="s">
        <v>700</v>
      </c>
      <c r="BP94">
        <v>2355.9769999999999</v>
      </c>
      <c r="BQ94" t="s">
        <v>72</v>
      </c>
    </row>
    <row r="95" spans="1:69" ht="16.5">
      <c r="A95" s="126" t="str">
        <f t="shared" si="36"/>
        <v>삼환교통</v>
      </c>
      <c r="B95" s="127" t="str">
        <f t="shared" si="37"/>
        <v>문강연</v>
      </c>
      <c r="C95" s="128" t="str">
        <f t="shared" si="38"/>
        <v>C</v>
      </c>
      <c r="D95" s="129">
        <f t="shared" si="39"/>
        <v>0.88454545454545441</v>
      </c>
      <c r="E95" s="130">
        <f t="shared" si="40"/>
        <v>9570</v>
      </c>
      <c r="F95" s="131" t="str">
        <f t="shared" si="41"/>
        <v>62</v>
      </c>
      <c r="G95" s="132" t="str">
        <f t="shared" si="42"/>
        <v>70바3137</v>
      </c>
      <c r="H95" s="133">
        <f t="shared" si="43"/>
        <v>1</v>
      </c>
      <c r="I95" s="134">
        <f t="shared" si="44"/>
        <v>1562.2460000000001</v>
      </c>
      <c r="J95" s="135">
        <f t="shared" si="45"/>
        <v>1.566775937835729E-2</v>
      </c>
      <c r="K95" s="135">
        <f t="shared" si="46"/>
        <v>0.36101061231440978</v>
      </c>
      <c r="L95" s="135">
        <f t="shared" si="47"/>
        <v>0.26116245456861464</v>
      </c>
      <c r="M95" s="136">
        <f t="shared" si="48"/>
        <v>12.676</v>
      </c>
      <c r="N95" s="137">
        <f t="shared" si="49"/>
        <v>0</v>
      </c>
      <c r="O95" s="137">
        <f t="shared" si="50"/>
        <v>2.2403641936033121</v>
      </c>
      <c r="P95" s="250">
        <f t="shared" si="51"/>
        <v>3</v>
      </c>
      <c r="Q95" s="251">
        <f t="shared" si="52"/>
        <v>0</v>
      </c>
      <c r="R95" s="251">
        <f t="shared" si="53"/>
        <v>35</v>
      </c>
      <c r="T95">
        <v>514</v>
      </c>
      <c r="U95">
        <v>9570</v>
      </c>
      <c r="V95" t="s">
        <v>1465</v>
      </c>
      <c r="W95">
        <v>1562.2460000000001</v>
      </c>
      <c r="X95">
        <v>802.91200000000003</v>
      </c>
      <c r="Y95">
        <v>1.946</v>
      </c>
      <c r="Z95">
        <v>12.676</v>
      </c>
      <c r="AA95">
        <v>111.941086</v>
      </c>
      <c r="AB95">
        <v>1.7538659999999999</v>
      </c>
      <c r="AC95">
        <v>40.411920000000002</v>
      </c>
      <c r="AD95" s="1">
        <v>408</v>
      </c>
      <c r="AE95">
        <v>0</v>
      </c>
      <c r="AF95">
        <v>35</v>
      </c>
      <c r="AG95">
        <v>78</v>
      </c>
      <c r="AH95">
        <v>13.955966</v>
      </c>
      <c r="AI95">
        <v>130.19999999999999</v>
      </c>
      <c r="AJ95">
        <v>0</v>
      </c>
      <c r="AK95">
        <v>3</v>
      </c>
      <c r="AL95">
        <v>36</v>
      </c>
      <c r="AM95" t="s">
        <v>1466</v>
      </c>
      <c r="AN95" t="s">
        <v>1467</v>
      </c>
      <c r="AO95">
        <v>1562.2460000000001</v>
      </c>
      <c r="AR95" t="s">
        <v>156</v>
      </c>
      <c r="AS95" t="s">
        <v>231</v>
      </c>
      <c r="AT95" t="s">
        <v>1109</v>
      </c>
      <c r="AU95" t="s">
        <v>1465</v>
      </c>
      <c r="AV95" t="s">
        <v>49</v>
      </c>
      <c r="AW95">
        <v>1</v>
      </c>
      <c r="BB95">
        <v>0.88454545454545441</v>
      </c>
      <c r="BC95" t="s">
        <v>72</v>
      </c>
      <c r="BF95" t="s">
        <v>156</v>
      </c>
      <c r="BG95" t="s">
        <v>231</v>
      </c>
      <c r="BH95" t="s">
        <v>1465</v>
      </c>
      <c r="BI95">
        <v>9570</v>
      </c>
      <c r="BJ95">
        <v>1</v>
      </c>
      <c r="BK95" t="s">
        <v>1109</v>
      </c>
      <c r="BL95" t="s">
        <v>697</v>
      </c>
      <c r="BM95">
        <v>0.88454545454545441</v>
      </c>
      <c r="BN95" t="s">
        <v>72</v>
      </c>
      <c r="BO95" t="s">
        <v>700</v>
      </c>
      <c r="BP95">
        <v>1562.2460000000001</v>
      </c>
      <c r="BQ95" t="s">
        <v>72</v>
      </c>
    </row>
    <row r="96" spans="1:69" ht="16.5">
      <c r="A96" s="109" t="str">
        <f t="shared" si="36"/>
        <v>삼환교통</v>
      </c>
      <c r="B96" s="110" t="str">
        <f t="shared" si="37"/>
        <v>문영규</v>
      </c>
      <c r="C96" s="111" t="str">
        <f t="shared" si="38"/>
        <v>A</v>
      </c>
      <c r="D96" s="112">
        <f t="shared" si="39"/>
        <v>0.98652173913043495</v>
      </c>
      <c r="E96" s="113">
        <f t="shared" si="40"/>
        <v>4772</v>
      </c>
      <c r="F96" s="114" t="str">
        <f t="shared" si="41"/>
        <v>62</v>
      </c>
      <c r="G96" s="115" t="str">
        <f t="shared" si="42"/>
        <v>70바3177</v>
      </c>
      <c r="H96" s="116">
        <f t="shared" si="43"/>
        <v>1</v>
      </c>
      <c r="I96" s="117">
        <f t="shared" si="44"/>
        <v>1988.7840000000001</v>
      </c>
      <c r="J96" s="118">
        <f t="shared" si="45"/>
        <v>1.0465693864419446E-3</v>
      </c>
      <c r="K96" s="118">
        <f t="shared" si="46"/>
        <v>0.34483204976077469</v>
      </c>
      <c r="L96" s="118">
        <f t="shared" si="47"/>
        <v>0.11916829580286245</v>
      </c>
      <c r="M96" s="119">
        <f t="shared" si="48"/>
        <v>7.202</v>
      </c>
      <c r="N96" s="120">
        <f t="shared" si="49"/>
        <v>0</v>
      </c>
      <c r="O96" s="120">
        <f t="shared" si="50"/>
        <v>6.0338377621702506</v>
      </c>
      <c r="P96" s="252">
        <f t="shared" si="51"/>
        <v>0</v>
      </c>
      <c r="Q96" s="253">
        <f t="shared" si="52"/>
        <v>0</v>
      </c>
      <c r="R96" s="253">
        <f t="shared" si="53"/>
        <v>120</v>
      </c>
      <c r="T96">
        <v>514</v>
      </c>
      <c r="U96">
        <v>4772</v>
      </c>
      <c r="V96" t="s">
        <v>1468</v>
      </c>
      <c r="W96">
        <v>1988.7840000000001</v>
      </c>
      <c r="X96">
        <v>876.52099999999996</v>
      </c>
      <c r="Y96">
        <v>2.2690000000000001</v>
      </c>
      <c r="Z96">
        <v>7.202</v>
      </c>
      <c r="AA96">
        <v>135.87441200000001</v>
      </c>
      <c r="AB96">
        <v>0.142202</v>
      </c>
      <c r="AC96">
        <v>46.853852000000003</v>
      </c>
      <c r="AD96" s="1">
        <v>237</v>
      </c>
      <c r="AE96">
        <v>0</v>
      </c>
      <c r="AF96">
        <v>120</v>
      </c>
      <c r="AG96">
        <v>82</v>
      </c>
      <c r="AH96">
        <v>14.636927999999999</v>
      </c>
      <c r="AI96">
        <v>84.5</v>
      </c>
      <c r="AJ96">
        <v>0</v>
      </c>
      <c r="AK96">
        <v>0</v>
      </c>
      <c r="AL96">
        <v>0</v>
      </c>
      <c r="AM96" t="s">
        <v>1469</v>
      </c>
      <c r="AN96" t="s">
        <v>1470</v>
      </c>
      <c r="AO96">
        <v>1988.7840000000001</v>
      </c>
      <c r="AR96" t="s">
        <v>156</v>
      </c>
      <c r="AS96" t="s">
        <v>231</v>
      </c>
      <c r="AT96" t="s">
        <v>1125</v>
      </c>
      <c r="AU96" t="s">
        <v>1468</v>
      </c>
      <c r="AV96" t="s">
        <v>49</v>
      </c>
      <c r="AW96">
        <v>1</v>
      </c>
      <c r="BB96">
        <v>0.98652173913043495</v>
      </c>
      <c r="BC96" t="s">
        <v>69</v>
      </c>
      <c r="BF96" t="s">
        <v>156</v>
      </c>
      <c r="BG96" t="s">
        <v>231</v>
      </c>
      <c r="BH96" t="s">
        <v>1468</v>
      </c>
      <c r="BI96">
        <v>4772</v>
      </c>
      <c r="BJ96">
        <v>1</v>
      </c>
      <c r="BK96" t="s">
        <v>1125</v>
      </c>
      <c r="BL96" t="s">
        <v>697</v>
      </c>
      <c r="BM96">
        <v>0.98652173913043495</v>
      </c>
      <c r="BN96" t="s">
        <v>69</v>
      </c>
      <c r="BO96" t="s">
        <v>701</v>
      </c>
      <c r="BP96">
        <v>1988.7840000000001</v>
      </c>
      <c r="BQ96" t="s">
        <v>73</v>
      </c>
    </row>
    <row r="97" spans="1:69" ht="16.5">
      <c r="A97" s="126" t="str">
        <f t="shared" si="36"/>
        <v>삼환교통</v>
      </c>
      <c r="B97" s="127" t="str">
        <f t="shared" si="37"/>
        <v>문영만</v>
      </c>
      <c r="C97" s="128" t="str">
        <f t="shared" si="38"/>
        <v>C</v>
      </c>
      <c r="D97" s="129">
        <f t="shared" si="39"/>
        <v>0.89349999999999996</v>
      </c>
      <c r="E97" s="130">
        <f t="shared" si="40"/>
        <v>3848</v>
      </c>
      <c r="F97" s="131" t="str">
        <f t="shared" si="41"/>
        <v>14</v>
      </c>
      <c r="G97" s="132" t="str">
        <f t="shared" si="42"/>
        <v>70바3127</v>
      </c>
      <c r="H97" s="133">
        <f t="shared" si="43"/>
        <v>1</v>
      </c>
      <c r="I97" s="134">
        <f t="shared" si="44"/>
        <v>2148.0329999999999</v>
      </c>
      <c r="J97" s="135">
        <f t="shared" si="45"/>
        <v>4.1320101652986595E-3</v>
      </c>
      <c r="K97" s="135">
        <f t="shared" si="46"/>
        <v>0.36195153054278056</v>
      </c>
      <c r="L97" s="135">
        <f t="shared" si="47"/>
        <v>0.27653206445152378</v>
      </c>
      <c r="M97" s="136">
        <f t="shared" si="48"/>
        <v>12.835000000000001</v>
      </c>
      <c r="N97" s="137">
        <f t="shared" si="49"/>
        <v>0.27932531762780183</v>
      </c>
      <c r="O97" s="137">
        <f t="shared" si="50"/>
        <v>5.8658316701838382</v>
      </c>
      <c r="P97" s="250">
        <f t="shared" si="51"/>
        <v>0</v>
      </c>
      <c r="Q97" s="251">
        <f t="shared" si="52"/>
        <v>6</v>
      </c>
      <c r="R97" s="251">
        <f t="shared" si="53"/>
        <v>126</v>
      </c>
      <c r="T97">
        <v>514</v>
      </c>
      <c r="U97">
        <v>3848</v>
      </c>
      <c r="V97" t="s">
        <v>1471</v>
      </c>
      <c r="W97">
        <v>2148.0329999999999</v>
      </c>
      <c r="X97">
        <v>1201.7080000000001</v>
      </c>
      <c r="Y97">
        <v>1.7869999999999999</v>
      </c>
      <c r="Z97">
        <v>12.835000000000001</v>
      </c>
      <c r="AA97">
        <v>134.77774199999999</v>
      </c>
      <c r="AB97">
        <v>0.55690300000000004</v>
      </c>
      <c r="AC97">
        <v>48.783009999999997</v>
      </c>
      <c r="AD97" s="1">
        <v>594</v>
      </c>
      <c r="AE97">
        <v>6</v>
      </c>
      <c r="AF97">
        <v>126</v>
      </c>
      <c r="AG97">
        <v>63</v>
      </c>
      <c r="AH97">
        <v>15.937594000000001</v>
      </c>
      <c r="AI97">
        <v>0</v>
      </c>
      <c r="AJ97">
        <v>0</v>
      </c>
      <c r="AK97">
        <v>0</v>
      </c>
      <c r="AL97">
        <v>0</v>
      </c>
      <c r="AM97" t="s">
        <v>1472</v>
      </c>
      <c r="AN97" t="s">
        <v>1473</v>
      </c>
      <c r="AO97">
        <v>2148.0329999999999</v>
      </c>
      <c r="AR97" t="s">
        <v>156</v>
      </c>
      <c r="AS97" t="s">
        <v>227</v>
      </c>
      <c r="AT97" t="s">
        <v>956</v>
      </c>
      <c r="AU97" t="s">
        <v>1471</v>
      </c>
      <c r="AV97" t="s">
        <v>49</v>
      </c>
      <c r="AW97">
        <v>1</v>
      </c>
      <c r="BB97">
        <v>0.89349999999999996</v>
      </c>
      <c r="BC97" t="s">
        <v>72</v>
      </c>
      <c r="BF97" t="s">
        <v>156</v>
      </c>
      <c r="BG97" t="s">
        <v>227</v>
      </c>
      <c r="BH97" t="s">
        <v>1471</v>
      </c>
      <c r="BI97">
        <v>3848</v>
      </c>
      <c r="BJ97">
        <v>1</v>
      </c>
      <c r="BK97" t="s">
        <v>956</v>
      </c>
      <c r="BL97" t="s">
        <v>697</v>
      </c>
      <c r="BM97">
        <v>0.89349999999999996</v>
      </c>
      <c r="BN97" t="s">
        <v>72</v>
      </c>
      <c r="BO97" t="s">
        <v>700</v>
      </c>
      <c r="BP97">
        <v>2148.0329999999999</v>
      </c>
      <c r="BQ97" t="s">
        <v>71</v>
      </c>
    </row>
    <row r="98" spans="1:69" ht="16.5">
      <c r="A98" s="109" t="str">
        <f t="shared" si="36"/>
        <v>삼환교통</v>
      </c>
      <c r="B98" s="110" t="str">
        <f t="shared" si="37"/>
        <v>문정훈</v>
      </c>
      <c r="C98" s="111" t="str">
        <f t="shared" si="38"/>
        <v>F</v>
      </c>
      <c r="D98" s="112">
        <f t="shared" si="39"/>
        <v>0.78308299788257119</v>
      </c>
      <c r="E98" s="113">
        <f t="shared" si="40"/>
        <v>92</v>
      </c>
      <c r="F98" s="114" t="str">
        <f t="shared" si="41"/>
        <v>62</v>
      </c>
      <c r="G98" s="115" t="str">
        <f t="shared" si="42"/>
        <v>70바3137</v>
      </c>
      <c r="H98" s="116">
        <f t="shared" si="43"/>
        <v>14</v>
      </c>
      <c r="I98" s="117">
        <f t="shared" si="44"/>
        <v>1873.3919999999998</v>
      </c>
      <c r="J98" s="118">
        <f t="shared" si="45"/>
        <v>4.2493772098315353E-3</v>
      </c>
      <c r="K98" s="118">
        <f t="shared" si="46"/>
        <v>0.40979147462603877</v>
      </c>
      <c r="L98" s="118">
        <f t="shared" si="47"/>
        <v>0.29198373858754606</v>
      </c>
      <c r="M98" s="119">
        <f t="shared" si="48"/>
        <v>13.451000000000001</v>
      </c>
      <c r="N98" s="120">
        <f t="shared" si="49"/>
        <v>0.16013733377744754</v>
      </c>
      <c r="O98" s="120">
        <f t="shared" si="50"/>
        <v>33.895735649559725</v>
      </c>
      <c r="P98" s="252">
        <f t="shared" si="51"/>
        <v>5</v>
      </c>
      <c r="Q98" s="253">
        <f t="shared" si="52"/>
        <v>3</v>
      </c>
      <c r="R98" s="253">
        <f t="shared" si="53"/>
        <v>635</v>
      </c>
      <c r="T98">
        <v>514</v>
      </c>
      <c r="U98">
        <v>92</v>
      </c>
      <c r="V98" t="s">
        <v>1474</v>
      </c>
      <c r="W98">
        <v>1873.3920000000001</v>
      </c>
      <c r="X98">
        <v>1019.0940000000001</v>
      </c>
      <c r="Y98">
        <v>1.8380000000000001</v>
      </c>
      <c r="Z98">
        <v>13.451000000000001</v>
      </c>
      <c r="AA98">
        <v>129.03302600000001</v>
      </c>
      <c r="AB98">
        <v>0.54830999999999996</v>
      </c>
      <c r="AC98">
        <v>52.876634000000003</v>
      </c>
      <c r="AD98" s="1">
        <v>547</v>
      </c>
      <c r="AE98">
        <v>3</v>
      </c>
      <c r="AF98">
        <v>635</v>
      </c>
      <c r="AG98">
        <v>74</v>
      </c>
      <c r="AH98">
        <v>14.518701</v>
      </c>
      <c r="AI98">
        <v>630.4</v>
      </c>
      <c r="AJ98">
        <v>0</v>
      </c>
      <c r="AK98">
        <v>5</v>
      </c>
      <c r="AL98">
        <v>466</v>
      </c>
      <c r="AM98" t="s">
        <v>1475</v>
      </c>
      <c r="AN98" t="s">
        <v>1476</v>
      </c>
      <c r="AO98">
        <v>225.50800000000001</v>
      </c>
      <c r="AR98" t="s">
        <v>156</v>
      </c>
      <c r="AS98" t="s">
        <v>231</v>
      </c>
      <c r="AT98" t="s">
        <v>1109</v>
      </c>
      <c r="AU98" t="s">
        <v>1474</v>
      </c>
      <c r="AV98" t="s">
        <v>49</v>
      </c>
      <c r="AW98">
        <v>14</v>
      </c>
      <c r="BB98">
        <v>0.78308299788257119</v>
      </c>
      <c r="BC98" t="s">
        <v>73</v>
      </c>
      <c r="BF98" t="s">
        <v>156</v>
      </c>
      <c r="BG98" t="s">
        <v>231</v>
      </c>
      <c r="BH98" t="s">
        <v>1474</v>
      </c>
      <c r="BI98">
        <v>92</v>
      </c>
      <c r="BJ98">
        <v>14</v>
      </c>
      <c r="BK98" t="s">
        <v>1109</v>
      </c>
      <c r="BL98" t="s">
        <v>1113</v>
      </c>
      <c r="BM98">
        <v>0.78308299788257119</v>
      </c>
      <c r="BN98" t="s">
        <v>73</v>
      </c>
      <c r="BO98" t="s">
        <v>713</v>
      </c>
      <c r="BP98">
        <v>1873.3919999999998</v>
      </c>
      <c r="BQ98" t="s">
        <v>74</v>
      </c>
    </row>
    <row r="99" spans="1:69" ht="16.5">
      <c r="A99" s="109" t="str">
        <f t="shared" ref="A99:A162" si="54">BF99</f>
        <v>삼환교통</v>
      </c>
      <c r="B99" s="110" t="str">
        <f t="shared" ref="B99:B162" si="55">BH99</f>
        <v>박건영</v>
      </c>
      <c r="C99" s="111" t="str">
        <f t="shared" ref="C99:C162" si="56">BN99</f>
        <v>B</v>
      </c>
      <c r="D99" s="112">
        <f t="shared" ref="D99:D162" si="57">BM99</f>
        <v>0.90694127066766939</v>
      </c>
      <c r="E99" s="113">
        <f t="shared" ref="E99:E162" si="58">U99</f>
        <v>5579</v>
      </c>
      <c r="F99" s="114" t="str">
        <f t="shared" ref="F99:F162" si="59">BG99</f>
        <v>58</v>
      </c>
      <c r="G99" s="115" t="str">
        <f t="shared" ref="G99:G162" si="60">BK99</f>
        <v>72아1201</v>
      </c>
      <c r="H99" s="116">
        <f t="shared" ref="H99:H162" si="61">BJ99</f>
        <v>12</v>
      </c>
      <c r="I99" s="117">
        <f t="shared" ref="I99:I162" si="62">BP99</f>
        <v>2247.27</v>
      </c>
      <c r="J99" s="118">
        <f t="shared" ref="J99:J162" si="63">AB99/AA99</f>
        <v>1.095390837993606E-2</v>
      </c>
      <c r="K99" s="118">
        <f t="shared" ref="K99:K162" si="64">AC99/AA99</f>
        <v>0.34825231362497688</v>
      </c>
      <c r="L99" s="118">
        <f t="shared" ref="L99:L162" si="65">AD99/I99</f>
        <v>0.18822838377231041</v>
      </c>
      <c r="M99" s="119">
        <f t="shared" ref="M99:M162" si="66">Z99</f>
        <v>9.5120000000000005</v>
      </c>
      <c r="N99" s="120">
        <f t="shared" ref="N99:N162" si="67">AE99*100/W99</f>
        <v>0.26699061527987289</v>
      </c>
      <c r="O99" s="120">
        <f t="shared" ref="O99:O162" si="68">AF99*100/W99</f>
        <v>4.6723357673977759</v>
      </c>
      <c r="P99" s="252">
        <f t="shared" ref="P99:P162" si="69">AK99</f>
        <v>3</v>
      </c>
      <c r="Q99" s="253">
        <f t="shared" ref="Q99:Q162" si="70">AE99</f>
        <v>6</v>
      </c>
      <c r="R99" s="253">
        <f t="shared" ref="R99:R162" si="71">AF99</f>
        <v>105</v>
      </c>
      <c r="T99">
        <v>514</v>
      </c>
      <c r="U99">
        <v>5579</v>
      </c>
      <c r="V99" t="s">
        <v>1477</v>
      </c>
      <c r="W99">
        <v>2247.27</v>
      </c>
      <c r="X99">
        <v>829.15700000000004</v>
      </c>
      <c r="Y99">
        <v>2.71</v>
      </c>
      <c r="Z99">
        <v>9.5120000000000005</v>
      </c>
      <c r="AA99">
        <v>141.39802399999999</v>
      </c>
      <c r="AB99">
        <v>1.548861</v>
      </c>
      <c r="AC99">
        <v>49.242189000000003</v>
      </c>
      <c r="AD99" s="1">
        <v>423</v>
      </c>
      <c r="AE99">
        <v>6</v>
      </c>
      <c r="AF99">
        <v>105</v>
      </c>
      <c r="AG99">
        <v>70</v>
      </c>
      <c r="AH99">
        <v>15.893219999999999</v>
      </c>
      <c r="AI99">
        <v>116.1</v>
      </c>
      <c r="AJ99">
        <v>0</v>
      </c>
      <c r="AK99">
        <v>3</v>
      </c>
      <c r="AL99">
        <v>998</v>
      </c>
      <c r="AM99" t="s">
        <v>1478</v>
      </c>
      <c r="AN99" t="s">
        <v>1479</v>
      </c>
      <c r="AO99">
        <v>375.61099999999999</v>
      </c>
      <c r="AR99" t="s">
        <v>156</v>
      </c>
      <c r="AS99" t="s">
        <v>230</v>
      </c>
      <c r="AT99" t="s">
        <v>1092</v>
      </c>
      <c r="AU99" t="s">
        <v>1477</v>
      </c>
      <c r="AV99" t="s">
        <v>49</v>
      </c>
      <c r="AW99">
        <v>12</v>
      </c>
      <c r="BB99">
        <v>0.90694127066766939</v>
      </c>
      <c r="BC99" t="s">
        <v>71</v>
      </c>
      <c r="BF99" t="s">
        <v>156</v>
      </c>
      <c r="BG99" t="s">
        <v>230</v>
      </c>
      <c r="BH99" t="s">
        <v>1477</v>
      </c>
      <c r="BI99">
        <v>5579</v>
      </c>
      <c r="BJ99">
        <v>12</v>
      </c>
      <c r="BK99" t="s">
        <v>1092</v>
      </c>
      <c r="BL99" t="s">
        <v>1078</v>
      </c>
      <c r="BM99">
        <v>0.90694127066766939</v>
      </c>
      <c r="BN99" t="s">
        <v>71</v>
      </c>
      <c r="BO99" t="s">
        <v>698</v>
      </c>
      <c r="BP99">
        <v>2247.27</v>
      </c>
    </row>
    <row r="100" spans="1:69" ht="16.5">
      <c r="A100" s="109" t="str">
        <f t="shared" si="54"/>
        <v>삼환교통</v>
      </c>
      <c r="B100" s="110" t="str">
        <f t="shared" si="55"/>
        <v>박경모</v>
      </c>
      <c r="C100" s="111" t="str">
        <f t="shared" si="56"/>
        <v>A</v>
      </c>
      <c r="D100" s="112">
        <f t="shared" si="57"/>
        <v>0.96600000000000008</v>
      </c>
      <c r="E100" s="113">
        <f t="shared" si="58"/>
        <v>7630</v>
      </c>
      <c r="F100" s="114" t="str">
        <f t="shared" si="59"/>
        <v>4</v>
      </c>
      <c r="G100" s="115" t="str">
        <f t="shared" si="60"/>
        <v>72아1221</v>
      </c>
      <c r="H100" s="116">
        <f t="shared" si="61"/>
        <v>1</v>
      </c>
      <c r="I100" s="117">
        <f t="shared" si="62"/>
        <v>2071.0859999999998</v>
      </c>
      <c r="J100" s="118">
        <f t="shared" si="63"/>
        <v>1.7560193612391112E-2</v>
      </c>
      <c r="K100" s="118">
        <f t="shared" si="64"/>
        <v>0.30533202226992695</v>
      </c>
      <c r="L100" s="118">
        <f t="shared" si="65"/>
        <v>0.17382184998594941</v>
      </c>
      <c r="M100" s="119">
        <f t="shared" si="66"/>
        <v>6.7759999999999998</v>
      </c>
      <c r="N100" s="120">
        <f t="shared" si="67"/>
        <v>0.24141923609159641</v>
      </c>
      <c r="O100" s="120">
        <f t="shared" si="68"/>
        <v>3.8627077774655425</v>
      </c>
      <c r="P100" s="252">
        <f t="shared" si="69"/>
        <v>0</v>
      </c>
      <c r="Q100" s="253">
        <f t="shared" si="70"/>
        <v>5</v>
      </c>
      <c r="R100" s="253">
        <f t="shared" si="71"/>
        <v>80</v>
      </c>
      <c r="T100">
        <v>514</v>
      </c>
      <c r="U100">
        <v>7630</v>
      </c>
      <c r="V100" t="s">
        <v>1480</v>
      </c>
      <c r="W100">
        <v>2071.0859999999998</v>
      </c>
      <c r="X100">
        <v>714.56100000000004</v>
      </c>
      <c r="Y100">
        <v>2.8980000000000001</v>
      </c>
      <c r="Z100">
        <v>6.7759999999999998</v>
      </c>
      <c r="AA100">
        <v>128.69858099999999</v>
      </c>
      <c r="AB100">
        <v>2.2599719999999999</v>
      </c>
      <c r="AC100">
        <v>39.295797999999998</v>
      </c>
      <c r="AD100" s="1">
        <v>360</v>
      </c>
      <c r="AE100">
        <v>5</v>
      </c>
      <c r="AF100">
        <v>80</v>
      </c>
      <c r="AG100">
        <v>64</v>
      </c>
      <c r="AH100">
        <v>16.092531000000001</v>
      </c>
      <c r="AI100">
        <v>18.2</v>
      </c>
      <c r="AJ100">
        <v>0</v>
      </c>
      <c r="AK100">
        <v>0</v>
      </c>
      <c r="AL100">
        <v>0</v>
      </c>
      <c r="AM100" t="s">
        <v>1481</v>
      </c>
      <c r="AN100" t="s">
        <v>1482</v>
      </c>
      <c r="AO100">
        <v>2071.0859999999998</v>
      </c>
      <c r="AR100" t="s">
        <v>156</v>
      </c>
      <c r="AS100" t="s">
        <v>229</v>
      </c>
      <c r="AT100" t="s">
        <v>1053</v>
      </c>
      <c r="AU100" t="s">
        <v>1480</v>
      </c>
      <c r="AV100" t="s">
        <v>49</v>
      </c>
      <c r="AW100">
        <v>1</v>
      </c>
      <c r="BB100">
        <v>0.96600000000000008</v>
      </c>
      <c r="BC100" t="s">
        <v>69</v>
      </c>
      <c r="BF100" t="s">
        <v>156</v>
      </c>
      <c r="BG100" t="s">
        <v>229</v>
      </c>
      <c r="BH100" t="s">
        <v>1480</v>
      </c>
      <c r="BI100">
        <v>7630</v>
      </c>
      <c r="BJ100">
        <v>1</v>
      </c>
      <c r="BK100" t="s">
        <v>1053</v>
      </c>
      <c r="BL100" t="s">
        <v>697</v>
      </c>
      <c r="BM100">
        <v>0.96600000000000008</v>
      </c>
      <c r="BN100" t="s">
        <v>69</v>
      </c>
      <c r="BO100" t="s">
        <v>701</v>
      </c>
      <c r="BP100">
        <v>2071.0859999999998</v>
      </c>
    </row>
    <row r="101" spans="1:69" ht="16.5">
      <c r="A101" s="109" t="str">
        <f t="shared" si="54"/>
        <v>삼환교통</v>
      </c>
      <c r="B101" s="110" t="str">
        <f t="shared" si="55"/>
        <v>박광웅</v>
      </c>
      <c r="C101" s="111" t="str">
        <f t="shared" si="56"/>
        <v>B</v>
      </c>
      <c r="D101" s="112">
        <f t="shared" si="57"/>
        <v>0.90133333333333343</v>
      </c>
      <c r="E101" s="113">
        <f t="shared" si="58"/>
        <v>3087</v>
      </c>
      <c r="F101" s="114" t="str">
        <f t="shared" si="59"/>
        <v>58</v>
      </c>
      <c r="G101" s="115" t="str">
        <f t="shared" si="60"/>
        <v>72아1199</v>
      </c>
      <c r="H101" s="116">
        <f t="shared" si="61"/>
        <v>1</v>
      </c>
      <c r="I101" s="117">
        <f t="shared" si="62"/>
        <v>2099.7449999999999</v>
      </c>
      <c r="J101" s="118">
        <f t="shared" si="63"/>
        <v>1.133073061405652E-2</v>
      </c>
      <c r="K101" s="118">
        <f t="shared" si="64"/>
        <v>0.30713240194358005</v>
      </c>
      <c r="L101" s="118">
        <f t="shared" si="65"/>
        <v>0.2333616701075607</v>
      </c>
      <c r="M101" s="119">
        <f t="shared" si="66"/>
        <v>8.3260000000000005</v>
      </c>
      <c r="N101" s="120">
        <f t="shared" si="67"/>
        <v>0</v>
      </c>
      <c r="O101" s="120">
        <f t="shared" si="68"/>
        <v>17.002064536407993</v>
      </c>
      <c r="P101" s="252">
        <f t="shared" si="69"/>
        <v>0</v>
      </c>
      <c r="Q101" s="253">
        <f t="shared" si="70"/>
        <v>0</v>
      </c>
      <c r="R101" s="253">
        <f t="shared" si="71"/>
        <v>357</v>
      </c>
      <c r="T101">
        <v>514</v>
      </c>
      <c r="U101">
        <v>3087</v>
      </c>
      <c r="V101" t="s">
        <v>1483</v>
      </c>
      <c r="W101">
        <v>2099.7449999999999</v>
      </c>
      <c r="X101">
        <v>776.65700000000004</v>
      </c>
      <c r="Y101">
        <v>2.7040000000000002</v>
      </c>
      <c r="Z101">
        <v>8.3260000000000005</v>
      </c>
      <c r="AA101">
        <v>133.82746900000001</v>
      </c>
      <c r="AB101">
        <v>1.5163629999999999</v>
      </c>
      <c r="AC101">
        <v>41.102752000000002</v>
      </c>
      <c r="AD101" s="1">
        <v>490</v>
      </c>
      <c r="AE101">
        <v>0</v>
      </c>
      <c r="AF101">
        <v>357</v>
      </c>
      <c r="AG101">
        <v>71</v>
      </c>
      <c r="AH101">
        <v>15.68994</v>
      </c>
      <c r="AI101">
        <v>1838.5</v>
      </c>
      <c r="AJ101">
        <v>0</v>
      </c>
      <c r="AK101">
        <v>0</v>
      </c>
      <c r="AL101">
        <v>0</v>
      </c>
      <c r="AM101" t="s">
        <v>1484</v>
      </c>
      <c r="AN101" t="s">
        <v>1485</v>
      </c>
      <c r="AO101">
        <v>2099.7449999999999</v>
      </c>
      <c r="AR101" t="s">
        <v>156</v>
      </c>
      <c r="AS101" t="s">
        <v>230</v>
      </c>
      <c r="AT101" t="s">
        <v>1088</v>
      </c>
      <c r="AU101" t="s">
        <v>1483</v>
      </c>
      <c r="AV101" t="s">
        <v>49</v>
      </c>
      <c r="AW101">
        <v>1</v>
      </c>
      <c r="BB101">
        <v>0.90133333333333343</v>
      </c>
      <c r="BC101" t="s">
        <v>71</v>
      </c>
      <c r="BF101" t="s">
        <v>156</v>
      </c>
      <c r="BG101" t="s">
        <v>230</v>
      </c>
      <c r="BH101" t="s">
        <v>1483</v>
      </c>
      <c r="BI101">
        <v>3087</v>
      </c>
      <c r="BJ101">
        <v>1</v>
      </c>
      <c r="BK101" t="s">
        <v>1088</v>
      </c>
      <c r="BL101" t="s">
        <v>697</v>
      </c>
      <c r="BM101">
        <v>0.90133333333333343</v>
      </c>
      <c r="BN101" t="s">
        <v>71</v>
      </c>
      <c r="BO101" t="s">
        <v>698</v>
      </c>
      <c r="BP101">
        <v>2099.7449999999999</v>
      </c>
    </row>
    <row r="102" spans="1:69" ht="16.5">
      <c r="A102" s="109" t="str">
        <f t="shared" si="54"/>
        <v>삼환교통</v>
      </c>
      <c r="B102" s="110" t="str">
        <f t="shared" si="55"/>
        <v>박광호</v>
      </c>
      <c r="C102" s="111" t="str">
        <f t="shared" si="56"/>
        <v>S</v>
      </c>
      <c r="D102" s="112">
        <f t="shared" si="57"/>
        <v>1.0326707058926463</v>
      </c>
      <c r="E102" s="113">
        <f t="shared" si="58"/>
        <v>5082</v>
      </c>
      <c r="F102" s="114" t="str">
        <f t="shared" si="59"/>
        <v>79</v>
      </c>
      <c r="G102" s="115" t="str">
        <f t="shared" si="60"/>
        <v>70바3198</v>
      </c>
      <c r="H102" s="116">
        <f t="shared" si="61"/>
        <v>4</v>
      </c>
      <c r="I102" s="117">
        <f t="shared" si="62"/>
        <v>2313.884</v>
      </c>
      <c r="J102" s="118">
        <f t="shared" si="63"/>
        <v>1.7040188749805531E-2</v>
      </c>
      <c r="K102" s="118">
        <f t="shared" si="64"/>
        <v>0.32168834349585773</v>
      </c>
      <c r="L102" s="118">
        <f t="shared" si="65"/>
        <v>0.25066079371308153</v>
      </c>
      <c r="M102" s="119">
        <f t="shared" si="66"/>
        <v>7.9429999999999996</v>
      </c>
      <c r="N102" s="120">
        <f t="shared" si="67"/>
        <v>8.643475645278674E-2</v>
      </c>
      <c r="O102" s="120">
        <f t="shared" si="68"/>
        <v>7.43338905493966</v>
      </c>
      <c r="P102" s="252">
        <f t="shared" si="69"/>
        <v>0</v>
      </c>
      <c r="Q102" s="253">
        <f t="shared" si="70"/>
        <v>2</v>
      </c>
      <c r="R102" s="253">
        <f t="shared" si="71"/>
        <v>172</v>
      </c>
      <c r="T102">
        <v>514</v>
      </c>
      <c r="U102">
        <v>5082</v>
      </c>
      <c r="V102" t="s">
        <v>1486</v>
      </c>
      <c r="W102">
        <v>2313.884</v>
      </c>
      <c r="X102">
        <v>921.95699999999999</v>
      </c>
      <c r="Y102">
        <v>2.5099999999999998</v>
      </c>
      <c r="Z102">
        <v>7.9429999999999996</v>
      </c>
      <c r="AA102">
        <v>128.94105999999999</v>
      </c>
      <c r="AB102">
        <v>2.1971799999999999</v>
      </c>
      <c r="AC102">
        <v>41.478836000000001</v>
      </c>
      <c r="AD102" s="1">
        <v>580</v>
      </c>
      <c r="AE102">
        <v>2</v>
      </c>
      <c r="AF102">
        <v>172</v>
      </c>
      <c r="AG102">
        <v>80</v>
      </c>
      <c r="AH102">
        <v>17.945284000000001</v>
      </c>
      <c r="AI102">
        <v>563.29999999999995</v>
      </c>
      <c r="AJ102">
        <v>0</v>
      </c>
      <c r="AK102">
        <v>0</v>
      </c>
      <c r="AL102">
        <v>0</v>
      </c>
      <c r="AM102" t="s">
        <v>1487</v>
      </c>
      <c r="AN102" t="s">
        <v>1488</v>
      </c>
      <c r="AO102">
        <v>1949.1610000000001</v>
      </c>
      <c r="AR102" t="s">
        <v>156</v>
      </c>
      <c r="AS102" t="s">
        <v>232</v>
      </c>
      <c r="AT102" t="s">
        <v>1172</v>
      </c>
      <c r="AU102" t="s">
        <v>1486</v>
      </c>
      <c r="AV102" t="s">
        <v>49</v>
      </c>
      <c r="AW102">
        <v>4</v>
      </c>
      <c r="BB102">
        <v>1.0326707058926463</v>
      </c>
      <c r="BC102" t="s">
        <v>74</v>
      </c>
      <c r="BF102" t="s">
        <v>156</v>
      </c>
      <c r="BG102" t="s">
        <v>232</v>
      </c>
      <c r="BH102" t="s">
        <v>1486</v>
      </c>
      <c r="BI102">
        <v>5082</v>
      </c>
      <c r="BJ102">
        <v>4</v>
      </c>
      <c r="BK102" t="s">
        <v>1172</v>
      </c>
      <c r="BL102" t="s">
        <v>1166</v>
      </c>
      <c r="BM102">
        <v>1.0326707058926463</v>
      </c>
      <c r="BN102" t="s">
        <v>74</v>
      </c>
      <c r="BO102" t="s">
        <v>699</v>
      </c>
      <c r="BP102">
        <v>2313.884</v>
      </c>
    </row>
    <row r="103" spans="1:69" ht="16.5">
      <c r="A103" s="109" t="str">
        <f t="shared" si="54"/>
        <v>삼환교통</v>
      </c>
      <c r="B103" s="110" t="str">
        <f t="shared" si="55"/>
        <v>박석훈</v>
      </c>
      <c r="C103" s="111" t="str">
        <f t="shared" si="56"/>
        <v>D</v>
      </c>
      <c r="D103" s="112">
        <f t="shared" si="57"/>
        <v>0.84772727272727266</v>
      </c>
      <c r="E103" s="113">
        <f t="shared" si="58"/>
        <v>6513</v>
      </c>
      <c r="F103" s="114" t="str">
        <f t="shared" si="59"/>
        <v>79</v>
      </c>
      <c r="G103" s="115" t="str">
        <f t="shared" si="60"/>
        <v>70바3102</v>
      </c>
      <c r="H103" s="116">
        <f t="shared" si="61"/>
        <v>1</v>
      </c>
      <c r="I103" s="117">
        <f t="shared" si="62"/>
        <v>2241.7539999999999</v>
      </c>
      <c r="J103" s="118">
        <f t="shared" si="63"/>
        <v>1.9492072708391258E-2</v>
      </c>
      <c r="K103" s="118">
        <f t="shared" si="64"/>
        <v>0.34704854892426446</v>
      </c>
      <c r="L103" s="118">
        <f t="shared" si="65"/>
        <v>0.24177496728008516</v>
      </c>
      <c r="M103" s="119">
        <f t="shared" si="66"/>
        <v>12.754</v>
      </c>
      <c r="N103" s="120">
        <f t="shared" si="67"/>
        <v>0.17843171016980455</v>
      </c>
      <c r="O103" s="120">
        <f t="shared" si="68"/>
        <v>3.4348104207687373</v>
      </c>
      <c r="P103" s="252">
        <f t="shared" si="69"/>
        <v>3</v>
      </c>
      <c r="Q103" s="253">
        <f t="shared" si="70"/>
        <v>4</v>
      </c>
      <c r="R103" s="253">
        <f t="shared" si="71"/>
        <v>77</v>
      </c>
      <c r="T103">
        <v>514</v>
      </c>
      <c r="U103">
        <v>6513</v>
      </c>
      <c r="V103" t="s">
        <v>1489</v>
      </c>
      <c r="W103">
        <v>2241.7539999999999</v>
      </c>
      <c r="X103">
        <v>1201.7180000000001</v>
      </c>
      <c r="Y103">
        <v>1.865</v>
      </c>
      <c r="Z103">
        <v>12.754</v>
      </c>
      <c r="AA103">
        <v>129.66635400000001</v>
      </c>
      <c r="AB103">
        <v>2.527466</v>
      </c>
      <c r="AC103">
        <v>45.000520000000002</v>
      </c>
      <c r="AD103" s="1">
        <v>542</v>
      </c>
      <c r="AE103">
        <v>4</v>
      </c>
      <c r="AF103">
        <v>77</v>
      </c>
      <c r="AG103">
        <v>72</v>
      </c>
      <c r="AH103">
        <v>17.288632</v>
      </c>
      <c r="AI103">
        <v>831.8</v>
      </c>
      <c r="AJ103">
        <v>0</v>
      </c>
      <c r="AK103">
        <v>3</v>
      </c>
      <c r="AL103">
        <v>205</v>
      </c>
      <c r="AM103" t="s">
        <v>1490</v>
      </c>
      <c r="AN103" t="s">
        <v>1491</v>
      </c>
      <c r="AO103">
        <v>2241.7539999999999</v>
      </c>
      <c r="AR103" t="s">
        <v>156</v>
      </c>
      <c r="AS103" t="s">
        <v>232</v>
      </c>
      <c r="AT103" t="s">
        <v>1143</v>
      </c>
      <c r="AU103" t="s">
        <v>1489</v>
      </c>
      <c r="AV103" t="s">
        <v>49</v>
      </c>
      <c r="AW103">
        <v>1</v>
      </c>
      <c r="BB103">
        <v>0.84772727272727266</v>
      </c>
      <c r="BC103" t="s">
        <v>70</v>
      </c>
      <c r="BF103" t="s">
        <v>156</v>
      </c>
      <c r="BG103" t="s">
        <v>232</v>
      </c>
      <c r="BH103" t="s">
        <v>1489</v>
      </c>
      <c r="BI103">
        <v>6513</v>
      </c>
      <c r="BJ103">
        <v>1</v>
      </c>
      <c r="BK103" t="s">
        <v>1143</v>
      </c>
      <c r="BL103" t="s">
        <v>697</v>
      </c>
      <c r="BM103">
        <v>0.84772727272727266</v>
      </c>
      <c r="BN103" t="s">
        <v>70</v>
      </c>
      <c r="BO103" t="s">
        <v>702</v>
      </c>
      <c r="BP103">
        <v>2241.7539999999999</v>
      </c>
    </row>
    <row r="104" spans="1:69" ht="16.5">
      <c r="A104" s="109" t="str">
        <f t="shared" si="54"/>
        <v>삼환교통</v>
      </c>
      <c r="B104" s="110" t="str">
        <f t="shared" si="55"/>
        <v>박세진</v>
      </c>
      <c r="C104" s="111" t="str">
        <f t="shared" si="56"/>
        <v>B</v>
      </c>
      <c r="D104" s="112">
        <f t="shared" si="57"/>
        <v>0.92099999999999993</v>
      </c>
      <c r="E104" s="113">
        <f t="shared" si="58"/>
        <v>4659</v>
      </c>
      <c r="F104" s="114" t="str">
        <f t="shared" si="59"/>
        <v>58</v>
      </c>
      <c r="G104" s="115" t="str">
        <f t="shared" si="60"/>
        <v>72아1200</v>
      </c>
      <c r="H104" s="116">
        <f t="shared" si="61"/>
        <v>1</v>
      </c>
      <c r="I104" s="117">
        <f t="shared" si="62"/>
        <v>1943.9659999999999</v>
      </c>
      <c r="J104" s="118">
        <f t="shared" si="63"/>
        <v>9.510233906232202E-3</v>
      </c>
      <c r="K104" s="118">
        <f t="shared" si="64"/>
        <v>0.37060104729192922</v>
      </c>
      <c r="L104" s="118">
        <f t="shared" si="65"/>
        <v>0.18467401178827203</v>
      </c>
      <c r="M104" s="119">
        <f t="shared" si="66"/>
        <v>8.7539999999999996</v>
      </c>
      <c r="N104" s="120">
        <f t="shared" si="67"/>
        <v>0</v>
      </c>
      <c r="O104" s="120">
        <f t="shared" si="68"/>
        <v>2.8807088189814021</v>
      </c>
      <c r="P104" s="252">
        <f t="shared" si="69"/>
        <v>2</v>
      </c>
      <c r="Q104" s="253">
        <f t="shared" si="70"/>
        <v>0</v>
      </c>
      <c r="R104" s="253">
        <f t="shared" si="71"/>
        <v>56</v>
      </c>
      <c r="T104">
        <v>514</v>
      </c>
      <c r="U104">
        <v>4659</v>
      </c>
      <c r="V104" t="s">
        <v>1492</v>
      </c>
      <c r="W104">
        <v>1943.9659999999999</v>
      </c>
      <c r="X104">
        <v>703.48800000000006</v>
      </c>
      <c r="Y104">
        <v>2.7629999999999999</v>
      </c>
      <c r="Z104">
        <v>8.7539999999999996</v>
      </c>
      <c r="AA104">
        <v>129.65191100000001</v>
      </c>
      <c r="AB104">
        <v>1.23302</v>
      </c>
      <c r="AC104">
        <v>48.049134000000002</v>
      </c>
      <c r="AD104" s="1">
        <v>359</v>
      </c>
      <c r="AE104">
        <v>0</v>
      </c>
      <c r="AF104">
        <v>56</v>
      </c>
      <c r="AG104">
        <v>70</v>
      </c>
      <c r="AH104">
        <v>14.993731</v>
      </c>
      <c r="AI104">
        <v>120.6</v>
      </c>
      <c r="AJ104">
        <v>0</v>
      </c>
      <c r="AK104">
        <v>2</v>
      </c>
      <c r="AL104">
        <v>58</v>
      </c>
      <c r="AM104" t="s">
        <v>1493</v>
      </c>
      <c r="AN104" t="s">
        <v>1494</v>
      </c>
      <c r="AO104">
        <v>1943.9659999999999</v>
      </c>
      <c r="AR104" t="s">
        <v>156</v>
      </c>
      <c r="AS104" t="s">
        <v>230</v>
      </c>
      <c r="AT104" t="s">
        <v>1090</v>
      </c>
      <c r="AU104" t="s">
        <v>1492</v>
      </c>
      <c r="AV104" t="s">
        <v>49</v>
      </c>
      <c r="AW104">
        <v>1</v>
      </c>
      <c r="BB104">
        <v>0.92099999999999993</v>
      </c>
      <c r="BC104" t="s">
        <v>71</v>
      </c>
      <c r="BF104" t="s">
        <v>156</v>
      </c>
      <c r="BG104" t="s">
        <v>230</v>
      </c>
      <c r="BH104" t="s">
        <v>1492</v>
      </c>
      <c r="BI104">
        <v>4659</v>
      </c>
      <c r="BJ104">
        <v>1</v>
      </c>
      <c r="BK104" t="s">
        <v>1090</v>
      </c>
      <c r="BL104" t="s">
        <v>697</v>
      </c>
      <c r="BM104">
        <v>0.92099999999999993</v>
      </c>
      <c r="BN104" t="s">
        <v>71</v>
      </c>
      <c r="BO104" t="s">
        <v>698</v>
      </c>
      <c r="BP104">
        <v>1943.9659999999999</v>
      </c>
    </row>
    <row r="105" spans="1:69" ht="16.5">
      <c r="A105" s="109" t="str">
        <f t="shared" si="54"/>
        <v>삼환교통</v>
      </c>
      <c r="B105" s="110" t="str">
        <f t="shared" si="55"/>
        <v>박용산</v>
      </c>
      <c r="C105" s="111" t="str">
        <f t="shared" si="56"/>
        <v>B</v>
      </c>
      <c r="D105" s="112">
        <f t="shared" si="57"/>
        <v>0.90318538765530831</v>
      </c>
      <c r="E105" s="113">
        <f t="shared" si="58"/>
        <v>5963</v>
      </c>
      <c r="F105" s="114" t="str">
        <f t="shared" si="59"/>
        <v>4</v>
      </c>
      <c r="G105" s="115" t="str">
        <f t="shared" si="60"/>
        <v>72아1216</v>
      </c>
      <c r="H105" s="116">
        <f t="shared" si="61"/>
        <v>2</v>
      </c>
      <c r="I105" s="117">
        <f t="shared" si="62"/>
        <v>2380.9639999999999</v>
      </c>
      <c r="J105" s="118">
        <f t="shared" si="63"/>
        <v>1.8181618781761496E-2</v>
      </c>
      <c r="K105" s="118">
        <f t="shared" si="64"/>
        <v>0.31360997046595712</v>
      </c>
      <c r="L105" s="118">
        <f t="shared" si="65"/>
        <v>0.23309886247755113</v>
      </c>
      <c r="M105" s="119">
        <f t="shared" si="66"/>
        <v>7.9279999999999999</v>
      </c>
      <c r="N105" s="120">
        <f t="shared" si="67"/>
        <v>0.1259993851230006</v>
      </c>
      <c r="O105" s="120">
        <f t="shared" si="68"/>
        <v>8.8619567536510431</v>
      </c>
      <c r="P105" s="252">
        <f t="shared" si="69"/>
        <v>2</v>
      </c>
      <c r="Q105" s="253">
        <f t="shared" si="70"/>
        <v>3</v>
      </c>
      <c r="R105" s="253">
        <f t="shared" si="71"/>
        <v>211</v>
      </c>
      <c r="T105">
        <v>514</v>
      </c>
      <c r="U105">
        <v>5963</v>
      </c>
      <c r="V105" t="s">
        <v>1495</v>
      </c>
      <c r="W105">
        <v>2380.9639999999999</v>
      </c>
      <c r="X105">
        <v>878.87099999999998</v>
      </c>
      <c r="Y105">
        <v>2.7090000000000001</v>
      </c>
      <c r="Z105">
        <v>7.9279999999999999</v>
      </c>
      <c r="AA105">
        <v>155.46635499999999</v>
      </c>
      <c r="AB105">
        <v>2.8266300000000002</v>
      </c>
      <c r="AC105">
        <v>48.755799000000003</v>
      </c>
      <c r="AD105" s="1">
        <v>555</v>
      </c>
      <c r="AE105">
        <v>3</v>
      </c>
      <c r="AF105">
        <v>211</v>
      </c>
      <c r="AG105">
        <v>61</v>
      </c>
      <c r="AH105">
        <v>15.314978999999999</v>
      </c>
      <c r="AI105">
        <v>0</v>
      </c>
      <c r="AJ105">
        <v>0</v>
      </c>
      <c r="AK105">
        <v>2</v>
      </c>
      <c r="AL105">
        <v>204</v>
      </c>
      <c r="AM105" t="s">
        <v>1496</v>
      </c>
      <c r="AN105" t="s">
        <v>1497</v>
      </c>
      <c r="AO105">
        <v>2243.9769999999999</v>
      </c>
      <c r="AR105" t="s">
        <v>156</v>
      </c>
      <c r="AS105" t="s">
        <v>229</v>
      </c>
      <c r="AT105" t="s">
        <v>1044</v>
      </c>
      <c r="AU105" t="s">
        <v>1495</v>
      </c>
      <c r="AV105" t="s">
        <v>49</v>
      </c>
      <c r="AW105">
        <v>2</v>
      </c>
      <c r="BB105">
        <v>0.90318538765530831</v>
      </c>
      <c r="BC105" t="s">
        <v>71</v>
      </c>
      <c r="BF105" t="s">
        <v>156</v>
      </c>
      <c r="BG105" t="s">
        <v>229</v>
      </c>
      <c r="BH105" t="s">
        <v>1495</v>
      </c>
      <c r="BI105">
        <v>5963</v>
      </c>
      <c r="BJ105">
        <v>2</v>
      </c>
      <c r="BK105" t="s">
        <v>1044</v>
      </c>
      <c r="BL105" t="s">
        <v>1040</v>
      </c>
      <c r="BM105">
        <v>0.90318538765530831</v>
      </c>
      <c r="BN105" t="s">
        <v>71</v>
      </c>
      <c r="BO105" t="s">
        <v>698</v>
      </c>
      <c r="BP105">
        <v>2380.9639999999999</v>
      </c>
    </row>
    <row r="106" spans="1:69" ht="16.5">
      <c r="A106" s="109" t="str">
        <f t="shared" si="54"/>
        <v>삼환교통</v>
      </c>
      <c r="B106" s="110" t="str">
        <f t="shared" si="55"/>
        <v>박일우</v>
      </c>
      <c r="C106" s="111" t="str">
        <f t="shared" si="56"/>
        <v>B</v>
      </c>
      <c r="D106" s="112">
        <f t="shared" si="57"/>
        <v>0.92717641465699718</v>
      </c>
      <c r="E106" s="113">
        <f t="shared" si="58"/>
        <v>3762</v>
      </c>
      <c r="F106" s="114" t="str">
        <f t="shared" si="59"/>
        <v>62</v>
      </c>
      <c r="G106" s="115" t="str">
        <f t="shared" si="60"/>
        <v>70바3174</v>
      </c>
      <c r="H106" s="116">
        <f t="shared" si="61"/>
        <v>2</v>
      </c>
      <c r="I106" s="117">
        <f t="shared" si="62"/>
        <v>1955.3229999999999</v>
      </c>
      <c r="J106" s="118">
        <f t="shared" si="63"/>
        <v>1.5087829385826946E-2</v>
      </c>
      <c r="K106" s="118">
        <f t="shared" si="64"/>
        <v>0.35159697282330438</v>
      </c>
      <c r="L106" s="118">
        <f t="shared" si="65"/>
        <v>0.215309695635964</v>
      </c>
      <c r="M106" s="119">
        <f t="shared" si="66"/>
        <v>7.5609999999999999</v>
      </c>
      <c r="N106" s="120">
        <f t="shared" si="67"/>
        <v>0</v>
      </c>
      <c r="O106" s="120">
        <f t="shared" si="68"/>
        <v>4.9096747698462089</v>
      </c>
      <c r="P106" s="252">
        <f t="shared" si="69"/>
        <v>17</v>
      </c>
      <c r="Q106" s="253">
        <f t="shared" si="70"/>
        <v>0</v>
      </c>
      <c r="R106" s="253">
        <f t="shared" si="71"/>
        <v>96</v>
      </c>
      <c r="T106">
        <v>514</v>
      </c>
      <c r="U106">
        <v>3762</v>
      </c>
      <c r="V106" t="s">
        <v>1498</v>
      </c>
      <c r="W106">
        <v>1955.3230000000001</v>
      </c>
      <c r="X106">
        <v>884.36400000000003</v>
      </c>
      <c r="Y106">
        <v>2.2109999999999999</v>
      </c>
      <c r="Z106">
        <v>7.5609999999999999</v>
      </c>
      <c r="AA106">
        <v>134.11968999999999</v>
      </c>
      <c r="AB106">
        <v>2.0235750000000001</v>
      </c>
      <c r="AC106">
        <v>47.156077000000003</v>
      </c>
      <c r="AD106" s="1">
        <v>421</v>
      </c>
      <c r="AE106">
        <v>0</v>
      </c>
      <c r="AF106">
        <v>96</v>
      </c>
      <c r="AG106">
        <v>90</v>
      </c>
      <c r="AH106">
        <v>14.578939999999999</v>
      </c>
      <c r="AI106">
        <v>55</v>
      </c>
      <c r="AJ106">
        <v>11.5</v>
      </c>
      <c r="AK106">
        <v>17</v>
      </c>
      <c r="AL106">
        <v>1802</v>
      </c>
      <c r="AM106" t="s">
        <v>1499</v>
      </c>
      <c r="AN106" t="s">
        <v>1500</v>
      </c>
      <c r="AO106">
        <v>1843.34</v>
      </c>
      <c r="AR106" t="s">
        <v>156</v>
      </c>
      <c r="AS106" t="s">
        <v>231</v>
      </c>
      <c r="AT106" t="s">
        <v>1121</v>
      </c>
      <c r="AU106" t="s">
        <v>1498</v>
      </c>
      <c r="AV106" t="s">
        <v>49</v>
      </c>
      <c r="AW106">
        <v>2</v>
      </c>
      <c r="BB106">
        <v>0.92717641465699718</v>
      </c>
      <c r="BC106" t="s">
        <v>71</v>
      </c>
      <c r="BF106" t="s">
        <v>156</v>
      </c>
      <c r="BG106" t="s">
        <v>231</v>
      </c>
      <c r="BH106" t="s">
        <v>1498</v>
      </c>
      <c r="BI106">
        <v>3762</v>
      </c>
      <c r="BJ106">
        <v>2</v>
      </c>
      <c r="BK106" t="s">
        <v>1121</v>
      </c>
      <c r="BL106" t="s">
        <v>1103</v>
      </c>
      <c r="BM106">
        <v>0.92717641465699718</v>
      </c>
      <c r="BN106" t="s">
        <v>71</v>
      </c>
      <c r="BO106" t="s">
        <v>698</v>
      </c>
      <c r="BP106">
        <v>1955.3229999999999</v>
      </c>
    </row>
    <row r="107" spans="1:69" ht="16.5">
      <c r="A107" s="109" t="str">
        <f t="shared" si="54"/>
        <v>삼환교통</v>
      </c>
      <c r="B107" s="110" t="str">
        <f t="shared" si="55"/>
        <v>박진관</v>
      </c>
      <c r="C107" s="111" t="str">
        <f t="shared" si="56"/>
        <v>B</v>
      </c>
      <c r="D107" s="112">
        <f t="shared" si="57"/>
        <v>0.90210526315789474</v>
      </c>
      <c r="E107" s="113">
        <f t="shared" si="58"/>
        <v>6761</v>
      </c>
      <c r="F107" s="114" t="str">
        <f t="shared" si="59"/>
        <v>23</v>
      </c>
      <c r="G107" s="115" t="str">
        <f t="shared" si="60"/>
        <v>70바3122</v>
      </c>
      <c r="H107" s="116">
        <f t="shared" si="61"/>
        <v>1</v>
      </c>
      <c r="I107" s="117">
        <f t="shared" si="62"/>
        <v>1458.08</v>
      </c>
      <c r="J107" s="118">
        <f t="shared" si="63"/>
        <v>5.9818532853626186E-3</v>
      </c>
      <c r="K107" s="118">
        <f t="shared" si="64"/>
        <v>0.34381364395530817</v>
      </c>
      <c r="L107" s="118">
        <f t="shared" si="65"/>
        <v>0.25787336771644903</v>
      </c>
      <c r="M107" s="119">
        <f t="shared" si="66"/>
        <v>11.202999999999999</v>
      </c>
      <c r="N107" s="120">
        <f t="shared" si="67"/>
        <v>0</v>
      </c>
      <c r="O107" s="120">
        <f t="shared" si="68"/>
        <v>16.665752222100298</v>
      </c>
      <c r="P107" s="252">
        <f t="shared" si="69"/>
        <v>2</v>
      </c>
      <c r="Q107" s="253">
        <f t="shared" si="70"/>
        <v>0</v>
      </c>
      <c r="R107" s="253">
        <f t="shared" si="71"/>
        <v>243</v>
      </c>
      <c r="T107">
        <v>514</v>
      </c>
      <c r="U107">
        <v>6761</v>
      </c>
      <c r="V107" t="s">
        <v>1501</v>
      </c>
      <c r="W107">
        <v>1458.08</v>
      </c>
      <c r="X107">
        <v>850.56600000000003</v>
      </c>
      <c r="Y107">
        <v>1.714</v>
      </c>
      <c r="Z107">
        <v>11.202999999999999</v>
      </c>
      <c r="AA107">
        <v>90.547189000000003</v>
      </c>
      <c r="AB107">
        <v>0.54164000000000001</v>
      </c>
      <c r="AC107">
        <v>31.131359</v>
      </c>
      <c r="AD107" s="1">
        <v>376</v>
      </c>
      <c r="AE107">
        <v>0</v>
      </c>
      <c r="AF107">
        <v>243</v>
      </c>
      <c r="AG107">
        <v>69</v>
      </c>
      <c r="AH107">
        <v>16.102983999999999</v>
      </c>
      <c r="AI107">
        <v>13.7</v>
      </c>
      <c r="AJ107">
        <v>0</v>
      </c>
      <c r="AK107">
        <v>2</v>
      </c>
      <c r="AL107">
        <v>483</v>
      </c>
      <c r="AM107" t="s">
        <v>1502</v>
      </c>
      <c r="AN107" t="s">
        <v>1503</v>
      </c>
      <c r="AO107">
        <v>1458.08</v>
      </c>
      <c r="AR107" t="s">
        <v>156</v>
      </c>
      <c r="AS107" t="s">
        <v>228</v>
      </c>
      <c r="AT107" t="s">
        <v>999</v>
      </c>
      <c r="AU107" t="s">
        <v>1501</v>
      </c>
      <c r="AV107" t="s">
        <v>49</v>
      </c>
      <c r="AW107">
        <v>1</v>
      </c>
      <c r="BB107">
        <v>0.90210526315789474</v>
      </c>
      <c r="BC107" t="s">
        <v>71</v>
      </c>
      <c r="BF107" t="s">
        <v>156</v>
      </c>
      <c r="BG107" t="s">
        <v>228</v>
      </c>
      <c r="BH107" t="s">
        <v>1501</v>
      </c>
      <c r="BI107">
        <v>6761</v>
      </c>
      <c r="BJ107">
        <v>1</v>
      </c>
      <c r="BK107" t="s">
        <v>999</v>
      </c>
      <c r="BL107" t="s">
        <v>697</v>
      </c>
      <c r="BM107">
        <v>0.90210526315789474</v>
      </c>
      <c r="BN107" t="s">
        <v>71</v>
      </c>
      <c r="BO107" t="s">
        <v>698</v>
      </c>
      <c r="BP107">
        <v>1458.08</v>
      </c>
    </row>
    <row r="108" spans="1:69" ht="16.5">
      <c r="A108" s="109" t="str">
        <f t="shared" si="54"/>
        <v>삼환교통</v>
      </c>
      <c r="B108" s="110" t="str">
        <f t="shared" si="55"/>
        <v>박창남</v>
      </c>
      <c r="C108" s="111" t="str">
        <f t="shared" si="56"/>
        <v>S</v>
      </c>
      <c r="D108" s="112">
        <f t="shared" si="57"/>
        <v>1.0491124134125116</v>
      </c>
      <c r="E108" s="113">
        <f t="shared" si="58"/>
        <v>6991</v>
      </c>
      <c r="F108" s="114" t="str">
        <f t="shared" si="59"/>
        <v>79</v>
      </c>
      <c r="G108" s="115" t="str">
        <f t="shared" si="60"/>
        <v>70바3153</v>
      </c>
      <c r="H108" s="116">
        <f t="shared" si="61"/>
        <v>14</v>
      </c>
      <c r="I108" s="117">
        <f t="shared" si="62"/>
        <v>2313.6090000000004</v>
      </c>
      <c r="J108" s="118">
        <f t="shared" si="63"/>
        <v>1.4793788727241198E-2</v>
      </c>
      <c r="K108" s="118">
        <f t="shared" si="64"/>
        <v>0.31891977997904436</v>
      </c>
      <c r="L108" s="118">
        <f t="shared" si="65"/>
        <v>0.10805628781699932</v>
      </c>
      <c r="M108" s="119">
        <f t="shared" si="66"/>
        <v>7.2030000000000003</v>
      </c>
      <c r="N108" s="120">
        <f t="shared" si="67"/>
        <v>4.3222515126799733E-2</v>
      </c>
      <c r="O108" s="120">
        <f t="shared" si="68"/>
        <v>13.744759810322314</v>
      </c>
      <c r="P108" s="252">
        <f t="shared" si="69"/>
        <v>1</v>
      </c>
      <c r="Q108" s="253">
        <f t="shared" si="70"/>
        <v>1</v>
      </c>
      <c r="R108" s="253">
        <f t="shared" si="71"/>
        <v>318</v>
      </c>
      <c r="T108">
        <v>514</v>
      </c>
      <c r="U108">
        <v>6991</v>
      </c>
      <c r="V108" t="s">
        <v>1504</v>
      </c>
      <c r="W108">
        <v>2313.6089999999999</v>
      </c>
      <c r="X108">
        <v>927.245</v>
      </c>
      <c r="Y108">
        <v>2.4950000000000001</v>
      </c>
      <c r="Z108">
        <v>7.2030000000000003</v>
      </c>
      <c r="AA108">
        <v>133.537462</v>
      </c>
      <c r="AB108">
        <v>1.975525</v>
      </c>
      <c r="AC108">
        <v>42.587738000000002</v>
      </c>
      <c r="AD108" s="1">
        <v>250</v>
      </c>
      <c r="AE108">
        <v>1</v>
      </c>
      <c r="AF108">
        <v>318</v>
      </c>
      <c r="AG108">
        <v>74</v>
      </c>
      <c r="AH108">
        <v>17.325541999999999</v>
      </c>
      <c r="AI108">
        <v>302.39999999999998</v>
      </c>
      <c r="AJ108">
        <v>0</v>
      </c>
      <c r="AK108">
        <v>1</v>
      </c>
      <c r="AL108">
        <v>294</v>
      </c>
      <c r="AM108" t="s">
        <v>1505</v>
      </c>
      <c r="AN108" t="s">
        <v>1506</v>
      </c>
      <c r="AO108">
        <v>258.79199999999997</v>
      </c>
      <c r="AR108" t="s">
        <v>156</v>
      </c>
      <c r="AS108" t="s">
        <v>232</v>
      </c>
      <c r="AT108" t="s">
        <v>1152</v>
      </c>
      <c r="AU108" t="s">
        <v>1504</v>
      </c>
      <c r="AV108" t="s">
        <v>49</v>
      </c>
      <c r="AW108">
        <v>14</v>
      </c>
      <c r="BB108">
        <v>1.0491124134125116</v>
      </c>
      <c r="BC108" t="s">
        <v>74</v>
      </c>
      <c r="BF108" t="s">
        <v>156</v>
      </c>
      <c r="BG108" t="s">
        <v>232</v>
      </c>
      <c r="BH108" t="s">
        <v>1504</v>
      </c>
      <c r="BI108">
        <v>6991</v>
      </c>
      <c r="BJ108">
        <v>14</v>
      </c>
      <c r="BK108" t="s">
        <v>1152</v>
      </c>
      <c r="BL108" t="s">
        <v>1168</v>
      </c>
      <c r="BM108">
        <v>1.0491124134125116</v>
      </c>
      <c r="BN108" t="s">
        <v>74</v>
      </c>
      <c r="BO108" t="s">
        <v>699</v>
      </c>
      <c r="BP108">
        <v>2313.6090000000004</v>
      </c>
    </row>
    <row r="109" spans="1:69" ht="16.5">
      <c r="A109" s="109" t="str">
        <f t="shared" si="54"/>
        <v>삼환교통</v>
      </c>
      <c r="B109" s="110" t="str">
        <f t="shared" si="55"/>
        <v>박천용</v>
      </c>
      <c r="C109" s="111" t="str">
        <f t="shared" si="56"/>
        <v>C</v>
      </c>
      <c r="D109" s="112">
        <f t="shared" si="57"/>
        <v>0.89168015768921338</v>
      </c>
      <c r="E109" s="113">
        <f t="shared" si="58"/>
        <v>5997</v>
      </c>
      <c r="F109" s="114" t="str">
        <f t="shared" si="59"/>
        <v>79</v>
      </c>
      <c r="G109" s="115" t="str">
        <f t="shared" si="60"/>
        <v>70바3168</v>
      </c>
      <c r="H109" s="116">
        <f t="shared" si="61"/>
        <v>2</v>
      </c>
      <c r="I109" s="117">
        <f t="shared" si="62"/>
        <v>1967.0759999999998</v>
      </c>
      <c r="J109" s="118">
        <f t="shared" si="63"/>
        <v>1.8871562598704636E-2</v>
      </c>
      <c r="K109" s="118">
        <f t="shared" si="64"/>
        <v>0.35170075500375442</v>
      </c>
      <c r="L109" s="118">
        <f t="shared" si="65"/>
        <v>0.23537473895263836</v>
      </c>
      <c r="M109" s="119">
        <f t="shared" si="66"/>
        <v>10.679</v>
      </c>
      <c r="N109" s="120">
        <f t="shared" si="67"/>
        <v>0</v>
      </c>
      <c r="O109" s="120">
        <f t="shared" si="68"/>
        <v>40.262806317600337</v>
      </c>
      <c r="P109" s="252">
        <f t="shared" si="69"/>
        <v>2</v>
      </c>
      <c r="Q109" s="253">
        <f t="shared" si="70"/>
        <v>0</v>
      </c>
      <c r="R109" s="253">
        <f t="shared" si="71"/>
        <v>792</v>
      </c>
      <c r="T109">
        <v>514</v>
      </c>
      <c r="U109">
        <v>5997</v>
      </c>
      <c r="V109" t="s">
        <v>1507</v>
      </c>
      <c r="W109">
        <v>1967.076</v>
      </c>
      <c r="X109">
        <v>917.12</v>
      </c>
      <c r="Y109">
        <v>2.145</v>
      </c>
      <c r="Z109">
        <v>10.679</v>
      </c>
      <c r="AA109">
        <v>111.29163200000001</v>
      </c>
      <c r="AB109">
        <v>2.100247</v>
      </c>
      <c r="AC109">
        <v>39.141351</v>
      </c>
      <c r="AD109" s="1">
        <v>463</v>
      </c>
      <c r="AE109">
        <v>0</v>
      </c>
      <c r="AF109">
        <v>792</v>
      </c>
      <c r="AG109">
        <v>76</v>
      </c>
      <c r="AH109">
        <v>17.674966999999999</v>
      </c>
      <c r="AI109">
        <v>636.70000000000005</v>
      </c>
      <c r="AJ109">
        <v>0</v>
      </c>
      <c r="AK109">
        <v>2</v>
      </c>
      <c r="AL109">
        <v>607</v>
      </c>
      <c r="AM109" t="s">
        <v>1508</v>
      </c>
      <c r="AN109" t="s">
        <v>1509</v>
      </c>
      <c r="AO109">
        <v>1860.5719999999999</v>
      </c>
      <c r="AR109" t="s">
        <v>156</v>
      </c>
      <c r="AS109" t="s">
        <v>232</v>
      </c>
      <c r="AT109" t="s">
        <v>1160</v>
      </c>
      <c r="AU109" t="s">
        <v>1507</v>
      </c>
      <c r="AV109" t="s">
        <v>49</v>
      </c>
      <c r="AW109">
        <v>2</v>
      </c>
      <c r="BB109">
        <v>0.89168015768921338</v>
      </c>
      <c r="BC109" t="s">
        <v>72</v>
      </c>
      <c r="BF109" t="s">
        <v>156</v>
      </c>
      <c r="BG109" t="s">
        <v>232</v>
      </c>
      <c r="BH109" t="s">
        <v>1507</v>
      </c>
      <c r="BI109">
        <v>5997</v>
      </c>
      <c r="BJ109">
        <v>2</v>
      </c>
      <c r="BK109" t="s">
        <v>1160</v>
      </c>
      <c r="BL109" t="s">
        <v>1170</v>
      </c>
      <c r="BM109">
        <v>0.89168015768921338</v>
      </c>
      <c r="BN109" t="s">
        <v>72</v>
      </c>
      <c r="BO109" t="s">
        <v>700</v>
      </c>
      <c r="BP109">
        <v>1967.0759999999998</v>
      </c>
    </row>
    <row r="110" spans="1:69" ht="16.5">
      <c r="A110" s="109" t="str">
        <f t="shared" si="54"/>
        <v>삼환교통</v>
      </c>
      <c r="B110" s="110" t="str">
        <f t="shared" si="55"/>
        <v>박철용</v>
      </c>
      <c r="C110" s="111" t="str">
        <f t="shared" si="56"/>
        <v>B</v>
      </c>
      <c r="D110" s="112">
        <f t="shared" si="57"/>
        <v>0.93181818181818166</v>
      </c>
      <c r="E110" s="113">
        <f t="shared" si="58"/>
        <v>9167</v>
      </c>
      <c r="F110" s="114" t="str">
        <f t="shared" si="59"/>
        <v>14</v>
      </c>
      <c r="G110" s="115" t="str">
        <f t="shared" si="60"/>
        <v>70바3189</v>
      </c>
      <c r="H110" s="116">
        <f t="shared" si="61"/>
        <v>1</v>
      </c>
      <c r="I110" s="117">
        <f t="shared" si="62"/>
        <v>2010.3219999999999</v>
      </c>
      <c r="J110" s="118">
        <f t="shared" si="63"/>
        <v>9.8591229212052281E-3</v>
      </c>
      <c r="K110" s="118">
        <f t="shared" si="64"/>
        <v>0.30995761024715296</v>
      </c>
      <c r="L110" s="118">
        <f t="shared" si="65"/>
        <v>0.12883508214106995</v>
      </c>
      <c r="M110" s="119">
        <f t="shared" si="66"/>
        <v>6.6840000000000002</v>
      </c>
      <c r="N110" s="120">
        <f t="shared" si="67"/>
        <v>0.54717602453736269</v>
      </c>
      <c r="O110" s="120">
        <f t="shared" si="68"/>
        <v>15.271185412088213</v>
      </c>
      <c r="P110" s="252">
        <f t="shared" si="69"/>
        <v>14</v>
      </c>
      <c r="Q110" s="253">
        <f t="shared" si="70"/>
        <v>11</v>
      </c>
      <c r="R110" s="253">
        <f t="shared" si="71"/>
        <v>307</v>
      </c>
      <c r="T110">
        <v>514</v>
      </c>
      <c r="U110">
        <v>9167</v>
      </c>
      <c r="V110" t="s">
        <v>1510</v>
      </c>
      <c r="W110">
        <v>2010.3219999999999</v>
      </c>
      <c r="X110">
        <v>980.44200000000001</v>
      </c>
      <c r="Y110">
        <v>2.0499999999999998</v>
      </c>
      <c r="Z110">
        <v>6.6840000000000002</v>
      </c>
      <c r="AA110">
        <v>129.54357200000001</v>
      </c>
      <c r="AB110">
        <v>1.2771859999999999</v>
      </c>
      <c r="AC110">
        <v>40.153016000000001</v>
      </c>
      <c r="AD110" s="1">
        <v>259</v>
      </c>
      <c r="AE110">
        <v>11</v>
      </c>
      <c r="AF110">
        <v>307</v>
      </c>
      <c r="AG110">
        <v>64</v>
      </c>
      <c r="AH110">
        <v>15.5185</v>
      </c>
      <c r="AI110">
        <v>16.3</v>
      </c>
      <c r="AJ110">
        <v>0</v>
      </c>
      <c r="AK110">
        <v>14</v>
      </c>
      <c r="AL110">
        <v>2404</v>
      </c>
      <c r="AM110" t="s">
        <v>1511</v>
      </c>
      <c r="AN110" t="s">
        <v>1512</v>
      </c>
      <c r="AO110">
        <v>2010.3219999999999</v>
      </c>
      <c r="AR110" t="s">
        <v>156</v>
      </c>
      <c r="AS110" t="s">
        <v>227</v>
      </c>
      <c r="AT110" t="s">
        <v>984</v>
      </c>
      <c r="AU110" t="s">
        <v>1510</v>
      </c>
      <c r="AV110" t="s">
        <v>49</v>
      </c>
      <c r="AW110">
        <v>1</v>
      </c>
      <c r="BB110">
        <v>0.93181818181818166</v>
      </c>
      <c r="BC110" t="s">
        <v>71</v>
      </c>
      <c r="BF110" t="s">
        <v>156</v>
      </c>
      <c r="BG110" t="s">
        <v>227</v>
      </c>
      <c r="BH110" t="s">
        <v>1510</v>
      </c>
      <c r="BI110">
        <v>9167</v>
      </c>
      <c r="BJ110">
        <v>1</v>
      </c>
      <c r="BK110" t="s">
        <v>984</v>
      </c>
      <c r="BL110" t="s">
        <v>697</v>
      </c>
      <c r="BM110">
        <v>0.93181818181818166</v>
      </c>
      <c r="BN110" t="s">
        <v>71</v>
      </c>
      <c r="BO110" t="s">
        <v>698</v>
      </c>
      <c r="BP110">
        <v>2010.3219999999999</v>
      </c>
    </row>
    <row r="111" spans="1:69" ht="16.5">
      <c r="A111" s="109" t="str">
        <f t="shared" si="54"/>
        <v>삼환교통</v>
      </c>
      <c r="B111" s="110" t="str">
        <f t="shared" si="55"/>
        <v>박철우</v>
      </c>
      <c r="C111" s="111" t="str">
        <f t="shared" si="56"/>
        <v>C</v>
      </c>
      <c r="D111" s="112">
        <f t="shared" si="57"/>
        <v>0.89851189603032311</v>
      </c>
      <c r="E111" s="113">
        <f t="shared" si="58"/>
        <v>5945</v>
      </c>
      <c r="F111" s="114" t="str">
        <f t="shared" si="59"/>
        <v>62</v>
      </c>
      <c r="G111" s="115" t="str">
        <f t="shared" si="60"/>
        <v>72아1192</v>
      </c>
      <c r="H111" s="116">
        <f t="shared" si="61"/>
        <v>14</v>
      </c>
      <c r="I111" s="117">
        <f t="shared" si="62"/>
        <v>2023.8090000000002</v>
      </c>
      <c r="J111" s="118">
        <f t="shared" si="63"/>
        <v>1.4460199204856144E-2</v>
      </c>
      <c r="K111" s="118">
        <f t="shared" si="64"/>
        <v>0.37409650091167113</v>
      </c>
      <c r="L111" s="118">
        <f t="shared" si="65"/>
        <v>0.19567063887945946</v>
      </c>
      <c r="M111" s="119">
        <f t="shared" si="66"/>
        <v>9.2889999999999997</v>
      </c>
      <c r="N111" s="120">
        <f t="shared" si="67"/>
        <v>0</v>
      </c>
      <c r="O111" s="120">
        <f t="shared" si="68"/>
        <v>13.143532813620258</v>
      </c>
      <c r="P111" s="252">
        <f t="shared" si="69"/>
        <v>3</v>
      </c>
      <c r="Q111" s="253">
        <f t="shared" si="70"/>
        <v>0</v>
      </c>
      <c r="R111" s="253">
        <f t="shared" si="71"/>
        <v>266</v>
      </c>
      <c r="T111">
        <v>514</v>
      </c>
      <c r="U111">
        <v>5945</v>
      </c>
      <c r="V111" t="s">
        <v>1513</v>
      </c>
      <c r="W111">
        <v>2023.809</v>
      </c>
      <c r="X111">
        <v>966.75300000000004</v>
      </c>
      <c r="Y111">
        <v>2.093</v>
      </c>
      <c r="Z111">
        <v>9.2889999999999997</v>
      </c>
      <c r="AA111">
        <v>144.76273599999999</v>
      </c>
      <c r="AB111">
        <v>2.0932979999999999</v>
      </c>
      <c r="AC111">
        <v>54.155233000000003</v>
      </c>
      <c r="AD111" s="1">
        <v>396</v>
      </c>
      <c r="AE111">
        <v>0</v>
      </c>
      <c r="AF111">
        <v>266</v>
      </c>
      <c r="AG111">
        <v>65</v>
      </c>
      <c r="AH111">
        <v>13.980179</v>
      </c>
      <c r="AI111">
        <v>56.4</v>
      </c>
      <c r="AJ111">
        <v>0</v>
      </c>
      <c r="AK111">
        <v>3</v>
      </c>
      <c r="AL111">
        <v>264</v>
      </c>
      <c r="AM111" t="s">
        <v>1514</v>
      </c>
      <c r="AN111" t="s">
        <v>1515</v>
      </c>
      <c r="AO111">
        <v>259.76900000000001</v>
      </c>
      <c r="AR111" t="s">
        <v>156</v>
      </c>
      <c r="AS111" t="s">
        <v>231</v>
      </c>
      <c r="AT111" t="s">
        <v>1141</v>
      </c>
      <c r="AU111" t="s">
        <v>1513</v>
      </c>
      <c r="AV111" t="s">
        <v>49</v>
      </c>
      <c r="AW111">
        <v>14</v>
      </c>
      <c r="BB111">
        <v>0.89851189603032311</v>
      </c>
      <c r="BC111" t="s">
        <v>72</v>
      </c>
      <c r="BF111" t="s">
        <v>156</v>
      </c>
      <c r="BG111" t="s">
        <v>231</v>
      </c>
      <c r="BH111" t="s">
        <v>1513</v>
      </c>
      <c r="BI111">
        <v>5945</v>
      </c>
      <c r="BJ111">
        <v>14</v>
      </c>
      <c r="BK111" t="s">
        <v>1141</v>
      </c>
      <c r="BL111" t="s">
        <v>1135</v>
      </c>
      <c r="BM111">
        <v>0.89851189603032311</v>
      </c>
      <c r="BN111" t="s">
        <v>72</v>
      </c>
      <c r="BO111" t="s">
        <v>700</v>
      </c>
      <c r="BP111">
        <v>2023.8090000000002</v>
      </c>
    </row>
    <row r="112" spans="1:69" ht="16.5">
      <c r="A112" s="109" t="str">
        <f t="shared" si="54"/>
        <v>삼환교통</v>
      </c>
      <c r="B112" s="110" t="str">
        <f t="shared" si="55"/>
        <v>박해석</v>
      </c>
      <c r="C112" s="111" t="str">
        <f t="shared" si="56"/>
        <v>S</v>
      </c>
      <c r="D112" s="112">
        <f t="shared" si="57"/>
        <v>1.0653821931985143</v>
      </c>
      <c r="E112" s="113">
        <f t="shared" si="58"/>
        <v>2098</v>
      </c>
      <c r="F112" s="114" t="str">
        <f t="shared" si="59"/>
        <v>62</v>
      </c>
      <c r="G112" s="115" t="str">
        <f t="shared" si="60"/>
        <v>70바3193</v>
      </c>
      <c r="H112" s="116">
        <f t="shared" si="61"/>
        <v>10</v>
      </c>
      <c r="I112" s="117">
        <f t="shared" si="62"/>
        <v>1806.8829999999998</v>
      </c>
      <c r="J112" s="118">
        <f t="shared" si="63"/>
        <v>2.0746060604203012E-3</v>
      </c>
      <c r="K112" s="118">
        <f t="shared" si="64"/>
        <v>0.31870105971124107</v>
      </c>
      <c r="L112" s="118">
        <f t="shared" si="65"/>
        <v>0.11954288130443422</v>
      </c>
      <c r="M112" s="119">
        <f t="shared" si="66"/>
        <v>6.0170000000000003</v>
      </c>
      <c r="N112" s="120">
        <f t="shared" si="67"/>
        <v>0.38740748570881456</v>
      </c>
      <c r="O112" s="120">
        <f t="shared" si="68"/>
        <v>2.0477252816037339</v>
      </c>
      <c r="P112" s="252">
        <f t="shared" si="69"/>
        <v>0</v>
      </c>
      <c r="Q112" s="253">
        <f t="shared" si="70"/>
        <v>7</v>
      </c>
      <c r="R112" s="253">
        <f t="shared" si="71"/>
        <v>37</v>
      </c>
      <c r="T112">
        <v>514</v>
      </c>
      <c r="U112">
        <v>2098</v>
      </c>
      <c r="V112" t="s">
        <v>1516</v>
      </c>
      <c r="W112">
        <v>1806.883</v>
      </c>
      <c r="X112">
        <v>691.22199999999998</v>
      </c>
      <c r="Y112">
        <v>2.6139999999999999</v>
      </c>
      <c r="Z112">
        <v>6.0170000000000003</v>
      </c>
      <c r="AA112">
        <v>119.411586</v>
      </c>
      <c r="AB112">
        <v>0.24773200000000001</v>
      </c>
      <c r="AC112">
        <v>38.056598999999999</v>
      </c>
      <c r="AD112" s="1">
        <v>216</v>
      </c>
      <c r="AE112">
        <v>7</v>
      </c>
      <c r="AF112">
        <v>37</v>
      </c>
      <c r="AG112">
        <v>74</v>
      </c>
      <c r="AH112">
        <v>15.131555000000001</v>
      </c>
      <c r="AI112">
        <v>85.4</v>
      </c>
      <c r="AJ112">
        <v>0</v>
      </c>
      <c r="AK112">
        <v>0</v>
      </c>
      <c r="AL112">
        <v>0</v>
      </c>
      <c r="AM112" t="s">
        <v>1517</v>
      </c>
      <c r="AN112" t="s">
        <v>1518</v>
      </c>
      <c r="AO112">
        <v>459.95</v>
      </c>
      <c r="AR112" t="s">
        <v>156</v>
      </c>
      <c r="AS112" t="s">
        <v>231</v>
      </c>
      <c r="AT112" t="s">
        <v>1131</v>
      </c>
      <c r="AU112" t="s">
        <v>1516</v>
      </c>
      <c r="AV112" t="s">
        <v>49</v>
      </c>
      <c r="AW112">
        <v>10</v>
      </c>
      <c r="BB112">
        <v>1.0653821931985143</v>
      </c>
      <c r="BC112" t="s">
        <v>74</v>
      </c>
      <c r="BF112" t="s">
        <v>156</v>
      </c>
      <c r="BG112" t="s">
        <v>231</v>
      </c>
      <c r="BH112" t="s">
        <v>1516</v>
      </c>
      <c r="BI112">
        <v>2098</v>
      </c>
      <c r="BJ112">
        <v>10</v>
      </c>
      <c r="BK112" t="s">
        <v>1131</v>
      </c>
      <c r="BL112" t="s">
        <v>1139</v>
      </c>
      <c r="BM112">
        <v>1.0653821931985143</v>
      </c>
      <c r="BN112" t="s">
        <v>74</v>
      </c>
      <c r="BO112" t="s">
        <v>699</v>
      </c>
      <c r="BP112">
        <v>1806.8829999999998</v>
      </c>
    </row>
    <row r="113" spans="1:68" ht="16.5">
      <c r="A113" s="109" t="str">
        <f t="shared" si="54"/>
        <v>삼환교통</v>
      </c>
      <c r="B113" s="110" t="str">
        <f t="shared" si="55"/>
        <v>박현기</v>
      </c>
      <c r="C113" s="111" t="str">
        <f t="shared" si="56"/>
        <v>B</v>
      </c>
      <c r="D113" s="112">
        <f t="shared" si="57"/>
        <v>0.90333333333333332</v>
      </c>
      <c r="E113" s="113">
        <f t="shared" si="58"/>
        <v>5209</v>
      </c>
      <c r="F113" s="114" t="str">
        <f t="shared" si="59"/>
        <v>4</v>
      </c>
      <c r="G113" s="115" t="str">
        <f t="shared" si="60"/>
        <v>72아1213</v>
      </c>
      <c r="H113" s="116">
        <f t="shared" si="61"/>
        <v>1</v>
      </c>
      <c r="I113" s="117">
        <f t="shared" si="62"/>
        <v>2128.335</v>
      </c>
      <c r="J113" s="118">
        <f t="shared" si="63"/>
        <v>1.2926109737691687E-2</v>
      </c>
      <c r="K113" s="118">
        <f t="shared" si="64"/>
        <v>0.30031857373511472</v>
      </c>
      <c r="L113" s="118">
        <f t="shared" si="65"/>
        <v>0.25043050083750912</v>
      </c>
      <c r="M113" s="119">
        <f t="shared" si="66"/>
        <v>7.944</v>
      </c>
      <c r="N113" s="120">
        <f t="shared" si="67"/>
        <v>9.3970169169797044E-2</v>
      </c>
      <c r="O113" s="120">
        <f t="shared" si="68"/>
        <v>6.6248969264706918</v>
      </c>
      <c r="P113" s="252">
        <f t="shared" si="69"/>
        <v>3</v>
      </c>
      <c r="Q113" s="253">
        <f t="shared" si="70"/>
        <v>2</v>
      </c>
      <c r="R113" s="253">
        <f t="shared" si="71"/>
        <v>141</v>
      </c>
      <c r="T113">
        <v>514</v>
      </c>
      <c r="U113">
        <v>5209</v>
      </c>
      <c r="V113" t="s">
        <v>1519</v>
      </c>
      <c r="W113">
        <v>2128.335</v>
      </c>
      <c r="X113">
        <v>785.26800000000003</v>
      </c>
      <c r="Y113">
        <v>2.71</v>
      </c>
      <c r="Z113">
        <v>7.944</v>
      </c>
      <c r="AA113">
        <v>128.548576</v>
      </c>
      <c r="AB113">
        <v>1.6616329999999999</v>
      </c>
      <c r="AC113">
        <v>38.605525</v>
      </c>
      <c r="AD113" s="1">
        <v>533</v>
      </c>
      <c r="AE113">
        <v>2</v>
      </c>
      <c r="AF113">
        <v>141</v>
      </c>
      <c r="AG113">
        <v>65</v>
      </c>
      <c r="AH113">
        <v>16.556659</v>
      </c>
      <c r="AI113">
        <v>31.7</v>
      </c>
      <c r="AJ113">
        <v>0</v>
      </c>
      <c r="AK113">
        <v>3</v>
      </c>
      <c r="AL113">
        <v>129</v>
      </c>
      <c r="AM113" t="s">
        <v>1520</v>
      </c>
      <c r="AN113" t="s">
        <v>1521</v>
      </c>
      <c r="AO113">
        <v>2128.335</v>
      </c>
      <c r="AR113" t="s">
        <v>156</v>
      </c>
      <c r="AS113" t="s">
        <v>229</v>
      </c>
      <c r="AT113" t="s">
        <v>1040</v>
      </c>
      <c r="AU113" t="s">
        <v>1519</v>
      </c>
      <c r="AV113" t="s">
        <v>49</v>
      </c>
      <c r="AW113">
        <v>1</v>
      </c>
      <c r="BB113">
        <v>0.90333333333333332</v>
      </c>
      <c r="BC113" t="s">
        <v>71</v>
      </c>
      <c r="BF113" t="s">
        <v>156</v>
      </c>
      <c r="BG113" t="s">
        <v>229</v>
      </c>
      <c r="BH113" t="s">
        <v>1519</v>
      </c>
      <c r="BI113">
        <v>5209</v>
      </c>
      <c r="BJ113">
        <v>1</v>
      </c>
      <c r="BK113" t="s">
        <v>1040</v>
      </c>
      <c r="BL113" t="s">
        <v>697</v>
      </c>
      <c r="BM113">
        <v>0.90333333333333332</v>
      </c>
      <c r="BN113" t="s">
        <v>71</v>
      </c>
      <c r="BO113" t="s">
        <v>698</v>
      </c>
      <c r="BP113">
        <v>2128.335</v>
      </c>
    </row>
    <row r="114" spans="1:68" ht="16.5">
      <c r="A114" s="109" t="str">
        <f t="shared" si="54"/>
        <v>삼환교통</v>
      </c>
      <c r="B114" s="110" t="str">
        <f t="shared" si="55"/>
        <v>박화열</v>
      </c>
      <c r="C114" s="111" t="str">
        <f t="shared" si="56"/>
        <v>C</v>
      </c>
      <c r="D114" s="112">
        <f t="shared" si="57"/>
        <v>0.85695652173913051</v>
      </c>
      <c r="E114" s="113">
        <f t="shared" si="58"/>
        <v>8527</v>
      </c>
      <c r="F114" s="114" t="str">
        <f t="shared" si="59"/>
        <v>23</v>
      </c>
      <c r="G114" s="115" t="str">
        <f t="shared" si="60"/>
        <v>72아1008</v>
      </c>
      <c r="H114" s="116">
        <f t="shared" si="61"/>
        <v>1</v>
      </c>
      <c r="I114" s="117">
        <f t="shared" si="62"/>
        <v>1903.528</v>
      </c>
      <c r="J114" s="118">
        <f t="shared" si="63"/>
        <v>2.7293076937922777E-2</v>
      </c>
      <c r="K114" s="118">
        <f t="shared" si="64"/>
        <v>0.37331858622686109</v>
      </c>
      <c r="L114" s="118">
        <f t="shared" si="65"/>
        <v>0.13396178044136992</v>
      </c>
      <c r="M114" s="119">
        <f t="shared" si="66"/>
        <v>12.973000000000001</v>
      </c>
      <c r="N114" s="120">
        <f t="shared" si="67"/>
        <v>5.2534031545635261E-2</v>
      </c>
      <c r="O114" s="120">
        <f t="shared" si="68"/>
        <v>38.192240933676835</v>
      </c>
      <c r="P114" s="252">
        <f t="shared" si="69"/>
        <v>6</v>
      </c>
      <c r="Q114" s="253">
        <f t="shared" si="70"/>
        <v>1</v>
      </c>
      <c r="R114" s="253">
        <f t="shared" si="71"/>
        <v>727</v>
      </c>
      <c r="T114">
        <v>514</v>
      </c>
      <c r="U114">
        <v>8527</v>
      </c>
      <c r="V114" t="s">
        <v>1522</v>
      </c>
      <c r="W114">
        <v>1903.528</v>
      </c>
      <c r="X114">
        <v>965.64499999999998</v>
      </c>
      <c r="Y114">
        <v>1.9710000000000001</v>
      </c>
      <c r="Z114">
        <v>12.973000000000001</v>
      </c>
      <c r="AA114">
        <v>123.422178</v>
      </c>
      <c r="AB114">
        <v>3.3685710000000002</v>
      </c>
      <c r="AC114">
        <v>46.075792999999997</v>
      </c>
      <c r="AD114" s="1">
        <v>255</v>
      </c>
      <c r="AE114">
        <v>1</v>
      </c>
      <c r="AF114">
        <v>727</v>
      </c>
      <c r="AG114">
        <v>72</v>
      </c>
      <c r="AH114">
        <v>15.4229</v>
      </c>
      <c r="AI114">
        <v>209.4</v>
      </c>
      <c r="AJ114">
        <v>0</v>
      </c>
      <c r="AK114">
        <v>6</v>
      </c>
      <c r="AL114">
        <v>1730</v>
      </c>
      <c r="AM114" t="s">
        <v>1523</v>
      </c>
      <c r="AN114" t="s">
        <v>1524</v>
      </c>
      <c r="AO114">
        <v>1903.528</v>
      </c>
      <c r="AR114" t="s">
        <v>156</v>
      </c>
      <c r="AS114" t="s">
        <v>228</v>
      </c>
      <c r="AT114" t="s">
        <v>1022</v>
      </c>
      <c r="AU114" t="s">
        <v>1522</v>
      </c>
      <c r="AV114" t="s">
        <v>49</v>
      </c>
      <c r="AW114">
        <v>1</v>
      </c>
      <c r="BB114">
        <v>0.85695652173913051</v>
      </c>
      <c r="BC114" t="s">
        <v>72</v>
      </c>
      <c r="BF114" t="s">
        <v>156</v>
      </c>
      <c r="BG114" t="s">
        <v>228</v>
      </c>
      <c r="BH114" t="s">
        <v>1522</v>
      </c>
      <c r="BI114">
        <v>8527</v>
      </c>
      <c r="BJ114">
        <v>1</v>
      </c>
      <c r="BK114" t="s">
        <v>1022</v>
      </c>
      <c r="BL114" t="s">
        <v>697</v>
      </c>
      <c r="BM114">
        <v>0.85695652173913051</v>
      </c>
      <c r="BN114" t="s">
        <v>72</v>
      </c>
      <c r="BO114" t="s">
        <v>700</v>
      </c>
      <c r="BP114">
        <v>1903.528</v>
      </c>
    </row>
    <row r="115" spans="1:68" ht="16.5">
      <c r="A115" s="109" t="str">
        <f t="shared" si="54"/>
        <v>삼환교통</v>
      </c>
      <c r="B115" s="110" t="str">
        <f t="shared" si="55"/>
        <v>방경운</v>
      </c>
      <c r="C115" s="111" t="str">
        <f t="shared" si="56"/>
        <v>S</v>
      </c>
      <c r="D115" s="112">
        <f t="shared" si="57"/>
        <v>1.0563636363636362</v>
      </c>
      <c r="E115" s="113">
        <f t="shared" si="58"/>
        <v>6337</v>
      </c>
      <c r="F115" s="114" t="str">
        <f t="shared" si="59"/>
        <v>14</v>
      </c>
      <c r="G115" s="115" t="str">
        <f t="shared" si="60"/>
        <v>70바3134</v>
      </c>
      <c r="H115" s="116">
        <f t="shared" si="61"/>
        <v>1</v>
      </c>
      <c r="I115" s="117">
        <f t="shared" si="62"/>
        <v>2132.0210000000002</v>
      </c>
      <c r="J115" s="118">
        <f t="shared" si="63"/>
        <v>2.317953121820307E-2</v>
      </c>
      <c r="K115" s="118">
        <f t="shared" si="64"/>
        <v>0.32146939922347456</v>
      </c>
      <c r="L115" s="118">
        <f t="shared" si="65"/>
        <v>2.6735196323113136E-2</v>
      </c>
      <c r="M115" s="119">
        <f t="shared" si="66"/>
        <v>8.2729999999999997</v>
      </c>
      <c r="N115" s="120">
        <f t="shared" si="67"/>
        <v>0.1407115595953323</v>
      </c>
      <c r="O115" s="120">
        <f t="shared" si="68"/>
        <v>4.0806352282646365</v>
      </c>
      <c r="P115" s="252">
        <f t="shared" si="69"/>
        <v>1</v>
      </c>
      <c r="Q115" s="253">
        <f t="shared" si="70"/>
        <v>3</v>
      </c>
      <c r="R115" s="253">
        <f t="shared" si="71"/>
        <v>87</v>
      </c>
      <c r="T115">
        <v>514</v>
      </c>
      <c r="U115">
        <v>6337</v>
      </c>
      <c r="V115" t="s">
        <v>1525</v>
      </c>
      <c r="W115">
        <v>2132.0210000000002</v>
      </c>
      <c r="X115">
        <v>917.21600000000001</v>
      </c>
      <c r="Y115">
        <v>2.3239999999999998</v>
      </c>
      <c r="Z115">
        <v>8.2729999999999997</v>
      </c>
      <c r="AA115">
        <v>137.46412599999999</v>
      </c>
      <c r="AB115">
        <v>3.1863540000000001</v>
      </c>
      <c r="AC115">
        <v>44.190510000000003</v>
      </c>
      <c r="AD115" s="1">
        <v>57</v>
      </c>
      <c r="AE115">
        <v>3</v>
      </c>
      <c r="AF115">
        <v>87</v>
      </c>
      <c r="AG115">
        <v>73</v>
      </c>
      <c r="AH115">
        <v>15.509653</v>
      </c>
      <c r="AI115">
        <v>32.200000000000003</v>
      </c>
      <c r="AJ115">
        <v>0</v>
      </c>
      <c r="AK115">
        <v>1</v>
      </c>
      <c r="AL115">
        <v>23</v>
      </c>
      <c r="AM115" t="s">
        <v>1526</v>
      </c>
      <c r="AN115" t="s">
        <v>1527</v>
      </c>
      <c r="AO115">
        <v>2132.0210000000002</v>
      </c>
      <c r="AR115" t="s">
        <v>156</v>
      </c>
      <c r="AS115" t="s">
        <v>227</v>
      </c>
      <c r="AT115" t="s">
        <v>958</v>
      </c>
      <c r="AU115" t="s">
        <v>1525</v>
      </c>
      <c r="AV115" t="s">
        <v>49</v>
      </c>
      <c r="AW115">
        <v>1</v>
      </c>
      <c r="BB115">
        <v>1.0563636363636362</v>
      </c>
      <c r="BC115" t="s">
        <v>74</v>
      </c>
      <c r="BF115" t="s">
        <v>156</v>
      </c>
      <c r="BG115" t="s">
        <v>227</v>
      </c>
      <c r="BH115" t="s">
        <v>1525</v>
      </c>
      <c r="BI115">
        <v>6337</v>
      </c>
      <c r="BJ115">
        <v>1</v>
      </c>
      <c r="BK115" t="s">
        <v>958</v>
      </c>
      <c r="BL115" t="s">
        <v>697</v>
      </c>
      <c r="BM115">
        <v>1.0563636363636362</v>
      </c>
      <c r="BN115" t="s">
        <v>74</v>
      </c>
      <c r="BO115" t="s">
        <v>699</v>
      </c>
      <c r="BP115">
        <v>2132.0210000000002</v>
      </c>
    </row>
    <row r="116" spans="1:68" ht="16.5">
      <c r="A116" s="109" t="str">
        <f t="shared" si="54"/>
        <v>삼환교통</v>
      </c>
      <c r="B116" s="110" t="str">
        <f t="shared" si="55"/>
        <v>배순일</v>
      </c>
      <c r="C116" s="111" t="str">
        <f t="shared" si="56"/>
        <v>D</v>
      </c>
      <c r="D116" s="112">
        <f t="shared" si="57"/>
        <v>0.81454545454545446</v>
      </c>
      <c r="E116" s="113">
        <f t="shared" si="58"/>
        <v>6489</v>
      </c>
      <c r="F116" s="114" t="str">
        <f t="shared" si="59"/>
        <v>23</v>
      </c>
      <c r="G116" s="115" t="str">
        <f t="shared" si="60"/>
        <v>70바3192</v>
      </c>
      <c r="H116" s="116">
        <f t="shared" si="61"/>
        <v>1</v>
      </c>
      <c r="I116" s="117">
        <f t="shared" si="62"/>
        <v>1964.0060000000001</v>
      </c>
      <c r="J116" s="118">
        <f t="shared" si="63"/>
        <v>2.2372265200846314E-2</v>
      </c>
      <c r="K116" s="118">
        <f t="shared" si="64"/>
        <v>0.43428741869118187</v>
      </c>
      <c r="L116" s="118">
        <f t="shared" si="65"/>
        <v>0.25203588991072329</v>
      </c>
      <c r="M116" s="119">
        <f t="shared" si="66"/>
        <v>13.981</v>
      </c>
      <c r="N116" s="120">
        <f t="shared" si="67"/>
        <v>0.10183268279221143</v>
      </c>
      <c r="O116" s="120">
        <f t="shared" si="68"/>
        <v>52.138333589612252</v>
      </c>
      <c r="P116" s="252">
        <f t="shared" si="69"/>
        <v>55</v>
      </c>
      <c r="Q116" s="253">
        <f t="shared" si="70"/>
        <v>2</v>
      </c>
      <c r="R116" s="253">
        <f t="shared" si="71"/>
        <v>1024</v>
      </c>
      <c r="T116">
        <v>514</v>
      </c>
      <c r="U116">
        <v>6489</v>
      </c>
      <c r="V116" t="s">
        <v>1528</v>
      </c>
      <c r="W116">
        <v>1964.0060000000001</v>
      </c>
      <c r="X116">
        <v>1095.704</v>
      </c>
      <c r="Y116">
        <v>1.792</v>
      </c>
      <c r="Z116">
        <v>13.981</v>
      </c>
      <c r="AA116">
        <v>138.41441499999999</v>
      </c>
      <c r="AB116">
        <v>3.096644</v>
      </c>
      <c r="AC116">
        <v>60.111638999999997</v>
      </c>
      <c r="AD116" s="1">
        <v>495</v>
      </c>
      <c r="AE116">
        <v>2</v>
      </c>
      <c r="AF116">
        <v>1024</v>
      </c>
      <c r="AG116">
        <v>71</v>
      </c>
      <c r="AH116">
        <v>14.189316</v>
      </c>
      <c r="AI116">
        <v>1970</v>
      </c>
      <c r="AJ116">
        <v>0</v>
      </c>
      <c r="AK116">
        <v>55</v>
      </c>
      <c r="AL116">
        <v>18982</v>
      </c>
      <c r="AM116" t="s">
        <v>1529</v>
      </c>
      <c r="AN116" t="s">
        <v>1530</v>
      </c>
      <c r="AO116">
        <v>1964.0060000000001</v>
      </c>
      <c r="AR116" t="s">
        <v>156</v>
      </c>
      <c r="AS116" t="s">
        <v>228</v>
      </c>
      <c r="AT116" t="s">
        <v>1020</v>
      </c>
      <c r="AU116" t="s">
        <v>1528</v>
      </c>
      <c r="AV116" t="s">
        <v>49</v>
      </c>
      <c r="AW116">
        <v>1</v>
      </c>
      <c r="BB116">
        <v>0.81454545454545446</v>
      </c>
      <c r="BC116" t="s">
        <v>70</v>
      </c>
      <c r="BF116" t="s">
        <v>156</v>
      </c>
      <c r="BG116" t="s">
        <v>228</v>
      </c>
      <c r="BH116" t="s">
        <v>1528</v>
      </c>
      <c r="BI116">
        <v>6489</v>
      </c>
      <c r="BJ116">
        <v>1</v>
      </c>
      <c r="BK116" t="s">
        <v>1020</v>
      </c>
      <c r="BL116" t="s">
        <v>697</v>
      </c>
      <c r="BM116">
        <v>0.81454545454545446</v>
      </c>
      <c r="BN116" t="s">
        <v>70</v>
      </c>
      <c r="BO116" t="s">
        <v>702</v>
      </c>
      <c r="BP116">
        <v>1964.0060000000001</v>
      </c>
    </row>
    <row r="117" spans="1:68" ht="16.5">
      <c r="A117" s="109" t="str">
        <f t="shared" si="54"/>
        <v>삼환교통</v>
      </c>
      <c r="B117" s="110" t="str">
        <f t="shared" si="55"/>
        <v>백기관</v>
      </c>
      <c r="C117" s="111" t="str">
        <f t="shared" si="56"/>
        <v>B</v>
      </c>
      <c r="D117" s="112">
        <f t="shared" si="57"/>
        <v>0.91444444444444428</v>
      </c>
      <c r="E117" s="113">
        <f t="shared" si="58"/>
        <v>4291</v>
      </c>
      <c r="F117" s="114" t="str">
        <f t="shared" si="59"/>
        <v>62</v>
      </c>
      <c r="G117" s="115" t="str">
        <f t="shared" si="60"/>
        <v>70바3142</v>
      </c>
      <c r="H117" s="116">
        <f t="shared" si="61"/>
        <v>1</v>
      </c>
      <c r="I117" s="117">
        <f t="shared" si="62"/>
        <v>1629.741</v>
      </c>
      <c r="J117" s="118">
        <f t="shared" si="63"/>
        <v>6.1616798736958715E-3</v>
      </c>
      <c r="K117" s="118">
        <f t="shared" si="64"/>
        <v>0.33094048775432244</v>
      </c>
      <c r="L117" s="118">
        <f t="shared" si="65"/>
        <v>0.28654859882643929</v>
      </c>
      <c r="M117" s="119">
        <f t="shared" si="66"/>
        <v>6.7859999999999996</v>
      </c>
      <c r="N117" s="120">
        <f t="shared" si="67"/>
        <v>0</v>
      </c>
      <c r="O117" s="120">
        <f t="shared" si="68"/>
        <v>10.124308095580831</v>
      </c>
      <c r="P117" s="252">
        <f t="shared" si="69"/>
        <v>5</v>
      </c>
      <c r="Q117" s="253">
        <f t="shared" si="70"/>
        <v>0</v>
      </c>
      <c r="R117" s="253">
        <f t="shared" si="71"/>
        <v>165</v>
      </c>
      <c r="T117">
        <v>514</v>
      </c>
      <c r="U117">
        <v>4291</v>
      </c>
      <c r="V117" t="s">
        <v>1531</v>
      </c>
      <c r="W117">
        <v>1629.741</v>
      </c>
      <c r="X117">
        <v>659.95600000000002</v>
      </c>
      <c r="Y117">
        <v>2.4689999999999999</v>
      </c>
      <c r="Z117">
        <v>6.7859999999999996</v>
      </c>
      <c r="AA117">
        <v>116.98303300000001</v>
      </c>
      <c r="AB117">
        <v>0.72081200000000001</v>
      </c>
      <c r="AC117">
        <v>38.714421999999999</v>
      </c>
      <c r="AD117" s="1">
        <v>467</v>
      </c>
      <c r="AE117">
        <v>0</v>
      </c>
      <c r="AF117">
        <v>165</v>
      </c>
      <c r="AG117">
        <v>76</v>
      </c>
      <c r="AH117">
        <v>13.931430000000001</v>
      </c>
      <c r="AI117">
        <v>149.9</v>
      </c>
      <c r="AJ117">
        <v>0</v>
      </c>
      <c r="AK117">
        <v>5</v>
      </c>
      <c r="AL117">
        <v>565</v>
      </c>
      <c r="AM117" t="s">
        <v>1532</v>
      </c>
      <c r="AN117" t="s">
        <v>1533</v>
      </c>
      <c r="AO117">
        <v>1629.741</v>
      </c>
      <c r="AR117" t="s">
        <v>156</v>
      </c>
      <c r="AS117" t="s">
        <v>231</v>
      </c>
      <c r="AT117" t="s">
        <v>1111</v>
      </c>
      <c r="AU117" t="s">
        <v>1531</v>
      </c>
      <c r="AV117" t="s">
        <v>49</v>
      </c>
      <c r="AW117">
        <v>1</v>
      </c>
      <c r="BB117">
        <v>0.91444444444444428</v>
      </c>
      <c r="BC117" t="s">
        <v>71</v>
      </c>
      <c r="BF117" t="s">
        <v>156</v>
      </c>
      <c r="BG117" t="s">
        <v>231</v>
      </c>
      <c r="BH117" t="s">
        <v>1531</v>
      </c>
      <c r="BI117">
        <v>4291</v>
      </c>
      <c r="BJ117">
        <v>1</v>
      </c>
      <c r="BK117" t="s">
        <v>1111</v>
      </c>
      <c r="BL117" t="s">
        <v>697</v>
      </c>
      <c r="BM117">
        <v>0.91444444444444428</v>
      </c>
      <c r="BN117" t="s">
        <v>71</v>
      </c>
      <c r="BO117" t="s">
        <v>698</v>
      </c>
      <c r="BP117">
        <v>1629.741</v>
      </c>
    </row>
    <row r="118" spans="1:68" ht="16.5">
      <c r="A118" s="109" t="str">
        <f t="shared" si="54"/>
        <v>삼환교통</v>
      </c>
      <c r="B118" s="110" t="str">
        <f t="shared" si="55"/>
        <v>백낙신</v>
      </c>
      <c r="C118" s="111" t="str">
        <f t="shared" si="56"/>
        <v>C</v>
      </c>
      <c r="D118" s="112">
        <f t="shared" si="57"/>
        <v>0.87421052631578955</v>
      </c>
      <c r="E118" s="113">
        <f t="shared" si="58"/>
        <v>5235</v>
      </c>
      <c r="F118" s="114" t="str">
        <f t="shared" si="59"/>
        <v>23</v>
      </c>
      <c r="G118" s="115" t="str">
        <f t="shared" si="60"/>
        <v>70바3104</v>
      </c>
      <c r="H118" s="116">
        <f t="shared" si="61"/>
        <v>1</v>
      </c>
      <c r="I118" s="117">
        <f t="shared" si="62"/>
        <v>1706.011</v>
      </c>
      <c r="J118" s="118">
        <f t="shared" si="63"/>
        <v>2.3081569012503987E-2</v>
      </c>
      <c r="K118" s="118">
        <f t="shared" si="64"/>
        <v>0.32212425935517286</v>
      </c>
      <c r="L118" s="118">
        <f t="shared" si="65"/>
        <v>0.2127770571233128</v>
      </c>
      <c r="M118" s="119">
        <f t="shared" si="66"/>
        <v>12.317</v>
      </c>
      <c r="N118" s="120">
        <f t="shared" si="67"/>
        <v>0</v>
      </c>
      <c r="O118" s="120">
        <f t="shared" si="68"/>
        <v>4.6306852652181023</v>
      </c>
      <c r="P118" s="252">
        <f t="shared" si="69"/>
        <v>10</v>
      </c>
      <c r="Q118" s="253">
        <f t="shared" si="70"/>
        <v>0</v>
      </c>
      <c r="R118" s="253">
        <f t="shared" si="71"/>
        <v>79</v>
      </c>
      <c r="T118">
        <v>514</v>
      </c>
      <c r="U118">
        <v>5235</v>
      </c>
      <c r="V118" t="s">
        <v>1534</v>
      </c>
      <c r="W118">
        <v>1706.011</v>
      </c>
      <c r="X118">
        <v>1026.934</v>
      </c>
      <c r="Y118">
        <v>1.661</v>
      </c>
      <c r="Z118">
        <v>12.317</v>
      </c>
      <c r="AA118">
        <v>114.48385500000001</v>
      </c>
      <c r="AB118">
        <v>2.6424669999999999</v>
      </c>
      <c r="AC118">
        <v>36.878027000000003</v>
      </c>
      <c r="AD118" s="1">
        <v>363</v>
      </c>
      <c r="AE118">
        <v>0</v>
      </c>
      <c r="AF118">
        <v>79</v>
      </c>
      <c r="AG118">
        <v>67</v>
      </c>
      <c r="AH118">
        <v>14.901759999999999</v>
      </c>
      <c r="AI118">
        <v>25.6</v>
      </c>
      <c r="AJ118">
        <v>0</v>
      </c>
      <c r="AK118">
        <v>10</v>
      </c>
      <c r="AL118">
        <v>1692</v>
      </c>
      <c r="AM118" t="s">
        <v>1535</v>
      </c>
      <c r="AN118" t="s">
        <v>1536</v>
      </c>
      <c r="AO118">
        <v>1706.011</v>
      </c>
      <c r="AR118" t="s">
        <v>156</v>
      </c>
      <c r="AS118" t="s">
        <v>228</v>
      </c>
      <c r="AT118" t="s">
        <v>991</v>
      </c>
      <c r="AU118" t="s">
        <v>1534</v>
      </c>
      <c r="AV118" t="s">
        <v>49</v>
      </c>
      <c r="AW118">
        <v>1</v>
      </c>
      <c r="BB118">
        <v>0.87421052631578955</v>
      </c>
      <c r="BC118" t="s">
        <v>72</v>
      </c>
      <c r="BF118" t="s">
        <v>156</v>
      </c>
      <c r="BG118" t="s">
        <v>228</v>
      </c>
      <c r="BH118" t="s">
        <v>1534</v>
      </c>
      <c r="BI118">
        <v>5235</v>
      </c>
      <c r="BJ118">
        <v>1</v>
      </c>
      <c r="BK118" t="s">
        <v>991</v>
      </c>
      <c r="BL118" t="s">
        <v>697</v>
      </c>
      <c r="BM118">
        <v>0.87421052631578955</v>
      </c>
      <c r="BN118" t="s">
        <v>72</v>
      </c>
      <c r="BO118" t="s">
        <v>700</v>
      </c>
      <c r="BP118">
        <v>1706.011</v>
      </c>
    </row>
    <row r="119" spans="1:68" ht="16.5">
      <c r="A119" s="109" t="str">
        <f t="shared" si="54"/>
        <v>삼환교통</v>
      </c>
      <c r="B119" s="110" t="str">
        <f t="shared" si="55"/>
        <v>백만석</v>
      </c>
      <c r="C119" s="111" t="str">
        <f t="shared" si="56"/>
        <v>A</v>
      </c>
      <c r="D119" s="112">
        <f t="shared" si="57"/>
        <v>0.98180627092583794</v>
      </c>
      <c r="E119" s="113">
        <f t="shared" si="58"/>
        <v>5444</v>
      </c>
      <c r="F119" s="114" t="str">
        <f t="shared" si="59"/>
        <v>14</v>
      </c>
      <c r="G119" s="115" t="str">
        <f t="shared" si="60"/>
        <v>70바3187</v>
      </c>
      <c r="H119" s="116">
        <f t="shared" si="61"/>
        <v>2</v>
      </c>
      <c r="I119" s="117">
        <f t="shared" si="62"/>
        <v>2087.73</v>
      </c>
      <c r="J119" s="118">
        <f t="shared" si="63"/>
        <v>3.4016412348085348E-2</v>
      </c>
      <c r="K119" s="118">
        <f t="shared" si="64"/>
        <v>0.28243270030951567</v>
      </c>
      <c r="L119" s="118">
        <f t="shared" si="65"/>
        <v>9.0528947708755442E-2</v>
      </c>
      <c r="M119" s="119">
        <f t="shared" si="66"/>
        <v>7.8769999999999998</v>
      </c>
      <c r="N119" s="120">
        <f t="shared" si="67"/>
        <v>9.579782826323327E-2</v>
      </c>
      <c r="O119" s="120">
        <f t="shared" si="68"/>
        <v>3.017631590291848</v>
      </c>
      <c r="P119" s="252">
        <f t="shared" si="69"/>
        <v>11</v>
      </c>
      <c r="Q119" s="253">
        <f t="shared" si="70"/>
        <v>2</v>
      </c>
      <c r="R119" s="253">
        <f t="shared" si="71"/>
        <v>63</v>
      </c>
      <c r="T119">
        <v>514</v>
      </c>
      <c r="U119">
        <v>5444</v>
      </c>
      <c r="V119" t="s">
        <v>1537</v>
      </c>
      <c r="W119">
        <v>2087.73</v>
      </c>
      <c r="X119">
        <v>1015.0119999999999</v>
      </c>
      <c r="Y119">
        <v>2.0569999999999999</v>
      </c>
      <c r="Z119">
        <v>7.8769999999999998</v>
      </c>
      <c r="AA119">
        <v>135.35857200000001</v>
      </c>
      <c r="AB119">
        <v>4.6044130000000001</v>
      </c>
      <c r="AC119">
        <v>38.229686999999998</v>
      </c>
      <c r="AD119" s="1">
        <v>189</v>
      </c>
      <c r="AE119">
        <v>2</v>
      </c>
      <c r="AF119">
        <v>63</v>
      </c>
      <c r="AG119">
        <v>71</v>
      </c>
      <c r="AH119">
        <v>15.423698999999999</v>
      </c>
      <c r="AI119">
        <v>69.900000000000006</v>
      </c>
      <c r="AJ119">
        <v>0</v>
      </c>
      <c r="AK119">
        <v>11</v>
      </c>
      <c r="AL119">
        <v>1205</v>
      </c>
      <c r="AM119" t="s">
        <v>1538</v>
      </c>
      <c r="AN119" t="s">
        <v>1539</v>
      </c>
      <c r="AO119">
        <v>1988.4929999999999</v>
      </c>
      <c r="AR119" t="s">
        <v>156</v>
      </c>
      <c r="AS119" t="s">
        <v>227</v>
      </c>
      <c r="AT119" t="s">
        <v>980</v>
      </c>
      <c r="AU119" t="s">
        <v>1537</v>
      </c>
      <c r="AV119" t="s">
        <v>49</v>
      </c>
      <c r="AW119">
        <v>2</v>
      </c>
      <c r="BB119">
        <v>0.98180627092583794</v>
      </c>
      <c r="BC119" t="s">
        <v>69</v>
      </c>
      <c r="BF119" t="s">
        <v>156</v>
      </c>
      <c r="BG119" t="s">
        <v>227</v>
      </c>
      <c r="BH119" t="s">
        <v>1537</v>
      </c>
      <c r="BI119">
        <v>5444</v>
      </c>
      <c r="BJ119">
        <v>2</v>
      </c>
      <c r="BK119" t="s">
        <v>980</v>
      </c>
      <c r="BL119" t="s">
        <v>960</v>
      </c>
      <c r="BM119">
        <v>0.98180627092583794</v>
      </c>
      <c r="BN119" t="s">
        <v>69</v>
      </c>
      <c r="BO119" t="s">
        <v>701</v>
      </c>
      <c r="BP119">
        <v>2087.73</v>
      </c>
    </row>
    <row r="120" spans="1:68" ht="16.5">
      <c r="A120" s="109" t="str">
        <f t="shared" si="54"/>
        <v>삼환교통</v>
      </c>
      <c r="B120" s="110" t="str">
        <f t="shared" si="55"/>
        <v>백석주</v>
      </c>
      <c r="C120" s="111" t="str">
        <f t="shared" si="56"/>
        <v>C</v>
      </c>
      <c r="D120" s="112">
        <f t="shared" si="57"/>
        <v>0.89064248936165336</v>
      </c>
      <c r="E120" s="113">
        <f t="shared" si="58"/>
        <v>9735</v>
      </c>
      <c r="F120" s="114" t="str">
        <f t="shared" si="59"/>
        <v>4</v>
      </c>
      <c r="G120" s="115" t="str">
        <f t="shared" si="60"/>
        <v>72아1227</v>
      </c>
      <c r="H120" s="116">
        <f t="shared" si="61"/>
        <v>14</v>
      </c>
      <c r="I120" s="117">
        <f t="shared" si="62"/>
        <v>2306.0610000000001</v>
      </c>
      <c r="J120" s="118">
        <f t="shared" si="63"/>
        <v>1.6384962787696099E-2</v>
      </c>
      <c r="K120" s="118">
        <f t="shared" si="64"/>
        <v>0.33501396013352081</v>
      </c>
      <c r="L120" s="118">
        <f t="shared" si="65"/>
        <v>0.19383702339183567</v>
      </c>
      <c r="M120" s="119">
        <f t="shared" si="66"/>
        <v>9.8949999999999996</v>
      </c>
      <c r="N120" s="120">
        <f t="shared" si="67"/>
        <v>0.39027588602383023</v>
      </c>
      <c r="O120" s="120">
        <f t="shared" si="68"/>
        <v>18.819970503815814</v>
      </c>
      <c r="P120" s="252">
        <f t="shared" si="69"/>
        <v>0</v>
      </c>
      <c r="Q120" s="253">
        <f t="shared" si="70"/>
        <v>9</v>
      </c>
      <c r="R120" s="253">
        <f t="shared" si="71"/>
        <v>434</v>
      </c>
      <c r="T120">
        <v>514</v>
      </c>
      <c r="U120">
        <v>9735</v>
      </c>
      <c r="V120" t="s">
        <v>1540</v>
      </c>
      <c r="W120">
        <v>2306.0610000000001</v>
      </c>
      <c r="X120">
        <v>861.32600000000002</v>
      </c>
      <c r="Y120">
        <v>2.677</v>
      </c>
      <c r="Z120">
        <v>9.8949999999999996</v>
      </c>
      <c r="AA120">
        <v>134.521636</v>
      </c>
      <c r="AB120">
        <v>2.204132</v>
      </c>
      <c r="AC120">
        <v>45.066625999999999</v>
      </c>
      <c r="AD120" s="1">
        <v>447</v>
      </c>
      <c r="AE120">
        <v>9</v>
      </c>
      <c r="AF120">
        <v>434</v>
      </c>
      <c r="AG120">
        <v>67</v>
      </c>
      <c r="AH120">
        <v>17.142676999999999</v>
      </c>
      <c r="AI120">
        <v>8.6</v>
      </c>
      <c r="AJ120">
        <v>0</v>
      </c>
      <c r="AK120">
        <v>0</v>
      </c>
      <c r="AL120">
        <v>0</v>
      </c>
      <c r="AM120" t="s">
        <v>1541</v>
      </c>
      <c r="AN120" t="s">
        <v>1542</v>
      </c>
      <c r="AO120">
        <v>270.69799999999998</v>
      </c>
      <c r="AR120" t="s">
        <v>156</v>
      </c>
      <c r="AS120" t="s">
        <v>229</v>
      </c>
      <c r="AT120" t="s">
        <v>1065</v>
      </c>
      <c r="AU120" t="s">
        <v>1540</v>
      </c>
      <c r="AV120" t="s">
        <v>49</v>
      </c>
      <c r="AW120">
        <v>14</v>
      </c>
      <c r="BB120">
        <v>0.89064248936165336</v>
      </c>
      <c r="BC120" t="s">
        <v>72</v>
      </c>
      <c r="BF120" t="s">
        <v>156</v>
      </c>
      <c r="BG120" t="s">
        <v>229</v>
      </c>
      <c r="BH120" t="s">
        <v>1540</v>
      </c>
      <c r="BI120">
        <v>9735</v>
      </c>
      <c r="BJ120">
        <v>14</v>
      </c>
      <c r="BK120" t="s">
        <v>1065</v>
      </c>
      <c r="BL120" t="s">
        <v>1061</v>
      </c>
      <c r="BM120">
        <v>0.89064248936165336</v>
      </c>
      <c r="BN120" t="s">
        <v>72</v>
      </c>
      <c r="BO120" t="s">
        <v>700</v>
      </c>
      <c r="BP120">
        <v>2306.0610000000001</v>
      </c>
    </row>
    <row r="121" spans="1:68" ht="16.5">
      <c r="A121" s="109" t="str">
        <f t="shared" si="54"/>
        <v>삼환교통</v>
      </c>
      <c r="B121" s="110" t="str">
        <f t="shared" si="55"/>
        <v>백성진</v>
      </c>
      <c r="C121" s="111" t="str">
        <f t="shared" si="56"/>
        <v>C</v>
      </c>
      <c r="D121" s="112">
        <f t="shared" si="57"/>
        <v>0.87446547386608953</v>
      </c>
      <c r="E121" s="113">
        <f t="shared" si="58"/>
        <v>120</v>
      </c>
      <c r="F121" s="114" t="str">
        <f t="shared" si="59"/>
        <v>79</v>
      </c>
      <c r="G121" s="115" t="str">
        <f t="shared" si="60"/>
        <v>70바3190</v>
      </c>
      <c r="H121" s="116">
        <f t="shared" si="61"/>
        <v>16</v>
      </c>
      <c r="I121" s="117">
        <f t="shared" si="62"/>
        <v>2130.1530000000002</v>
      </c>
      <c r="J121" s="118">
        <f t="shared" si="63"/>
        <v>1.4289359326212623E-2</v>
      </c>
      <c r="K121" s="118">
        <f t="shared" si="64"/>
        <v>0.38193405373253958</v>
      </c>
      <c r="L121" s="118">
        <f t="shared" si="65"/>
        <v>0.19153553758814507</v>
      </c>
      <c r="M121" s="119">
        <f t="shared" si="66"/>
        <v>12.247999999999999</v>
      </c>
      <c r="N121" s="120">
        <f t="shared" si="67"/>
        <v>0.51639483173274414</v>
      </c>
      <c r="O121" s="120">
        <f t="shared" si="68"/>
        <v>26.476971372478882</v>
      </c>
      <c r="P121" s="252">
        <f t="shared" si="69"/>
        <v>1</v>
      </c>
      <c r="Q121" s="253">
        <f t="shared" si="70"/>
        <v>11</v>
      </c>
      <c r="R121" s="253">
        <f t="shared" si="71"/>
        <v>564</v>
      </c>
      <c r="T121">
        <v>514</v>
      </c>
      <c r="U121">
        <v>120</v>
      </c>
      <c r="V121" t="s">
        <v>1543</v>
      </c>
      <c r="W121">
        <v>2130.1529999999998</v>
      </c>
      <c r="X121">
        <v>1058.664</v>
      </c>
      <c r="Y121">
        <v>2.012</v>
      </c>
      <c r="Z121">
        <v>12.247999999999999</v>
      </c>
      <c r="AA121">
        <v>126.15967999999999</v>
      </c>
      <c r="AB121">
        <v>1.8027409999999999</v>
      </c>
      <c r="AC121">
        <v>48.184677999999998</v>
      </c>
      <c r="AD121" s="1">
        <v>408</v>
      </c>
      <c r="AE121">
        <v>11</v>
      </c>
      <c r="AF121">
        <v>564</v>
      </c>
      <c r="AG121">
        <v>76</v>
      </c>
      <c r="AH121">
        <v>16.884578000000001</v>
      </c>
      <c r="AI121">
        <v>210.2</v>
      </c>
      <c r="AJ121">
        <v>0</v>
      </c>
      <c r="AK121">
        <v>1</v>
      </c>
      <c r="AL121">
        <v>191</v>
      </c>
      <c r="AM121" t="s">
        <v>1544</v>
      </c>
      <c r="AN121" t="s">
        <v>1545</v>
      </c>
      <c r="AO121">
        <v>384.791</v>
      </c>
      <c r="AR121" t="s">
        <v>156</v>
      </c>
      <c r="AS121" t="s">
        <v>232</v>
      </c>
      <c r="AT121" t="s">
        <v>1166</v>
      </c>
      <c r="AU121" t="s">
        <v>1543</v>
      </c>
      <c r="AV121" t="s">
        <v>49</v>
      </c>
      <c r="AW121">
        <v>16</v>
      </c>
      <c r="BB121">
        <v>0.87446547386608953</v>
      </c>
      <c r="BC121" t="s">
        <v>72</v>
      </c>
      <c r="BF121" t="s">
        <v>156</v>
      </c>
      <c r="BG121" t="s">
        <v>232</v>
      </c>
      <c r="BH121" t="s">
        <v>1543</v>
      </c>
      <c r="BI121">
        <v>120</v>
      </c>
      <c r="BJ121">
        <v>16</v>
      </c>
      <c r="BK121" t="s">
        <v>1166</v>
      </c>
      <c r="BL121" t="s">
        <v>1172</v>
      </c>
      <c r="BM121">
        <v>0.87446547386608953</v>
      </c>
      <c r="BN121" t="s">
        <v>72</v>
      </c>
      <c r="BO121" t="s">
        <v>700</v>
      </c>
      <c r="BP121">
        <v>2130.1530000000002</v>
      </c>
    </row>
    <row r="122" spans="1:68" ht="16.5">
      <c r="A122" s="109" t="str">
        <f t="shared" si="54"/>
        <v>삼환교통</v>
      </c>
      <c r="B122" s="110" t="str">
        <f t="shared" si="55"/>
        <v>사재호</v>
      </c>
      <c r="C122" s="111" t="str">
        <f t="shared" si="56"/>
        <v>B</v>
      </c>
      <c r="D122" s="112">
        <f t="shared" si="57"/>
        <v>0.92069440641858569</v>
      </c>
      <c r="E122" s="113">
        <f t="shared" si="58"/>
        <v>9141</v>
      </c>
      <c r="F122" s="114" t="str">
        <f t="shared" si="59"/>
        <v>62</v>
      </c>
      <c r="G122" s="115" t="str">
        <f t="shared" si="60"/>
        <v>70바3161</v>
      </c>
      <c r="H122" s="116">
        <f t="shared" si="61"/>
        <v>13</v>
      </c>
      <c r="I122" s="117">
        <f t="shared" si="62"/>
        <v>2068.7180000000003</v>
      </c>
      <c r="J122" s="118">
        <f t="shared" si="63"/>
        <v>1.3150515201561979E-2</v>
      </c>
      <c r="K122" s="118">
        <f t="shared" si="64"/>
        <v>0.35156925477942647</v>
      </c>
      <c r="L122" s="118">
        <f t="shared" si="65"/>
        <v>9.7645014931953017E-2</v>
      </c>
      <c r="M122" s="119">
        <f t="shared" si="66"/>
        <v>9.1590000000000007</v>
      </c>
      <c r="N122" s="120">
        <f t="shared" si="67"/>
        <v>4.8339116302947044E-2</v>
      </c>
      <c r="O122" s="120">
        <f t="shared" si="68"/>
        <v>7.8309368410774214</v>
      </c>
      <c r="P122" s="252">
        <f t="shared" si="69"/>
        <v>13</v>
      </c>
      <c r="Q122" s="253">
        <f t="shared" si="70"/>
        <v>1</v>
      </c>
      <c r="R122" s="253">
        <f t="shared" si="71"/>
        <v>162</v>
      </c>
      <c r="T122">
        <v>514</v>
      </c>
      <c r="U122">
        <v>9141</v>
      </c>
      <c r="V122" t="s">
        <v>1546</v>
      </c>
      <c r="W122">
        <v>2068.7179999999998</v>
      </c>
      <c r="X122">
        <v>944.29600000000005</v>
      </c>
      <c r="Y122">
        <v>2.1909999999999998</v>
      </c>
      <c r="Z122">
        <v>9.1590000000000007</v>
      </c>
      <c r="AA122">
        <v>145.40745899999999</v>
      </c>
      <c r="AB122">
        <v>1.912183</v>
      </c>
      <c r="AC122">
        <v>51.120792000000002</v>
      </c>
      <c r="AD122" s="1">
        <v>202</v>
      </c>
      <c r="AE122">
        <v>1</v>
      </c>
      <c r="AF122">
        <v>162</v>
      </c>
      <c r="AG122">
        <v>85</v>
      </c>
      <c r="AH122">
        <v>14.227041</v>
      </c>
      <c r="AI122">
        <v>121.9</v>
      </c>
      <c r="AJ122">
        <v>4.4000000000000004</v>
      </c>
      <c r="AK122">
        <v>13</v>
      </c>
      <c r="AL122">
        <v>1020</v>
      </c>
      <c r="AM122" t="s">
        <v>1547</v>
      </c>
      <c r="AN122" t="s">
        <v>1548</v>
      </c>
      <c r="AO122">
        <v>335.80500000000001</v>
      </c>
      <c r="AR122" t="s">
        <v>156</v>
      </c>
      <c r="AS122" t="s">
        <v>231</v>
      </c>
      <c r="AT122" t="s">
        <v>1115</v>
      </c>
      <c r="AU122" t="s">
        <v>1546</v>
      </c>
      <c r="AV122" t="s">
        <v>49</v>
      </c>
      <c r="AW122">
        <v>13</v>
      </c>
      <c r="BB122">
        <v>0.92069440641858569</v>
      </c>
      <c r="BC122" t="s">
        <v>71</v>
      </c>
      <c r="BF122" t="s">
        <v>156</v>
      </c>
      <c r="BG122" t="s">
        <v>231</v>
      </c>
      <c r="BH122" t="s">
        <v>1546</v>
      </c>
      <c r="BI122">
        <v>9141</v>
      </c>
      <c r="BJ122">
        <v>13</v>
      </c>
      <c r="BK122" t="s">
        <v>1115</v>
      </c>
      <c r="BL122" t="s">
        <v>1121</v>
      </c>
      <c r="BM122">
        <v>0.92069440641858569</v>
      </c>
      <c r="BN122" t="s">
        <v>71</v>
      </c>
      <c r="BO122" t="s">
        <v>698</v>
      </c>
      <c r="BP122">
        <v>2068.7180000000003</v>
      </c>
    </row>
    <row r="123" spans="1:68" ht="16.5">
      <c r="A123" s="109" t="str">
        <f t="shared" si="54"/>
        <v>삼환교통</v>
      </c>
      <c r="B123" s="110" t="str">
        <f t="shared" si="55"/>
        <v>서남서</v>
      </c>
      <c r="C123" s="111" t="str">
        <f t="shared" si="56"/>
        <v>B</v>
      </c>
      <c r="D123" s="112">
        <f t="shared" si="57"/>
        <v>0.92838709677419351</v>
      </c>
      <c r="E123" s="113">
        <f t="shared" si="58"/>
        <v>7240</v>
      </c>
      <c r="F123" s="114" t="str">
        <f t="shared" si="59"/>
        <v>급행99</v>
      </c>
      <c r="G123" s="115" t="str">
        <f t="shared" si="60"/>
        <v>70바3151</v>
      </c>
      <c r="H123" s="116">
        <f t="shared" si="61"/>
        <v>1</v>
      </c>
      <c r="I123" s="117">
        <f t="shared" si="62"/>
        <v>2465.56</v>
      </c>
      <c r="J123" s="118">
        <f t="shared" si="63"/>
        <v>2.4933117240607636E-2</v>
      </c>
      <c r="K123" s="118">
        <f t="shared" si="64"/>
        <v>0.33142779888631202</v>
      </c>
      <c r="L123" s="118">
        <f t="shared" si="65"/>
        <v>0.21820600593779912</v>
      </c>
      <c r="M123" s="119">
        <f t="shared" si="66"/>
        <v>10.436</v>
      </c>
      <c r="N123" s="120">
        <f t="shared" si="67"/>
        <v>0</v>
      </c>
      <c r="O123" s="120">
        <f t="shared" si="68"/>
        <v>6.1649280488002729</v>
      </c>
      <c r="P123" s="252">
        <f t="shared" si="69"/>
        <v>9</v>
      </c>
      <c r="Q123" s="253">
        <f t="shared" si="70"/>
        <v>0</v>
      </c>
      <c r="R123" s="253">
        <f t="shared" si="71"/>
        <v>152</v>
      </c>
      <c r="T123">
        <v>514</v>
      </c>
      <c r="U123">
        <v>7240</v>
      </c>
      <c r="V123" t="s">
        <v>1549</v>
      </c>
      <c r="W123">
        <v>2465.56</v>
      </c>
      <c r="X123">
        <v>856.55899999999997</v>
      </c>
      <c r="Y123">
        <v>2.8780000000000001</v>
      </c>
      <c r="Z123">
        <v>10.436</v>
      </c>
      <c r="AA123">
        <v>135.09385800000001</v>
      </c>
      <c r="AB123">
        <v>3.3683109999999998</v>
      </c>
      <c r="AC123">
        <v>44.773859999999999</v>
      </c>
      <c r="AD123" s="1">
        <v>538</v>
      </c>
      <c r="AE123">
        <v>0</v>
      </c>
      <c r="AF123">
        <v>152</v>
      </c>
      <c r="AG123">
        <v>69</v>
      </c>
      <c r="AH123">
        <v>18.250717999999999</v>
      </c>
      <c r="AI123">
        <v>458.6</v>
      </c>
      <c r="AJ123">
        <v>0</v>
      </c>
      <c r="AK123">
        <v>9</v>
      </c>
      <c r="AL123">
        <v>4800</v>
      </c>
      <c r="AM123" t="s">
        <v>1550</v>
      </c>
      <c r="AN123" t="s">
        <v>1551</v>
      </c>
      <c r="AO123">
        <v>2465.56</v>
      </c>
      <c r="AR123" t="s">
        <v>156</v>
      </c>
      <c r="AS123" t="s">
        <v>233</v>
      </c>
      <c r="AT123" t="s">
        <v>1191</v>
      </c>
      <c r="AU123" t="s">
        <v>1549</v>
      </c>
      <c r="AV123" t="s">
        <v>49</v>
      </c>
      <c r="AW123">
        <v>1</v>
      </c>
      <c r="BB123">
        <v>0.92838709677419351</v>
      </c>
      <c r="BC123" t="s">
        <v>71</v>
      </c>
      <c r="BF123" t="s">
        <v>156</v>
      </c>
      <c r="BG123" t="s">
        <v>233</v>
      </c>
      <c r="BH123" t="s">
        <v>1549</v>
      </c>
      <c r="BI123">
        <v>7240</v>
      </c>
      <c r="BJ123">
        <v>1</v>
      </c>
      <c r="BK123" t="s">
        <v>1191</v>
      </c>
      <c r="BL123" t="s">
        <v>697</v>
      </c>
      <c r="BM123">
        <v>0.92838709677419351</v>
      </c>
      <c r="BN123" t="s">
        <v>71</v>
      </c>
      <c r="BO123" t="s">
        <v>698</v>
      </c>
      <c r="BP123">
        <v>2465.56</v>
      </c>
    </row>
    <row r="124" spans="1:68" ht="16.5">
      <c r="A124" s="109" t="str">
        <f t="shared" si="54"/>
        <v>삼환교통</v>
      </c>
      <c r="B124" s="110" t="str">
        <f t="shared" si="55"/>
        <v>서동섭</v>
      </c>
      <c r="C124" s="111" t="str">
        <f t="shared" si="56"/>
        <v>C</v>
      </c>
      <c r="D124" s="112">
        <f t="shared" si="57"/>
        <v>0.86050000000000004</v>
      </c>
      <c r="E124" s="113">
        <f t="shared" si="58"/>
        <v>5487</v>
      </c>
      <c r="F124" s="114" t="str">
        <f t="shared" si="59"/>
        <v>23</v>
      </c>
      <c r="G124" s="115" t="str">
        <f t="shared" si="60"/>
        <v>70바3185</v>
      </c>
      <c r="H124" s="116">
        <f t="shared" si="61"/>
        <v>1</v>
      </c>
      <c r="I124" s="117">
        <f t="shared" si="62"/>
        <v>1031.7840000000001</v>
      </c>
      <c r="J124" s="118">
        <f t="shared" si="63"/>
        <v>2.8425357153419741E-2</v>
      </c>
      <c r="K124" s="118">
        <f t="shared" si="64"/>
        <v>0.34917126534735349</v>
      </c>
      <c r="L124" s="118">
        <f t="shared" si="65"/>
        <v>0.24617555612414999</v>
      </c>
      <c r="M124" s="119">
        <f t="shared" si="66"/>
        <v>13.692</v>
      </c>
      <c r="N124" s="120">
        <f t="shared" si="67"/>
        <v>0</v>
      </c>
      <c r="O124" s="120">
        <f t="shared" si="68"/>
        <v>4.9428950245400198</v>
      </c>
      <c r="P124" s="252">
        <f t="shared" si="69"/>
        <v>7</v>
      </c>
      <c r="Q124" s="253">
        <f t="shared" si="70"/>
        <v>0</v>
      </c>
      <c r="R124" s="253">
        <f t="shared" si="71"/>
        <v>51</v>
      </c>
      <c r="T124">
        <v>514</v>
      </c>
      <c r="U124">
        <v>5487</v>
      </c>
      <c r="V124" t="s">
        <v>1552</v>
      </c>
      <c r="W124">
        <v>1031.7840000000001</v>
      </c>
      <c r="X124">
        <v>599.54200000000003</v>
      </c>
      <c r="Y124">
        <v>1.7210000000000001</v>
      </c>
      <c r="Z124">
        <v>13.692</v>
      </c>
      <c r="AA124">
        <v>65.629148999999998</v>
      </c>
      <c r="AB124">
        <v>1.865532</v>
      </c>
      <c r="AC124">
        <v>22.915813</v>
      </c>
      <c r="AD124" s="1">
        <v>254</v>
      </c>
      <c r="AE124">
        <v>0</v>
      </c>
      <c r="AF124">
        <v>51</v>
      </c>
      <c r="AG124">
        <v>66</v>
      </c>
      <c r="AH124">
        <v>15.721428</v>
      </c>
      <c r="AI124">
        <v>6.5</v>
      </c>
      <c r="AJ124">
        <v>0</v>
      </c>
      <c r="AK124">
        <v>7</v>
      </c>
      <c r="AL124">
        <v>1516</v>
      </c>
      <c r="AM124" t="s">
        <v>1553</v>
      </c>
      <c r="AN124" t="s">
        <v>1554</v>
      </c>
      <c r="AO124">
        <v>1031.7840000000001</v>
      </c>
      <c r="AR124" t="s">
        <v>156</v>
      </c>
      <c r="AS124" t="s">
        <v>228</v>
      </c>
      <c r="AT124" t="s">
        <v>1016</v>
      </c>
      <c r="AU124" t="s">
        <v>1552</v>
      </c>
      <c r="AV124" t="s">
        <v>49</v>
      </c>
      <c r="AW124">
        <v>1</v>
      </c>
      <c r="BB124">
        <v>0.86050000000000004</v>
      </c>
      <c r="BC124" t="s">
        <v>72</v>
      </c>
      <c r="BF124" t="s">
        <v>156</v>
      </c>
      <c r="BG124" t="s">
        <v>228</v>
      </c>
      <c r="BH124" t="s">
        <v>1552</v>
      </c>
      <c r="BI124">
        <v>5487</v>
      </c>
      <c r="BJ124">
        <v>1</v>
      </c>
      <c r="BK124" t="s">
        <v>1016</v>
      </c>
      <c r="BL124" t="s">
        <v>697</v>
      </c>
      <c r="BM124">
        <v>0.86050000000000004</v>
      </c>
      <c r="BN124" t="s">
        <v>72</v>
      </c>
      <c r="BO124" t="s">
        <v>700</v>
      </c>
      <c r="BP124">
        <v>1031.7840000000001</v>
      </c>
    </row>
    <row r="125" spans="1:68" ht="16.5">
      <c r="A125" s="109" t="str">
        <f t="shared" si="54"/>
        <v>삼환교통</v>
      </c>
      <c r="B125" s="110" t="str">
        <f t="shared" si="55"/>
        <v>서인오</v>
      </c>
      <c r="C125" s="111" t="str">
        <f t="shared" si="56"/>
        <v>B</v>
      </c>
      <c r="D125" s="112">
        <f t="shared" si="57"/>
        <v>0.91736842105263172</v>
      </c>
      <c r="E125" s="113">
        <f t="shared" si="58"/>
        <v>2849</v>
      </c>
      <c r="F125" s="114" t="str">
        <f t="shared" si="59"/>
        <v>23</v>
      </c>
      <c r="G125" s="115" t="str">
        <f t="shared" si="60"/>
        <v>70바3116</v>
      </c>
      <c r="H125" s="116">
        <f t="shared" si="61"/>
        <v>1</v>
      </c>
      <c r="I125" s="117">
        <f t="shared" si="62"/>
        <v>1610.296</v>
      </c>
      <c r="J125" s="118">
        <f t="shared" si="63"/>
        <v>1.433052621265297E-2</v>
      </c>
      <c r="K125" s="118">
        <f t="shared" si="64"/>
        <v>0.3532449743532653</v>
      </c>
      <c r="L125" s="118">
        <f t="shared" si="65"/>
        <v>0.25399057067768904</v>
      </c>
      <c r="M125" s="119">
        <f t="shared" si="66"/>
        <v>11.656000000000001</v>
      </c>
      <c r="N125" s="120">
        <f t="shared" si="67"/>
        <v>0</v>
      </c>
      <c r="O125" s="120">
        <f t="shared" si="68"/>
        <v>1.9872122889207946</v>
      </c>
      <c r="P125" s="252">
        <f t="shared" si="69"/>
        <v>0</v>
      </c>
      <c r="Q125" s="253">
        <f t="shared" si="70"/>
        <v>0</v>
      </c>
      <c r="R125" s="253">
        <f t="shared" si="71"/>
        <v>32</v>
      </c>
      <c r="T125">
        <v>514</v>
      </c>
      <c r="U125">
        <v>2849</v>
      </c>
      <c r="V125" t="s">
        <v>1555</v>
      </c>
      <c r="W125">
        <v>1610.296</v>
      </c>
      <c r="X125">
        <v>923.72900000000004</v>
      </c>
      <c r="Y125">
        <v>1.7430000000000001</v>
      </c>
      <c r="Z125">
        <v>11.656000000000001</v>
      </c>
      <c r="AA125">
        <v>105.71579699999999</v>
      </c>
      <c r="AB125">
        <v>1.5149630000000001</v>
      </c>
      <c r="AC125">
        <v>37.343573999999997</v>
      </c>
      <c r="AD125" s="1">
        <v>409</v>
      </c>
      <c r="AE125">
        <v>0</v>
      </c>
      <c r="AF125">
        <v>32</v>
      </c>
      <c r="AG125">
        <v>77</v>
      </c>
      <c r="AH125">
        <v>15.232310999999999</v>
      </c>
      <c r="AI125">
        <v>394.8</v>
      </c>
      <c r="AJ125">
        <v>0</v>
      </c>
      <c r="AK125">
        <v>0</v>
      </c>
      <c r="AL125">
        <v>0</v>
      </c>
      <c r="AM125" t="s">
        <v>1556</v>
      </c>
      <c r="AN125" t="s">
        <v>1557</v>
      </c>
      <c r="AO125">
        <v>1610.296</v>
      </c>
      <c r="AR125" t="s">
        <v>156</v>
      </c>
      <c r="AS125" t="s">
        <v>228</v>
      </c>
      <c r="AT125" t="s">
        <v>997</v>
      </c>
      <c r="AU125" t="s">
        <v>1555</v>
      </c>
      <c r="AV125" t="s">
        <v>49</v>
      </c>
      <c r="AW125">
        <v>1</v>
      </c>
      <c r="BB125">
        <v>0.91736842105263172</v>
      </c>
      <c r="BC125" t="s">
        <v>71</v>
      </c>
      <c r="BF125" t="s">
        <v>156</v>
      </c>
      <c r="BG125" t="s">
        <v>228</v>
      </c>
      <c r="BH125" t="s">
        <v>1555</v>
      </c>
      <c r="BI125">
        <v>2849</v>
      </c>
      <c r="BJ125">
        <v>1</v>
      </c>
      <c r="BK125" t="s">
        <v>997</v>
      </c>
      <c r="BL125" t="s">
        <v>697</v>
      </c>
      <c r="BM125">
        <v>0.91736842105263172</v>
      </c>
      <c r="BN125" t="s">
        <v>71</v>
      </c>
      <c r="BO125" t="s">
        <v>698</v>
      </c>
      <c r="BP125">
        <v>1610.296</v>
      </c>
    </row>
    <row r="126" spans="1:68" ht="16.5">
      <c r="A126" s="109" t="str">
        <f t="shared" si="54"/>
        <v>삼환교통</v>
      </c>
      <c r="B126" s="110" t="str">
        <f t="shared" si="55"/>
        <v>서효석</v>
      </c>
      <c r="C126" s="111" t="str">
        <f t="shared" si="56"/>
        <v>A</v>
      </c>
      <c r="D126" s="112">
        <f t="shared" si="57"/>
        <v>0.96403811120777594</v>
      </c>
      <c r="E126" s="113">
        <f t="shared" si="58"/>
        <v>3896</v>
      </c>
      <c r="F126" s="114" t="str">
        <f t="shared" si="59"/>
        <v>79</v>
      </c>
      <c r="G126" s="115" t="str">
        <f t="shared" si="60"/>
        <v>70바3198</v>
      </c>
      <c r="H126" s="116">
        <f t="shared" si="61"/>
        <v>14</v>
      </c>
      <c r="I126" s="117">
        <f t="shared" si="62"/>
        <v>2257.817</v>
      </c>
      <c r="J126" s="118">
        <f t="shared" si="63"/>
        <v>4.4615356031830816E-3</v>
      </c>
      <c r="K126" s="118">
        <f t="shared" si="64"/>
        <v>0.34072673928428138</v>
      </c>
      <c r="L126" s="118">
        <f t="shared" si="65"/>
        <v>0.22986805396540108</v>
      </c>
      <c r="M126" s="119">
        <f t="shared" si="66"/>
        <v>8.9019999999999992</v>
      </c>
      <c r="N126" s="120">
        <f t="shared" si="67"/>
        <v>0.22145284582408584</v>
      </c>
      <c r="O126" s="120">
        <f t="shared" si="68"/>
        <v>7.5736873271837357</v>
      </c>
      <c r="P126" s="252">
        <f t="shared" si="69"/>
        <v>0</v>
      </c>
      <c r="Q126" s="253">
        <f t="shared" si="70"/>
        <v>5</v>
      </c>
      <c r="R126" s="253">
        <f t="shared" si="71"/>
        <v>171</v>
      </c>
      <c r="T126">
        <v>514</v>
      </c>
      <c r="U126">
        <v>3896</v>
      </c>
      <c r="V126" t="s">
        <v>1558</v>
      </c>
      <c r="W126">
        <v>2257.817</v>
      </c>
      <c r="X126">
        <v>998.87300000000005</v>
      </c>
      <c r="Y126">
        <v>2.2599999999999998</v>
      </c>
      <c r="Z126">
        <v>8.9019999999999992</v>
      </c>
      <c r="AA126">
        <v>127.938013</v>
      </c>
      <c r="AB126">
        <v>0.57079999999999997</v>
      </c>
      <c r="AC126">
        <v>43.591901999999997</v>
      </c>
      <c r="AD126" s="1">
        <v>519</v>
      </c>
      <c r="AE126">
        <v>5</v>
      </c>
      <c r="AF126">
        <v>171</v>
      </c>
      <c r="AG126">
        <v>79</v>
      </c>
      <c r="AH126">
        <v>17.647741</v>
      </c>
      <c r="AI126">
        <v>424.6</v>
      </c>
      <c r="AJ126">
        <v>0</v>
      </c>
      <c r="AK126">
        <v>0</v>
      </c>
      <c r="AL126">
        <v>0</v>
      </c>
      <c r="AM126" t="s">
        <v>1559</v>
      </c>
      <c r="AN126" t="s">
        <v>1560</v>
      </c>
      <c r="AO126">
        <v>367.14699999999999</v>
      </c>
      <c r="AR126" t="s">
        <v>156</v>
      </c>
      <c r="AS126" t="s">
        <v>232</v>
      </c>
      <c r="AT126" t="s">
        <v>1172</v>
      </c>
      <c r="AU126" t="s">
        <v>1558</v>
      </c>
      <c r="AV126" t="s">
        <v>49</v>
      </c>
      <c r="AW126">
        <v>14</v>
      </c>
      <c r="BB126">
        <v>0.96403811120777594</v>
      </c>
      <c r="BC126" t="s">
        <v>69</v>
      </c>
      <c r="BF126" t="s">
        <v>156</v>
      </c>
      <c r="BG126" t="s">
        <v>232</v>
      </c>
      <c r="BH126" t="s">
        <v>1558</v>
      </c>
      <c r="BI126">
        <v>3896</v>
      </c>
      <c r="BJ126">
        <v>14</v>
      </c>
      <c r="BK126" t="s">
        <v>1172</v>
      </c>
      <c r="BL126" t="s">
        <v>1150</v>
      </c>
      <c r="BM126">
        <v>0.96403811120777594</v>
      </c>
      <c r="BN126" t="s">
        <v>69</v>
      </c>
      <c r="BO126" t="s">
        <v>701</v>
      </c>
      <c r="BP126">
        <v>2257.817</v>
      </c>
    </row>
    <row r="127" spans="1:68" ht="16.5">
      <c r="A127" s="109" t="str">
        <f t="shared" si="54"/>
        <v>삼환교통</v>
      </c>
      <c r="B127" s="110" t="str">
        <f t="shared" si="55"/>
        <v>서희섭</v>
      </c>
      <c r="C127" s="111" t="str">
        <f t="shared" si="56"/>
        <v>C</v>
      </c>
      <c r="D127" s="112">
        <f t="shared" si="57"/>
        <v>0.88349999999999995</v>
      </c>
      <c r="E127" s="113">
        <f t="shared" si="58"/>
        <v>1207</v>
      </c>
      <c r="F127" s="114" t="str">
        <f t="shared" si="59"/>
        <v>23</v>
      </c>
      <c r="G127" s="115" t="str">
        <f t="shared" si="60"/>
        <v>70바3184</v>
      </c>
      <c r="H127" s="116">
        <f t="shared" si="61"/>
        <v>1</v>
      </c>
      <c r="I127" s="117">
        <f t="shared" si="62"/>
        <v>1867.5609999999999</v>
      </c>
      <c r="J127" s="118">
        <f t="shared" si="63"/>
        <v>3.5069255605983999E-3</v>
      </c>
      <c r="K127" s="118">
        <f t="shared" si="64"/>
        <v>0.32195867929261374</v>
      </c>
      <c r="L127" s="118">
        <f t="shared" si="65"/>
        <v>0.27790256917980188</v>
      </c>
      <c r="M127" s="119">
        <f t="shared" si="66"/>
        <v>11.65</v>
      </c>
      <c r="N127" s="120">
        <f t="shared" si="67"/>
        <v>0</v>
      </c>
      <c r="O127" s="120">
        <f t="shared" si="68"/>
        <v>2.7843802692388628</v>
      </c>
      <c r="P127" s="252">
        <f t="shared" si="69"/>
        <v>0</v>
      </c>
      <c r="Q127" s="253">
        <f t="shared" si="70"/>
        <v>0</v>
      </c>
      <c r="R127" s="253">
        <f t="shared" si="71"/>
        <v>52</v>
      </c>
      <c r="T127">
        <v>514</v>
      </c>
      <c r="U127">
        <v>1207</v>
      </c>
      <c r="V127" t="s">
        <v>1561</v>
      </c>
      <c r="W127">
        <v>1867.5609999999999</v>
      </c>
      <c r="X127">
        <v>1057.105</v>
      </c>
      <c r="Y127">
        <v>1.7669999999999999</v>
      </c>
      <c r="Z127">
        <v>11.65</v>
      </c>
      <c r="AA127">
        <v>118.48383800000001</v>
      </c>
      <c r="AB127">
        <v>0.41551399999999999</v>
      </c>
      <c r="AC127">
        <v>38.146900000000002</v>
      </c>
      <c r="AD127" s="1">
        <v>519</v>
      </c>
      <c r="AE127">
        <v>0</v>
      </c>
      <c r="AF127">
        <v>52</v>
      </c>
      <c r="AG127">
        <v>67</v>
      </c>
      <c r="AH127">
        <v>15.762157999999999</v>
      </c>
      <c r="AI127">
        <v>4.5</v>
      </c>
      <c r="AJ127">
        <v>0</v>
      </c>
      <c r="AK127">
        <v>0</v>
      </c>
      <c r="AL127">
        <v>0</v>
      </c>
      <c r="AM127" t="s">
        <v>1562</v>
      </c>
      <c r="AN127" t="s">
        <v>1563</v>
      </c>
      <c r="AO127">
        <v>1867.5609999999999</v>
      </c>
      <c r="AR127" t="s">
        <v>156</v>
      </c>
      <c r="AS127" t="s">
        <v>228</v>
      </c>
      <c r="AT127" t="s">
        <v>1014</v>
      </c>
      <c r="AU127" t="s">
        <v>1561</v>
      </c>
      <c r="AV127" t="s">
        <v>49</v>
      </c>
      <c r="AW127">
        <v>1</v>
      </c>
      <c r="BB127">
        <v>0.88349999999999995</v>
      </c>
      <c r="BC127" t="s">
        <v>72</v>
      </c>
      <c r="BF127" t="s">
        <v>156</v>
      </c>
      <c r="BG127" t="s">
        <v>228</v>
      </c>
      <c r="BH127" t="s">
        <v>1561</v>
      </c>
      <c r="BI127">
        <v>1207</v>
      </c>
      <c r="BJ127">
        <v>1</v>
      </c>
      <c r="BK127" t="s">
        <v>1014</v>
      </c>
      <c r="BL127" t="s">
        <v>697</v>
      </c>
      <c r="BM127">
        <v>0.88349999999999995</v>
      </c>
      <c r="BN127" t="s">
        <v>72</v>
      </c>
      <c r="BO127" t="s">
        <v>700</v>
      </c>
      <c r="BP127">
        <v>1867.5609999999999</v>
      </c>
    </row>
    <row r="128" spans="1:68" ht="16.5">
      <c r="A128" s="109" t="str">
        <f t="shared" si="54"/>
        <v>삼환교통</v>
      </c>
      <c r="B128" s="110" t="str">
        <f t="shared" si="55"/>
        <v>석진천</v>
      </c>
      <c r="C128" s="111" t="str">
        <f t="shared" si="56"/>
        <v>D</v>
      </c>
      <c r="D128" s="112">
        <f t="shared" si="57"/>
        <v>0.80953286969579885</v>
      </c>
      <c r="E128" s="113">
        <f t="shared" si="58"/>
        <v>3133</v>
      </c>
      <c r="F128" s="114" t="str">
        <f t="shared" si="59"/>
        <v>58</v>
      </c>
      <c r="G128" s="115" t="str">
        <f t="shared" si="60"/>
        <v>72아1193</v>
      </c>
      <c r="H128" s="116">
        <f t="shared" si="61"/>
        <v>3</v>
      </c>
      <c r="I128" s="117">
        <f t="shared" si="62"/>
        <v>2249.027</v>
      </c>
      <c r="J128" s="118">
        <f t="shared" si="63"/>
        <v>2.9201954743157999E-2</v>
      </c>
      <c r="K128" s="118">
        <f t="shared" si="64"/>
        <v>0.37745157592210749</v>
      </c>
      <c r="L128" s="118">
        <f t="shared" si="65"/>
        <v>0.23432355414141315</v>
      </c>
      <c r="M128" s="119">
        <f t="shared" si="66"/>
        <v>10.916</v>
      </c>
      <c r="N128" s="120">
        <f t="shared" si="67"/>
        <v>8.8927345025204232E-2</v>
      </c>
      <c r="O128" s="120">
        <f t="shared" si="68"/>
        <v>11.871800560864765</v>
      </c>
      <c r="P128" s="252">
        <f t="shared" si="69"/>
        <v>16</v>
      </c>
      <c r="Q128" s="253">
        <f t="shared" si="70"/>
        <v>2</v>
      </c>
      <c r="R128" s="253">
        <f t="shared" si="71"/>
        <v>267</v>
      </c>
      <c r="T128">
        <v>514</v>
      </c>
      <c r="U128">
        <v>3133</v>
      </c>
      <c r="V128" t="s">
        <v>1564</v>
      </c>
      <c r="W128">
        <v>2249.027</v>
      </c>
      <c r="X128">
        <v>933.12800000000004</v>
      </c>
      <c r="Y128">
        <v>2.41</v>
      </c>
      <c r="Z128">
        <v>10.916</v>
      </c>
      <c r="AA128">
        <v>150.73079999999999</v>
      </c>
      <c r="AB128">
        <v>4.4016339999999996</v>
      </c>
      <c r="AC128">
        <v>56.893577999999998</v>
      </c>
      <c r="AD128" s="1">
        <v>527</v>
      </c>
      <c r="AE128">
        <v>2</v>
      </c>
      <c r="AF128">
        <v>267</v>
      </c>
      <c r="AG128">
        <v>75</v>
      </c>
      <c r="AH128">
        <v>14.920819</v>
      </c>
      <c r="AI128">
        <v>2477.6</v>
      </c>
      <c r="AJ128">
        <v>0</v>
      </c>
      <c r="AK128">
        <v>16</v>
      </c>
      <c r="AL128">
        <v>7881</v>
      </c>
      <c r="AM128" t="s">
        <v>1565</v>
      </c>
      <c r="AN128" t="s">
        <v>1566</v>
      </c>
      <c r="AO128">
        <v>1980.982</v>
      </c>
      <c r="AR128" t="s">
        <v>156</v>
      </c>
      <c r="AS128" t="s">
        <v>230</v>
      </c>
      <c r="AT128" t="s">
        <v>1075</v>
      </c>
      <c r="AU128" t="s">
        <v>1564</v>
      </c>
      <c r="AV128" t="s">
        <v>49</v>
      </c>
      <c r="AW128">
        <v>3</v>
      </c>
      <c r="BB128">
        <v>0.80953286969579885</v>
      </c>
      <c r="BC128" t="s">
        <v>70</v>
      </c>
      <c r="BF128" t="s">
        <v>156</v>
      </c>
      <c r="BG128" t="s">
        <v>230</v>
      </c>
      <c r="BH128" t="s">
        <v>1564</v>
      </c>
      <c r="BI128">
        <v>3133</v>
      </c>
      <c r="BJ128">
        <v>3</v>
      </c>
      <c r="BK128" t="s">
        <v>1075</v>
      </c>
      <c r="BL128" t="s">
        <v>1193</v>
      </c>
      <c r="BM128">
        <v>0.80953286969579885</v>
      </c>
      <c r="BN128" t="s">
        <v>70</v>
      </c>
      <c r="BO128" t="s">
        <v>702</v>
      </c>
      <c r="BP128">
        <v>2249.027</v>
      </c>
    </row>
    <row r="129" spans="1:68" ht="16.5">
      <c r="A129" s="109" t="str">
        <f t="shared" si="54"/>
        <v>삼환교통</v>
      </c>
      <c r="B129" s="110" t="str">
        <f t="shared" si="55"/>
        <v>선영석</v>
      </c>
      <c r="C129" s="111" t="str">
        <f t="shared" si="56"/>
        <v>D</v>
      </c>
      <c r="D129" s="112">
        <f t="shared" si="57"/>
        <v>0.83960000000000012</v>
      </c>
      <c r="E129" s="113">
        <f t="shared" si="58"/>
        <v>3168</v>
      </c>
      <c r="F129" s="114" t="str">
        <f t="shared" si="59"/>
        <v>62</v>
      </c>
      <c r="G129" s="115" t="str">
        <f t="shared" si="60"/>
        <v>70바3161</v>
      </c>
      <c r="H129" s="116">
        <f t="shared" si="61"/>
        <v>1</v>
      </c>
      <c r="I129" s="117">
        <f t="shared" si="62"/>
        <v>2098.9520000000002</v>
      </c>
      <c r="J129" s="118">
        <f t="shared" si="63"/>
        <v>4.8282565264817588E-3</v>
      </c>
      <c r="K129" s="118">
        <f t="shared" si="64"/>
        <v>0.32088501341757264</v>
      </c>
      <c r="L129" s="118">
        <f t="shared" si="65"/>
        <v>0.26346481482187301</v>
      </c>
      <c r="M129" s="119">
        <f t="shared" si="66"/>
        <v>12.462999999999999</v>
      </c>
      <c r="N129" s="120">
        <f t="shared" si="67"/>
        <v>4.7642823656758225E-2</v>
      </c>
      <c r="O129" s="120">
        <f t="shared" si="68"/>
        <v>2.3821411828379113</v>
      </c>
      <c r="P129" s="252">
        <f t="shared" si="69"/>
        <v>1</v>
      </c>
      <c r="Q129" s="253">
        <f t="shared" si="70"/>
        <v>1</v>
      </c>
      <c r="R129" s="253">
        <f t="shared" si="71"/>
        <v>50</v>
      </c>
      <c r="T129">
        <v>514</v>
      </c>
      <c r="U129">
        <v>3168</v>
      </c>
      <c r="V129" t="s">
        <v>1567</v>
      </c>
      <c r="W129">
        <v>2098.9520000000002</v>
      </c>
      <c r="X129">
        <v>1000.099</v>
      </c>
      <c r="Y129">
        <v>2.0990000000000002</v>
      </c>
      <c r="Z129">
        <v>12.462999999999999</v>
      </c>
      <c r="AA129">
        <v>139.446609</v>
      </c>
      <c r="AB129">
        <v>0.67328399999999999</v>
      </c>
      <c r="AC129">
        <v>44.746327000000001</v>
      </c>
      <c r="AD129" s="1">
        <v>553</v>
      </c>
      <c r="AE129">
        <v>1</v>
      </c>
      <c r="AF129">
        <v>50</v>
      </c>
      <c r="AG129">
        <v>78</v>
      </c>
      <c r="AH129">
        <v>15.052011</v>
      </c>
      <c r="AI129">
        <v>259.2</v>
      </c>
      <c r="AJ129">
        <v>0</v>
      </c>
      <c r="AK129">
        <v>1</v>
      </c>
      <c r="AL129">
        <v>46</v>
      </c>
      <c r="AM129" t="s">
        <v>1568</v>
      </c>
      <c r="AN129" t="s">
        <v>1569</v>
      </c>
      <c r="AO129">
        <v>2098.9520000000002</v>
      </c>
      <c r="AR129" t="s">
        <v>156</v>
      </c>
      <c r="AS129" t="s">
        <v>231</v>
      </c>
      <c r="AT129" t="s">
        <v>1115</v>
      </c>
      <c r="AU129" t="s">
        <v>1567</v>
      </c>
      <c r="AV129" t="s">
        <v>49</v>
      </c>
      <c r="AW129">
        <v>1</v>
      </c>
      <c r="BB129">
        <v>0.83960000000000012</v>
      </c>
      <c r="BC129" t="s">
        <v>70</v>
      </c>
      <c r="BF129" t="s">
        <v>156</v>
      </c>
      <c r="BG129" t="s">
        <v>231</v>
      </c>
      <c r="BH129" t="s">
        <v>1567</v>
      </c>
      <c r="BI129">
        <v>3168</v>
      </c>
      <c r="BJ129">
        <v>1</v>
      </c>
      <c r="BK129" t="s">
        <v>1115</v>
      </c>
      <c r="BL129" t="s">
        <v>697</v>
      </c>
      <c r="BM129">
        <v>0.83960000000000012</v>
      </c>
      <c r="BN129" t="s">
        <v>70</v>
      </c>
      <c r="BO129" t="s">
        <v>702</v>
      </c>
      <c r="BP129">
        <v>2098.9520000000002</v>
      </c>
    </row>
    <row r="130" spans="1:68" ht="16.5">
      <c r="A130" s="109" t="str">
        <f t="shared" si="54"/>
        <v>삼환교통</v>
      </c>
      <c r="B130" s="110" t="str">
        <f t="shared" si="55"/>
        <v>성명제</v>
      </c>
      <c r="C130" s="111" t="str">
        <f t="shared" si="56"/>
        <v>C</v>
      </c>
      <c r="D130" s="112">
        <f t="shared" si="57"/>
        <v>0.88412706796890117</v>
      </c>
      <c r="E130" s="113">
        <f t="shared" si="58"/>
        <v>4865</v>
      </c>
      <c r="F130" s="114" t="str">
        <f t="shared" si="59"/>
        <v>79</v>
      </c>
      <c r="G130" s="115" t="str">
        <f t="shared" si="60"/>
        <v>70바3108</v>
      </c>
      <c r="H130" s="116">
        <f t="shared" si="61"/>
        <v>13</v>
      </c>
      <c r="I130" s="117">
        <f t="shared" si="62"/>
        <v>3608.4780000000001</v>
      </c>
      <c r="J130" s="118">
        <f t="shared" si="63"/>
        <v>2.2001042044650886E-2</v>
      </c>
      <c r="K130" s="118">
        <f t="shared" si="64"/>
        <v>0.36589445512225516</v>
      </c>
      <c r="L130" s="118">
        <f t="shared" si="65"/>
        <v>0.16294958705581689</v>
      </c>
      <c r="M130" s="119">
        <f t="shared" si="66"/>
        <v>9.9009999999999998</v>
      </c>
      <c r="N130" s="120">
        <f t="shared" si="67"/>
        <v>0.11085005922164413</v>
      </c>
      <c r="O130" s="120">
        <f t="shared" si="68"/>
        <v>31.730829452195636</v>
      </c>
      <c r="P130" s="252">
        <f t="shared" si="69"/>
        <v>62</v>
      </c>
      <c r="Q130" s="253">
        <f t="shared" si="70"/>
        <v>4</v>
      </c>
      <c r="R130" s="253">
        <f t="shared" si="71"/>
        <v>1145</v>
      </c>
      <c r="T130">
        <v>514</v>
      </c>
      <c r="U130">
        <v>4865</v>
      </c>
      <c r="V130" t="s">
        <v>1570</v>
      </c>
      <c r="W130">
        <v>3608.4780000000001</v>
      </c>
      <c r="X130">
        <v>1654.6389999999999</v>
      </c>
      <c r="Y130">
        <v>2.181</v>
      </c>
      <c r="Z130">
        <v>9.9009999999999998</v>
      </c>
      <c r="AA130">
        <v>222.87912499999999</v>
      </c>
      <c r="AB130">
        <v>4.9035729999999997</v>
      </c>
      <c r="AC130">
        <v>81.550235999999998</v>
      </c>
      <c r="AD130" s="1">
        <v>588</v>
      </c>
      <c r="AE130">
        <v>4</v>
      </c>
      <c r="AF130">
        <v>1145</v>
      </c>
      <c r="AG130">
        <v>81</v>
      </c>
      <c r="AH130">
        <v>16.190290999999998</v>
      </c>
      <c r="AI130">
        <v>1674</v>
      </c>
      <c r="AJ130">
        <v>0</v>
      </c>
      <c r="AK130">
        <v>62</v>
      </c>
      <c r="AL130">
        <v>19269</v>
      </c>
      <c r="AM130" t="s">
        <v>1571</v>
      </c>
      <c r="AN130" t="s">
        <v>1572</v>
      </c>
      <c r="AO130">
        <v>1496.4880000000001</v>
      </c>
      <c r="AR130" t="s">
        <v>156</v>
      </c>
      <c r="AS130" t="s">
        <v>232</v>
      </c>
      <c r="AT130" t="s">
        <v>1148</v>
      </c>
      <c r="AU130" t="s">
        <v>1570</v>
      </c>
      <c r="AV130" t="s">
        <v>49</v>
      </c>
      <c r="AW130">
        <v>13</v>
      </c>
      <c r="BB130">
        <v>0.88412706796890117</v>
      </c>
      <c r="BC130" t="s">
        <v>72</v>
      </c>
      <c r="BF130" t="s">
        <v>156</v>
      </c>
      <c r="BG130" t="s">
        <v>232</v>
      </c>
      <c r="BH130" t="s">
        <v>1570</v>
      </c>
      <c r="BI130">
        <v>4865</v>
      </c>
      <c r="BJ130">
        <v>13</v>
      </c>
      <c r="BK130" t="s">
        <v>1148</v>
      </c>
      <c r="BL130" t="s">
        <v>1154</v>
      </c>
      <c r="BM130">
        <v>0.88412706796890117</v>
      </c>
      <c r="BN130" t="s">
        <v>72</v>
      </c>
      <c r="BO130" t="s">
        <v>700</v>
      </c>
      <c r="BP130">
        <v>3608.4780000000001</v>
      </c>
    </row>
    <row r="131" spans="1:68" ht="16.5">
      <c r="A131" s="109" t="str">
        <f t="shared" si="54"/>
        <v>삼환교통</v>
      </c>
      <c r="B131" s="110" t="str">
        <f t="shared" si="55"/>
        <v>성승현</v>
      </c>
      <c r="C131" s="111" t="str">
        <f t="shared" si="56"/>
        <v>B</v>
      </c>
      <c r="D131" s="112">
        <f t="shared" si="57"/>
        <v>0.90928408294508778</v>
      </c>
      <c r="E131" s="113">
        <f t="shared" si="58"/>
        <v>1056</v>
      </c>
      <c r="F131" s="114" t="str">
        <f t="shared" si="59"/>
        <v>23</v>
      </c>
      <c r="G131" s="115" t="str">
        <f t="shared" si="60"/>
        <v>70바3191</v>
      </c>
      <c r="H131" s="116">
        <f t="shared" si="61"/>
        <v>4</v>
      </c>
      <c r="I131" s="117">
        <f t="shared" si="62"/>
        <v>1923.8779999999999</v>
      </c>
      <c r="J131" s="118">
        <f t="shared" si="63"/>
        <v>6.5370042921864061E-3</v>
      </c>
      <c r="K131" s="118">
        <f t="shared" si="64"/>
        <v>0.38224718922835277</v>
      </c>
      <c r="L131" s="118">
        <f t="shared" si="65"/>
        <v>0.15905374457216104</v>
      </c>
      <c r="M131" s="119">
        <f t="shared" si="66"/>
        <v>9.0410000000000004</v>
      </c>
      <c r="N131" s="120">
        <f t="shared" si="67"/>
        <v>0</v>
      </c>
      <c r="O131" s="120">
        <f t="shared" si="68"/>
        <v>8.680384099199637</v>
      </c>
      <c r="P131" s="252">
        <f t="shared" si="69"/>
        <v>4</v>
      </c>
      <c r="Q131" s="253">
        <f t="shared" si="70"/>
        <v>0</v>
      </c>
      <c r="R131" s="253">
        <f t="shared" si="71"/>
        <v>167</v>
      </c>
      <c r="T131">
        <v>514</v>
      </c>
      <c r="U131">
        <v>1056</v>
      </c>
      <c r="V131" t="s">
        <v>1573</v>
      </c>
      <c r="W131">
        <v>1923.8779999999999</v>
      </c>
      <c r="X131">
        <v>976.71600000000001</v>
      </c>
      <c r="Y131">
        <v>1.97</v>
      </c>
      <c r="Z131">
        <v>9.0410000000000004</v>
      </c>
      <c r="AA131">
        <v>127.17690899999999</v>
      </c>
      <c r="AB131">
        <v>0.83135599999999998</v>
      </c>
      <c r="AC131">
        <v>48.613016000000002</v>
      </c>
      <c r="AD131" s="1">
        <v>306</v>
      </c>
      <c r="AE131">
        <v>0</v>
      </c>
      <c r="AF131">
        <v>167</v>
      </c>
      <c r="AG131">
        <v>68</v>
      </c>
      <c r="AH131">
        <v>15.127573</v>
      </c>
      <c r="AI131">
        <v>47.6</v>
      </c>
      <c r="AJ131">
        <v>0</v>
      </c>
      <c r="AK131">
        <v>4</v>
      </c>
      <c r="AL131">
        <v>1575</v>
      </c>
      <c r="AM131" t="s">
        <v>1574</v>
      </c>
      <c r="AN131" t="s">
        <v>1575</v>
      </c>
      <c r="AO131">
        <v>1693.5309999999999</v>
      </c>
      <c r="AR131" t="s">
        <v>156</v>
      </c>
      <c r="AS131" t="s">
        <v>228</v>
      </c>
      <c r="AT131" t="s">
        <v>1018</v>
      </c>
      <c r="AU131" t="s">
        <v>1573</v>
      </c>
      <c r="AV131" t="s">
        <v>49</v>
      </c>
      <c r="AW131">
        <v>4</v>
      </c>
      <c r="BB131">
        <v>0.90928408294508778</v>
      </c>
      <c r="BC131" t="s">
        <v>71</v>
      </c>
      <c r="BF131" t="s">
        <v>156</v>
      </c>
      <c r="BG131" t="s">
        <v>228</v>
      </c>
      <c r="BH131" t="s">
        <v>1573</v>
      </c>
      <c r="BI131">
        <v>1056</v>
      </c>
      <c r="BJ131">
        <v>4</v>
      </c>
      <c r="BK131" t="s">
        <v>1018</v>
      </c>
      <c r="BL131" t="s">
        <v>997</v>
      </c>
      <c r="BM131">
        <v>0.90928408294508778</v>
      </c>
      <c r="BN131" t="s">
        <v>71</v>
      </c>
      <c r="BO131" t="s">
        <v>698</v>
      </c>
      <c r="BP131">
        <v>1923.8779999999999</v>
      </c>
    </row>
    <row r="132" spans="1:68" ht="16.5">
      <c r="A132" s="109" t="str">
        <f t="shared" si="54"/>
        <v>삼환교통</v>
      </c>
      <c r="B132" s="110" t="str">
        <f t="shared" si="55"/>
        <v>손보영</v>
      </c>
      <c r="C132" s="111" t="str">
        <f t="shared" si="56"/>
        <v>A</v>
      </c>
      <c r="D132" s="112">
        <f t="shared" si="57"/>
        <v>0.97466906065018188</v>
      </c>
      <c r="E132" s="113">
        <f t="shared" si="58"/>
        <v>315</v>
      </c>
      <c r="F132" s="114" t="str">
        <f t="shared" si="59"/>
        <v>4</v>
      </c>
      <c r="G132" s="115" t="str">
        <f t="shared" si="60"/>
        <v>72아1219</v>
      </c>
      <c r="H132" s="116">
        <f t="shared" si="61"/>
        <v>2</v>
      </c>
      <c r="I132" s="117">
        <f t="shared" si="62"/>
        <v>2222.5160000000001</v>
      </c>
      <c r="J132" s="118">
        <f t="shared" si="63"/>
        <v>1.626453795338784E-2</v>
      </c>
      <c r="K132" s="118">
        <f t="shared" si="64"/>
        <v>0.286812691745711</v>
      </c>
      <c r="L132" s="118">
        <f t="shared" si="65"/>
        <v>0.21147204339586306</v>
      </c>
      <c r="M132" s="119">
        <f t="shared" si="66"/>
        <v>6.9690000000000003</v>
      </c>
      <c r="N132" s="120">
        <f t="shared" si="67"/>
        <v>0.22497025893176922</v>
      </c>
      <c r="O132" s="120">
        <f t="shared" si="68"/>
        <v>7.6039947518937998</v>
      </c>
      <c r="P132" s="252">
        <f t="shared" si="69"/>
        <v>1</v>
      </c>
      <c r="Q132" s="253">
        <f t="shared" si="70"/>
        <v>5</v>
      </c>
      <c r="R132" s="253">
        <f t="shared" si="71"/>
        <v>169</v>
      </c>
      <c r="T132">
        <v>514</v>
      </c>
      <c r="U132">
        <v>315</v>
      </c>
      <c r="V132" t="s">
        <v>1576</v>
      </c>
      <c r="W132">
        <v>2222.5160000000001</v>
      </c>
      <c r="X132">
        <v>760.54600000000005</v>
      </c>
      <c r="Y132">
        <v>2.9220000000000002</v>
      </c>
      <c r="Z132">
        <v>6.9690000000000003</v>
      </c>
      <c r="AA132">
        <v>135.92774700000001</v>
      </c>
      <c r="AB132">
        <v>2.2108020000000002</v>
      </c>
      <c r="AC132">
        <v>38.985802999999997</v>
      </c>
      <c r="AD132" s="1">
        <v>470</v>
      </c>
      <c r="AE132">
        <v>5</v>
      </c>
      <c r="AF132">
        <v>169</v>
      </c>
      <c r="AG132">
        <v>68</v>
      </c>
      <c r="AH132">
        <v>16.350715999999998</v>
      </c>
      <c r="AI132">
        <v>130</v>
      </c>
      <c r="AJ132">
        <v>0</v>
      </c>
      <c r="AK132">
        <v>1</v>
      </c>
      <c r="AL132">
        <v>116</v>
      </c>
      <c r="AM132" t="s">
        <v>1577</v>
      </c>
      <c r="AN132" t="s">
        <v>1578</v>
      </c>
      <c r="AO132">
        <v>2094.0819999999999</v>
      </c>
      <c r="AR132" t="s">
        <v>156</v>
      </c>
      <c r="AS132" t="s">
        <v>229</v>
      </c>
      <c r="AT132" t="s">
        <v>1049</v>
      </c>
      <c r="AU132" t="s">
        <v>1576</v>
      </c>
      <c r="AV132" t="s">
        <v>49</v>
      </c>
      <c r="AW132">
        <v>2</v>
      </c>
      <c r="BB132">
        <v>0.97466906065018188</v>
      </c>
      <c r="BC132" t="s">
        <v>69</v>
      </c>
      <c r="BF132" t="s">
        <v>156</v>
      </c>
      <c r="BG132" t="s">
        <v>229</v>
      </c>
      <c r="BH132" t="s">
        <v>1576</v>
      </c>
      <c r="BI132">
        <v>315</v>
      </c>
      <c r="BJ132">
        <v>2</v>
      </c>
      <c r="BK132" t="s">
        <v>1049</v>
      </c>
      <c r="BL132" t="s">
        <v>1051</v>
      </c>
      <c r="BM132">
        <v>0.97466906065018188</v>
      </c>
      <c r="BN132" t="s">
        <v>69</v>
      </c>
      <c r="BO132" t="s">
        <v>701</v>
      </c>
      <c r="BP132">
        <v>2222.5160000000001</v>
      </c>
    </row>
    <row r="133" spans="1:68" ht="16.5">
      <c r="A133" s="109" t="str">
        <f t="shared" si="54"/>
        <v>삼환교통</v>
      </c>
      <c r="B133" s="110" t="str">
        <f t="shared" si="55"/>
        <v>손현수</v>
      </c>
      <c r="C133" s="111" t="str">
        <f t="shared" si="56"/>
        <v>B</v>
      </c>
      <c r="D133" s="112">
        <f t="shared" si="57"/>
        <v>0.93542180056965862</v>
      </c>
      <c r="E133" s="113">
        <f t="shared" si="58"/>
        <v>5147</v>
      </c>
      <c r="F133" s="114" t="str">
        <f t="shared" si="59"/>
        <v>23</v>
      </c>
      <c r="G133" s="115" t="str">
        <f t="shared" si="60"/>
        <v>72아1008</v>
      </c>
      <c r="H133" s="116">
        <f t="shared" si="61"/>
        <v>14</v>
      </c>
      <c r="I133" s="117">
        <f t="shared" si="62"/>
        <v>2065.4500000000003</v>
      </c>
      <c r="J133" s="118">
        <f t="shared" si="63"/>
        <v>2.9174394487208013E-2</v>
      </c>
      <c r="K133" s="118">
        <f t="shared" si="64"/>
        <v>0.34435055728607705</v>
      </c>
      <c r="L133" s="118">
        <f t="shared" si="65"/>
        <v>0.11813406279503254</v>
      </c>
      <c r="M133" s="119">
        <f t="shared" si="66"/>
        <v>9.4870000000000001</v>
      </c>
      <c r="N133" s="120">
        <f t="shared" si="67"/>
        <v>9.6831199012321775E-2</v>
      </c>
      <c r="O133" s="120">
        <f t="shared" si="68"/>
        <v>13.265874264688083</v>
      </c>
      <c r="P133" s="252">
        <f t="shared" si="69"/>
        <v>1</v>
      </c>
      <c r="Q133" s="253">
        <f t="shared" si="70"/>
        <v>2</v>
      </c>
      <c r="R133" s="253">
        <f t="shared" si="71"/>
        <v>274</v>
      </c>
      <c r="T133">
        <v>514</v>
      </c>
      <c r="U133">
        <v>5147</v>
      </c>
      <c r="V133" t="s">
        <v>1579</v>
      </c>
      <c r="W133">
        <v>2065.4499999999998</v>
      </c>
      <c r="X133">
        <v>1048.1579999999999</v>
      </c>
      <c r="Y133">
        <v>1.9710000000000001</v>
      </c>
      <c r="Z133">
        <v>9.4870000000000001</v>
      </c>
      <c r="AA133">
        <v>136.466894</v>
      </c>
      <c r="AB133">
        <v>3.9813390000000002</v>
      </c>
      <c r="AC133">
        <v>46.992451000000003</v>
      </c>
      <c r="AD133" s="1">
        <v>244</v>
      </c>
      <c r="AE133">
        <v>2</v>
      </c>
      <c r="AF133">
        <v>274</v>
      </c>
      <c r="AG133">
        <v>82</v>
      </c>
      <c r="AH133">
        <v>15.135172000000001</v>
      </c>
      <c r="AI133">
        <v>105.2</v>
      </c>
      <c r="AJ133">
        <v>0</v>
      </c>
      <c r="AK133">
        <v>1</v>
      </c>
      <c r="AL133">
        <v>174</v>
      </c>
      <c r="AM133" t="s">
        <v>1580</v>
      </c>
      <c r="AN133" t="s">
        <v>1581</v>
      </c>
      <c r="AO133">
        <v>400.00799999999998</v>
      </c>
      <c r="AR133" t="s">
        <v>156</v>
      </c>
      <c r="AS133" t="s">
        <v>228</v>
      </c>
      <c r="AT133" t="s">
        <v>1022</v>
      </c>
      <c r="AU133" t="s">
        <v>1579</v>
      </c>
      <c r="AV133" t="s">
        <v>49</v>
      </c>
      <c r="AW133">
        <v>14</v>
      </c>
      <c r="BB133">
        <v>0.93542180056965862</v>
      </c>
      <c r="BC133" t="s">
        <v>71</v>
      </c>
      <c r="BF133" t="s">
        <v>156</v>
      </c>
      <c r="BG133" t="s">
        <v>228</v>
      </c>
      <c r="BH133" t="s">
        <v>1579</v>
      </c>
      <c r="BI133">
        <v>5147</v>
      </c>
      <c r="BJ133">
        <v>14</v>
      </c>
      <c r="BK133" t="s">
        <v>1022</v>
      </c>
      <c r="BL133" t="s">
        <v>1008</v>
      </c>
      <c r="BM133">
        <v>0.93542180056965862</v>
      </c>
      <c r="BN133" t="s">
        <v>71</v>
      </c>
      <c r="BO133" t="s">
        <v>698</v>
      </c>
      <c r="BP133">
        <v>2065.4500000000003</v>
      </c>
    </row>
    <row r="134" spans="1:68" ht="16.5">
      <c r="A134" s="109" t="str">
        <f t="shared" si="54"/>
        <v>삼환교통</v>
      </c>
      <c r="B134" s="110" t="str">
        <f t="shared" si="55"/>
        <v>송백석</v>
      </c>
      <c r="C134" s="111" t="str">
        <f t="shared" si="56"/>
        <v>C</v>
      </c>
      <c r="D134" s="112">
        <f t="shared" si="57"/>
        <v>0.89878787878787891</v>
      </c>
      <c r="E134" s="113">
        <f t="shared" si="58"/>
        <v>9627</v>
      </c>
      <c r="F134" s="114" t="str">
        <f t="shared" si="59"/>
        <v>급행99</v>
      </c>
      <c r="G134" s="115" t="str">
        <f t="shared" si="60"/>
        <v>70바3149</v>
      </c>
      <c r="H134" s="116">
        <f t="shared" si="61"/>
        <v>1</v>
      </c>
      <c r="I134" s="117">
        <f t="shared" si="62"/>
        <v>2126.2930000000001</v>
      </c>
      <c r="J134" s="118">
        <f t="shared" si="63"/>
        <v>8.8234989368530647E-3</v>
      </c>
      <c r="K134" s="118">
        <f t="shared" si="64"/>
        <v>0.31616803772254043</v>
      </c>
      <c r="L134" s="118">
        <f t="shared" si="65"/>
        <v>0.20458140058778351</v>
      </c>
      <c r="M134" s="119">
        <f t="shared" si="66"/>
        <v>9.9</v>
      </c>
      <c r="N134" s="120">
        <f t="shared" si="67"/>
        <v>0</v>
      </c>
      <c r="O134" s="120">
        <f t="shared" si="68"/>
        <v>11.992702793076965</v>
      </c>
      <c r="P134" s="252">
        <f t="shared" si="69"/>
        <v>9</v>
      </c>
      <c r="Q134" s="253">
        <f t="shared" si="70"/>
        <v>0</v>
      </c>
      <c r="R134" s="253">
        <f t="shared" si="71"/>
        <v>255</v>
      </c>
      <c r="T134">
        <v>514</v>
      </c>
      <c r="U134">
        <v>9627</v>
      </c>
      <c r="V134" t="s">
        <v>1582</v>
      </c>
      <c r="W134">
        <v>2126.2930000000001</v>
      </c>
      <c r="X134">
        <v>716.92</v>
      </c>
      <c r="Y134">
        <v>2.9660000000000002</v>
      </c>
      <c r="Z134">
        <v>9.9</v>
      </c>
      <c r="AA134">
        <v>113.11136399999999</v>
      </c>
      <c r="AB134">
        <v>0.99803799999999998</v>
      </c>
      <c r="AC134">
        <v>35.762197999999998</v>
      </c>
      <c r="AD134" s="1">
        <v>435</v>
      </c>
      <c r="AE134">
        <v>0</v>
      </c>
      <c r="AF134">
        <v>255</v>
      </c>
      <c r="AG134">
        <v>68</v>
      </c>
      <c r="AH134">
        <v>18.798226</v>
      </c>
      <c r="AI134">
        <v>344.7</v>
      </c>
      <c r="AJ134">
        <v>0</v>
      </c>
      <c r="AK134">
        <v>9</v>
      </c>
      <c r="AL134">
        <v>642</v>
      </c>
      <c r="AM134" t="s">
        <v>1583</v>
      </c>
      <c r="AN134" t="s">
        <v>1584</v>
      </c>
      <c r="AO134">
        <v>2126.2930000000001</v>
      </c>
      <c r="AR134" t="s">
        <v>156</v>
      </c>
      <c r="AS134" t="s">
        <v>233</v>
      </c>
      <c r="AT134" t="s">
        <v>1189</v>
      </c>
      <c r="AU134" t="s">
        <v>1582</v>
      </c>
      <c r="AV134" t="s">
        <v>49</v>
      </c>
      <c r="AW134">
        <v>1</v>
      </c>
      <c r="BB134">
        <v>0.89878787878787891</v>
      </c>
      <c r="BC134" t="s">
        <v>72</v>
      </c>
      <c r="BF134" t="s">
        <v>156</v>
      </c>
      <c r="BG134" t="s">
        <v>233</v>
      </c>
      <c r="BH134" t="s">
        <v>1582</v>
      </c>
      <c r="BI134">
        <v>9627</v>
      </c>
      <c r="BJ134">
        <v>1</v>
      </c>
      <c r="BK134" t="s">
        <v>1189</v>
      </c>
      <c r="BL134" t="s">
        <v>697</v>
      </c>
      <c r="BM134">
        <v>0.89878787878787891</v>
      </c>
      <c r="BN134" t="s">
        <v>72</v>
      </c>
      <c r="BO134" t="s">
        <v>700</v>
      </c>
      <c r="BP134">
        <v>2126.2930000000001</v>
      </c>
    </row>
    <row r="135" spans="1:68" ht="16.5">
      <c r="A135" s="109" t="str">
        <f t="shared" si="54"/>
        <v>삼환교통</v>
      </c>
      <c r="B135" s="110" t="str">
        <f t="shared" si="55"/>
        <v>송병무</v>
      </c>
      <c r="C135" s="111" t="str">
        <f t="shared" si="56"/>
        <v>C</v>
      </c>
      <c r="D135" s="112">
        <f t="shared" si="57"/>
        <v>0.85219685328982453</v>
      </c>
      <c r="E135" s="113">
        <f t="shared" si="58"/>
        <v>9956</v>
      </c>
      <c r="F135" s="114" t="str">
        <f t="shared" si="59"/>
        <v>62</v>
      </c>
      <c r="G135" s="115" t="str">
        <f t="shared" si="60"/>
        <v>70바3136</v>
      </c>
      <c r="H135" s="116">
        <f t="shared" si="61"/>
        <v>15</v>
      </c>
      <c r="I135" s="117">
        <f t="shared" si="62"/>
        <v>2062.252</v>
      </c>
      <c r="J135" s="118">
        <f t="shared" si="63"/>
        <v>1.8219575524974847E-2</v>
      </c>
      <c r="K135" s="118">
        <f t="shared" si="64"/>
        <v>0.39369499495952992</v>
      </c>
      <c r="L135" s="118">
        <f t="shared" si="65"/>
        <v>0.21772314925624997</v>
      </c>
      <c r="M135" s="119">
        <f t="shared" si="66"/>
        <v>10.573</v>
      </c>
      <c r="N135" s="120">
        <f t="shared" si="67"/>
        <v>0.14547203736497771</v>
      </c>
      <c r="O135" s="120">
        <f t="shared" si="68"/>
        <v>2.473024635204621</v>
      </c>
      <c r="P135" s="252">
        <f t="shared" si="69"/>
        <v>21</v>
      </c>
      <c r="Q135" s="253">
        <f t="shared" si="70"/>
        <v>3</v>
      </c>
      <c r="R135" s="253">
        <f t="shared" si="71"/>
        <v>51</v>
      </c>
      <c r="T135">
        <v>514</v>
      </c>
      <c r="U135">
        <v>9956</v>
      </c>
      <c r="V135" t="s">
        <v>1585</v>
      </c>
      <c r="W135">
        <v>2062.252</v>
      </c>
      <c r="X135">
        <v>1074.1300000000001</v>
      </c>
      <c r="Y135">
        <v>1.92</v>
      </c>
      <c r="Z135">
        <v>10.573</v>
      </c>
      <c r="AA135">
        <v>149.65469400000001</v>
      </c>
      <c r="AB135">
        <v>2.726645</v>
      </c>
      <c r="AC135">
        <v>58.918303999999999</v>
      </c>
      <c r="AD135" s="1">
        <v>449</v>
      </c>
      <c r="AE135">
        <v>3</v>
      </c>
      <c r="AF135">
        <v>51</v>
      </c>
      <c r="AG135">
        <v>63</v>
      </c>
      <c r="AH135">
        <v>13.780068</v>
      </c>
      <c r="AI135">
        <v>0</v>
      </c>
      <c r="AJ135">
        <v>0</v>
      </c>
      <c r="AK135">
        <v>21</v>
      </c>
      <c r="AL135">
        <v>6050</v>
      </c>
      <c r="AM135" t="s">
        <v>1586</v>
      </c>
      <c r="AN135" t="s">
        <v>1587</v>
      </c>
      <c r="AO135">
        <v>320.86599999999999</v>
      </c>
      <c r="AR135" t="s">
        <v>156</v>
      </c>
      <c r="AS135" t="s">
        <v>231</v>
      </c>
      <c r="AT135" t="s">
        <v>1107</v>
      </c>
      <c r="AU135" t="s">
        <v>1585</v>
      </c>
      <c r="AV135" t="s">
        <v>49</v>
      </c>
      <c r="AW135">
        <v>15</v>
      </c>
      <c r="BB135">
        <v>0.85219685328982453</v>
      </c>
      <c r="BC135" t="s">
        <v>72</v>
      </c>
      <c r="BF135" t="s">
        <v>156</v>
      </c>
      <c r="BG135" t="s">
        <v>231</v>
      </c>
      <c r="BH135" t="s">
        <v>1585</v>
      </c>
      <c r="BI135">
        <v>9956</v>
      </c>
      <c r="BJ135">
        <v>15</v>
      </c>
      <c r="BK135" t="s">
        <v>1107</v>
      </c>
      <c r="BL135" t="s">
        <v>1135</v>
      </c>
      <c r="BM135">
        <v>0.85219685328982453</v>
      </c>
      <c r="BN135" t="s">
        <v>72</v>
      </c>
      <c r="BO135" t="s">
        <v>700</v>
      </c>
      <c r="BP135">
        <v>2062.252</v>
      </c>
    </row>
    <row r="136" spans="1:68" ht="16.5">
      <c r="A136" s="109" t="str">
        <f t="shared" si="54"/>
        <v>삼환교통</v>
      </c>
      <c r="B136" s="110" t="str">
        <f t="shared" si="55"/>
        <v>송인만</v>
      </c>
      <c r="C136" s="111" t="str">
        <f t="shared" si="56"/>
        <v>B</v>
      </c>
      <c r="D136" s="112">
        <f t="shared" si="57"/>
        <v>0.92478517842451302</v>
      </c>
      <c r="E136" s="113">
        <f t="shared" si="58"/>
        <v>6995</v>
      </c>
      <c r="F136" s="114" t="str">
        <f t="shared" si="59"/>
        <v>급행99</v>
      </c>
      <c r="G136" s="115" t="str">
        <f t="shared" si="60"/>
        <v>70바3148</v>
      </c>
      <c r="H136" s="116">
        <f t="shared" si="61"/>
        <v>2</v>
      </c>
      <c r="I136" s="117">
        <f t="shared" si="62"/>
        <v>2728.8330000000001</v>
      </c>
      <c r="J136" s="118">
        <f t="shared" si="63"/>
        <v>3.9214020112491683E-3</v>
      </c>
      <c r="K136" s="118">
        <f t="shared" si="64"/>
        <v>0.31596335343662396</v>
      </c>
      <c r="L136" s="118">
        <f t="shared" si="65"/>
        <v>0.18945827758605968</v>
      </c>
      <c r="M136" s="119">
        <f t="shared" si="66"/>
        <v>7.3230000000000004</v>
      </c>
      <c r="N136" s="120">
        <f t="shared" si="67"/>
        <v>0</v>
      </c>
      <c r="O136" s="120">
        <f t="shared" si="68"/>
        <v>4.1409642876643602</v>
      </c>
      <c r="P136" s="252">
        <f t="shared" si="69"/>
        <v>14</v>
      </c>
      <c r="Q136" s="253">
        <f t="shared" si="70"/>
        <v>0</v>
      </c>
      <c r="R136" s="253">
        <f t="shared" si="71"/>
        <v>113</v>
      </c>
      <c r="T136">
        <v>514</v>
      </c>
      <c r="U136">
        <v>6995</v>
      </c>
      <c r="V136" t="s">
        <v>1588</v>
      </c>
      <c r="W136">
        <v>2728.8330000000001</v>
      </c>
      <c r="X136">
        <v>898.25099999999998</v>
      </c>
      <c r="Y136">
        <v>3.0379999999999998</v>
      </c>
      <c r="Z136">
        <v>7.3230000000000004</v>
      </c>
      <c r="AA136">
        <v>142.30191099999999</v>
      </c>
      <c r="AB136">
        <v>0.55802300000000005</v>
      </c>
      <c r="AC136">
        <v>44.962189000000002</v>
      </c>
      <c r="AD136" s="1">
        <v>517</v>
      </c>
      <c r="AE136">
        <v>0</v>
      </c>
      <c r="AF136">
        <v>113</v>
      </c>
      <c r="AG136">
        <v>67</v>
      </c>
      <c r="AH136">
        <v>19.176362000000001</v>
      </c>
      <c r="AI136">
        <v>207.3</v>
      </c>
      <c r="AJ136">
        <v>0</v>
      </c>
      <c r="AK136">
        <v>14</v>
      </c>
      <c r="AL136">
        <v>1673</v>
      </c>
      <c r="AM136" t="s">
        <v>1589</v>
      </c>
      <c r="AN136" t="s">
        <v>1590</v>
      </c>
      <c r="AO136">
        <v>2568.1210000000001</v>
      </c>
      <c r="AR136" t="s">
        <v>156</v>
      </c>
      <c r="AS136" t="s">
        <v>233</v>
      </c>
      <c r="AT136" t="s">
        <v>1187</v>
      </c>
      <c r="AU136" t="s">
        <v>1588</v>
      </c>
      <c r="AV136" t="s">
        <v>49</v>
      </c>
      <c r="AW136">
        <v>2</v>
      </c>
      <c r="BB136">
        <v>0.92478517842451302</v>
      </c>
      <c r="BC136" t="s">
        <v>71</v>
      </c>
      <c r="BF136" t="s">
        <v>156</v>
      </c>
      <c r="BG136" t="s">
        <v>233</v>
      </c>
      <c r="BH136" t="s">
        <v>1588</v>
      </c>
      <c r="BI136">
        <v>6995</v>
      </c>
      <c r="BJ136">
        <v>2</v>
      </c>
      <c r="BK136" t="s">
        <v>1187</v>
      </c>
      <c r="BL136" t="s">
        <v>1191</v>
      </c>
      <c r="BM136">
        <v>0.92478517842451302</v>
      </c>
      <c r="BN136" t="s">
        <v>71</v>
      </c>
      <c r="BO136" t="s">
        <v>698</v>
      </c>
      <c r="BP136">
        <v>2728.8330000000001</v>
      </c>
    </row>
    <row r="137" spans="1:68" ht="16.5">
      <c r="A137" s="109" t="str">
        <f t="shared" si="54"/>
        <v>삼환교통</v>
      </c>
      <c r="B137" s="110" t="str">
        <f t="shared" si="55"/>
        <v>신동한</v>
      </c>
      <c r="C137" s="111" t="str">
        <f t="shared" si="56"/>
        <v>A</v>
      </c>
      <c r="D137" s="112">
        <f t="shared" si="57"/>
        <v>0.95208333333333339</v>
      </c>
      <c r="E137" s="113">
        <f t="shared" si="58"/>
        <v>4943</v>
      </c>
      <c r="F137" s="114" t="str">
        <f t="shared" si="59"/>
        <v>62</v>
      </c>
      <c r="G137" s="115" t="str">
        <f t="shared" si="60"/>
        <v>70바3199</v>
      </c>
      <c r="H137" s="116">
        <f t="shared" si="61"/>
        <v>1</v>
      </c>
      <c r="I137" s="117">
        <f t="shared" si="62"/>
        <v>1859.701</v>
      </c>
      <c r="J137" s="118">
        <f t="shared" si="63"/>
        <v>1.0976945745606195E-2</v>
      </c>
      <c r="K137" s="118">
        <f t="shared" si="64"/>
        <v>0.34163504225849373</v>
      </c>
      <c r="L137" s="118">
        <f t="shared" si="65"/>
        <v>0.15056183762873709</v>
      </c>
      <c r="M137" s="119">
        <f t="shared" si="66"/>
        <v>8.3469999999999995</v>
      </c>
      <c r="N137" s="120">
        <f t="shared" si="67"/>
        <v>0</v>
      </c>
      <c r="O137" s="120">
        <f t="shared" si="68"/>
        <v>2.7961484131051173</v>
      </c>
      <c r="P137" s="252">
        <f t="shared" si="69"/>
        <v>1</v>
      </c>
      <c r="Q137" s="253">
        <f t="shared" si="70"/>
        <v>0</v>
      </c>
      <c r="R137" s="253">
        <f t="shared" si="71"/>
        <v>52</v>
      </c>
      <c r="T137">
        <v>514</v>
      </c>
      <c r="U137">
        <v>4943</v>
      </c>
      <c r="V137" t="s">
        <v>1591</v>
      </c>
      <c r="W137">
        <v>1859.701</v>
      </c>
      <c r="X137">
        <v>813.96</v>
      </c>
      <c r="Y137">
        <v>2.2850000000000001</v>
      </c>
      <c r="Z137">
        <v>8.3469999999999995</v>
      </c>
      <c r="AA137">
        <v>130.26884100000001</v>
      </c>
      <c r="AB137">
        <v>1.4299539999999999</v>
      </c>
      <c r="AC137">
        <v>44.504401000000001</v>
      </c>
      <c r="AD137" s="1">
        <v>280</v>
      </c>
      <c r="AE137">
        <v>0</v>
      </c>
      <c r="AF137">
        <v>52</v>
      </c>
      <c r="AG137">
        <v>89</v>
      </c>
      <c r="AH137">
        <v>14.275869</v>
      </c>
      <c r="AI137">
        <v>118.8</v>
      </c>
      <c r="AJ137">
        <v>30</v>
      </c>
      <c r="AK137">
        <v>1</v>
      </c>
      <c r="AL137">
        <v>108</v>
      </c>
      <c r="AM137" t="s">
        <v>1592</v>
      </c>
      <c r="AN137" t="s">
        <v>1593</v>
      </c>
      <c r="AO137">
        <v>1859.701</v>
      </c>
      <c r="AR137" t="s">
        <v>156</v>
      </c>
      <c r="AS137" t="s">
        <v>231</v>
      </c>
      <c r="AT137" t="s">
        <v>1135</v>
      </c>
      <c r="AU137" t="s">
        <v>1591</v>
      </c>
      <c r="AV137" t="s">
        <v>49</v>
      </c>
      <c r="AW137">
        <v>1</v>
      </c>
      <c r="BB137">
        <v>0.95208333333333339</v>
      </c>
      <c r="BC137" t="s">
        <v>69</v>
      </c>
      <c r="BF137" t="s">
        <v>156</v>
      </c>
      <c r="BG137" t="s">
        <v>231</v>
      </c>
      <c r="BH137" t="s">
        <v>1591</v>
      </c>
      <c r="BI137">
        <v>4943</v>
      </c>
      <c r="BJ137">
        <v>1</v>
      </c>
      <c r="BK137" t="s">
        <v>1135</v>
      </c>
      <c r="BL137" t="s">
        <v>697</v>
      </c>
      <c r="BM137">
        <v>0.95208333333333339</v>
      </c>
      <c r="BN137" t="s">
        <v>69</v>
      </c>
      <c r="BO137" t="s">
        <v>701</v>
      </c>
      <c r="BP137">
        <v>1859.701</v>
      </c>
    </row>
    <row r="138" spans="1:68" ht="16.5">
      <c r="A138" s="109" t="str">
        <f t="shared" si="54"/>
        <v>삼환교통</v>
      </c>
      <c r="B138" s="110" t="str">
        <f t="shared" si="55"/>
        <v>신래수</v>
      </c>
      <c r="C138" s="111" t="str">
        <f t="shared" si="56"/>
        <v>B</v>
      </c>
      <c r="D138" s="112">
        <f t="shared" si="57"/>
        <v>0.92666666666666675</v>
      </c>
      <c r="E138" s="113">
        <f t="shared" si="58"/>
        <v>5643</v>
      </c>
      <c r="F138" s="114" t="str">
        <f t="shared" si="59"/>
        <v>62</v>
      </c>
      <c r="G138" s="115" t="str">
        <f t="shared" si="60"/>
        <v>70바3199</v>
      </c>
      <c r="H138" s="116">
        <f t="shared" si="61"/>
        <v>1</v>
      </c>
      <c r="I138" s="117">
        <f t="shared" si="62"/>
        <v>1852.0429999999999</v>
      </c>
      <c r="J138" s="118">
        <f t="shared" si="63"/>
        <v>8.7964570971612605E-3</v>
      </c>
      <c r="K138" s="118">
        <f t="shared" si="64"/>
        <v>0.36533378231794633</v>
      </c>
      <c r="L138" s="118">
        <f t="shared" si="65"/>
        <v>0.19653971317080651</v>
      </c>
      <c r="M138" s="119">
        <f t="shared" si="66"/>
        <v>9.0649999999999995</v>
      </c>
      <c r="N138" s="120">
        <f t="shared" si="67"/>
        <v>0</v>
      </c>
      <c r="O138" s="120">
        <f t="shared" si="68"/>
        <v>5.3994426695276516</v>
      </c>
      <c r="P138" s="252">
        <f t="shared" si="69"/>
        <v>16</v>
      </c>
      <c r="Q138" s="253">
        <f t="shared" si="70"/>
        <v>0</v>
      </c>
      <c r="R138" s="253">
        <f t="shared" si="71"/>
        <v>100</v>
      </c>
      <c r="T138">
        <v>514</v>
      </c>
      <c r="U138">
        <v>5643</v>
      </c>
      <c r="V138" t="s">
        <v>1594</v>
      </c>
      <c r="W138">
        <v>1852.0429999999999</v>
      </c>
      <c r="X138">
        <v>832.87900000000002</v>
      </c>
      <c r="Y138">
        <v>2.2240000000000002</v>
      </c>
      <c r="Z138">
        <v>9.0649999999999995</v>
      </c>
      <c r="AA138">
        <v>131.71052700000001</v>
      </c>
      <c r="AB138">
        <v>1.1585859999999999</v>
      </c>
      <c r="AC138">
        <v>48.118304999999999</v>
      </c>
      <c r="AD138" s="1">
        <v>364</v>
      </c>
      <c r="AE138">
        <v>0</v>
      </c>
      <c r="AF138">
        <v>100</v>
      </c>
      <c r="AG138">
        <v>73</v>
      </c>
      <c r="AH138">
        <v>14.061465</v>
      </c>
      <c r="AI138">
        <v>89.4</v>
      </c>
      <c r="AJ138">
        <v>0</v>
      </c>
      <c r="AK138">
        <v>16</v>
      </c>
      <c r="AL138">
        <v>1458</v>
      </c>
      <c r="AM138" t="s">
        <v>1595</v>
      </c>
      <c r="AN138" t="s">
        <v>1596</v>
      </c>
      <c r="AO138">
        <v>1852.0429999999999</v>
      </c>
      <c r="AR138" t="s">
        <v>156</v>
      </c>
      <c r="AS138" t="s">
        <v>231</v>
      </c>
      <c r="AT138" t="s">
        <v>1135</v>
      </c>
      <c r="AU138" t="s">
        <v>1594</v>
      </c>
      <c r="AV138" t="s">
        <v>49</v>
      </c>
      <c r="AW138">
        <v>1</v>
      </c>
      <c r="BB138">
        <v>0.92666666666666675</v>
      </c>
      <c r="BC138" t="s">
        <v>71</v>
      </c>
      <c r="BF138" t="s">
        <v>156</v>
      </c>
      <c r="BG138" t="s">
        <v>231</v>
      </c>
      <c r="BH138" t="s">
        <v>1594</v>
      </c>
      <c r="BI138">
        <v>5643</v>
      </c>
      <c r="BJ138">
        <v>1</v>
      </c>
      <c r="BK138" t="s">
        <v>1135</v>
      </c>
      <c r="BL138" t="s">
        <v>697</v>
      </c>
      <c r="BM138">
        <v>0.92666666666666675</v>
      </c>
      <c r="BN138" t="s">
        <v>71</v>
      </c>
      <c r="BO138" t="s">
        <v>698</v>
      </c>
      <c r="BP138">
        <v>1852.0429999999999</v>
      </c>
    </row>
    <row r="139" spans="1:68" ht="16.5">
      <c r="A139" s="109" t="str">
        <f t="shared" si="54"/>
        <v>삼환교통</v>
      </c>
      <c r="B139" s="110" t="str">
        <f t="shared" si="55"/>
        <v>신상철</v>
      </c>
      <c r="C139" s="111" t="str">
        <f t="shared" si="56"/>
        <v>D</v>
      </c>
      <c r="D139" s="112">
        <f t="shared" si="57"/>
        <v>0.84259280025301209</v>
      </c>
      <c r="E139" s="113">
        <f t="shared" si="58"/>
        <v>5357</v>
      </c>
      <c r="F139" s="114" t="str">
        <f t="shared" si="59"/>
        <v>79</v>
      </c>
      <c r="G139" s="115" t="str">
        <f t="shared" si="60"/>
        <v>70바3198</v>
      </c>
      <c r="H139" s="116">
        <f t="shared" si="61"/>
        <v>17</v>
      </c>
      <c r="I139" s="117">
        <f t="shared" si="62"/>
        <v>2019.1029999999998</v>
      </c>
      <c r="J139" s="118">
        <f t="shared" si="63"/>
        <v>1.2062288007821735E-2</v>
      </c>
      <c r="K139" s="118">
        <f t="shared" si="64"/>
        <v>0.37839948870423618</v>
      </c>
      <c r="L139" s="118">
        <f t="shared" si="65"/>
        <v>0.25110160303857704</v>
      </c>
      <c r="M139" s="119">
        <f t="shared" si="66"/>
        <v>12.082000000000001</v>
      </c>
      <c r="N139" s="120">
        <f t="shared" si="67"/>
        <v>4.9526943400113814E-2</v>
      </c>
      <c r="O139" s="120">
        <f t="shared" si="68"/>
        <v>43.682764078900384</v>
      </c>
      <c r="P139" s="252">
        <f t="shared" si="69"/>
        <v>3</v>
      </c>
      <c r="Q139" s="253">
        <f t="shared" si="70"/>
        <v>1</v>
      </c>
      <c r="R139" s="253">
        <f t="shared" si="71"/>
        <v>882</v>
      </c>
      <c r="T139">
        <v>514</v>
      </c>
      <c r="U139">
        <v>5357</v>
      </c>
      <c r="V139" t="s">
        <v>1597</v>
      </c>
      <c r="W139">
        <v>2019.1030000000001</v>
      </c>
      <c r="X139">
        <v>1051.2249999999999</v>
      </c>
      <c r="Y139">
        <v>1.921</v>
      </c>
      <c r="Z139">
        <v>12.082000000000001</v>
      </c>
      <c r="AA139">
        <v>122.786075</v>
      </c>
      <c r="AB139">
        <v>1.4810810000000001</v>
      </c>
      <c r="AC139">
        <v>46.462187999999998</v>
      </c>
      <c r="AD139" s="1">
        <v>507</v>
      </c>
      <c r="AE139">
        <v>1</v>
      </c>
      <c r="AF139">
        <v>882</v>
      </c>
      <c r="AG139">
        <v>77</v>
      </c>
      <c r="AH139">
        <v>16.444071000000001</v>
      </c>
      <c r="AI139">
        <v>544.79999999999995</v>
      </c>
      <c r="AJ139">
        <v>0</v>
      </c>
      <c r="AK139">
        <v>3</v>
      </c>
      <c r="AL139">
        <v>650</v>
      </c>
      <c r="AM139" t="s">
        <v>1598</v>
      </c>
      <c r="AN139" t="s">
        <v>1599</v>
      </c>
      <c r="AO139">
        <v>265.02600000000001</v>
      </c>
      <c r="AR139" t="s">
        <v>156</v>
      </c>
      <c r="AS139" t="s">
        <v>232</v>
      </c>
      <c r="AT139" t="s">
        <v>1172</v>
      </c>
      <c r="AU139" t="s">
        <v>1597</v>
      </c>
      <c r="AV139" t="s">
        <v>49</v>
      </c>
      <c r="AW139">
        <v>17</v>
      </c>
      <c r="BB139">
        <v>0.84259280025301209</v>
      </c>
      <c r="BC139" t="s">
        <v>70</v>
      </c>
      <c r="BF139" t="s">
        <v>156</v>
      </c>
      <c r="BG139" t="s">
        <v>232</v>
      </c>
      <c r="BH139" t="s">
        <v>1597</v>
      </c>
      <c r="BI139">
        <v>5357</v>
      </c>
      <c r="BJ139">
        <v>17</v>
      </c>
      <c r="BK139" t="s">
        <v>1172</v>
      </c>
      <c r="BL139" t="s">
        <v>1162</v>
      </c>
      <c r="BM139">
        <v>0.84259280025301209</v>
      </c>
      <c r="BN139" t="s">
        <v>70</v>
      </c>
      <c r="BO139" t="s">
        <v>702</v>
      </c>
      <c r="BP139">
        <v>2019.1029999999998</v>
      </c>
    </row>
    <row r="140" spans="1:68" ht="16.5">
      <c r="A140" s="109" t="str">
        <f t="shared" si="54"/>
        <v>삼환교통</v>
      </c>
      <c r="B140" s="110" t="str">
        <f t="shared" si="55"/>
        <v>신영민</v>
      </c>
      <c r="C140" s="111" t="str">
        <f t="shared" si="56"/>
        <v>A</v>
      </c>
      <c r="D140" s="112">
        <f t="shared" si="57"/>
        <v>0.95173429292188372</v>
      </c>
      <c r="E140" s="113">
        <f t="shared" si="58"/>
        <v>1911</v>
      </c>
      <c r="F140" s="114" t="str">
        <f t="shared" si="59"/>
        <v>급행99</v>
      </c>
      <c r="G140" s="115" t="str">
        <f t="shared" si="60"/>
        <v>70바3151</v>
      </c>
      <c r="H140" s="116">
        <f t="shared" si="61"/>
        <v>7</v>
      </c>
      <c r="I140" s="117">
        <f t="shared" si="62"/>
        <v>2347.942</v>
      </c>
      <c r="J140" s="118">
        <f t="shared" si="63"/>
        <v>1.0759171039125395E-2</v>
      </c>
      <c r="K140" s="118">
        <f t="shared" si="64"/>
        <v>0.3234111660236309</v>
      </c>
      <c r="L140" s="118">
        <f t="shared" si="65"/>
        <v>0.11243889329463845</v>
      </c>
      <c r="M140" s="119">
        <f t="shared" si="66"/>
        <v>9.5860000000000003</v>
      </c>
      <c r="N140" s="120">
        <f t="shared" si="67"/>
        <v>0.29813342919032926</v>
      </c>
      <c r="O140" s="120">
        <f t="shared" si="68"/>
        <v>5.3238112355415934</v>
      </c>
      <c r="P140" s="252">
        <f t="shared" si="69"/>
        <v>6</v>
      </c>
      <c r="Q140" s="253">
        <f t="shared" si="70"/>
        <v>7</v>
      </c>
      <c r="R140" s="253">
        <f t="shared" si="71"/>
        <v>125</v>
      </c>
      <c r="T140">
        <v>514</v>
      </c>
      <c r="U140">
        <v>1911</v>
      </c>
      <c r="V140" t="s">
        <v>1600</v>
      </c>
      <c r="W140">
        <v>2347.942</v>
      </c>
      <c r="X140">
        <v>795.00099999999998</v>
      </c>
      <c r="Y140">
        <v>2.9529999999999998</v>
      </c>
      <c r="Z140">
        <v>9.5860000000000003</v>
      </c>
      <c r="AA140">
        <v>126.84053400000001</v>
      </c>
      <c r="AB140">
        <v>1.3646990000000001</v>
      </c>
      <c r="AC140">
        <v>41.021644999999999</v>
      </c>
      <c r="AD140" s="1">
        <v>264</v>
      </c>
      <c r="AE140">
        <v>7</v>
      </c>
      <c r="AF140">
        <v>125</v>
      </c>
      <c r="AG140">
        <v>73</v>
      </c>
      <c r="AH140">
        <v>18.510974999999998</v>
      </c>
      <c r="AI140">
        <v>378.9</v>
      </c>
      <c r="AJ140">
        <v>0</v>
      </c>
      <c r="AK140">
        <v>6</v>
      </c>
      <c r="AL140">
        <v>536</v>
      </c>
      <c r="AM140" t="s">
        <v>1601</v>
      </c>
      <c r="AN140" t="s">
        <v>1602</v>
      </c>
      <c r="AO140">
        <v>632.66600000000005</v>
      </c>
      <c r="AR140" t="s">
        <v>156</v>
      </c>
      <c r="AS140" t="s">
        <v>233</v>
      </c>
      <c r="AT140" t="s">
        <v>1191</v>
      </c>
      <c r="AU140" t="s">
        <v>1600</v>
      </c>
      <c r="AV140" t="s">
        <v>49</v>
      </c>
      <c r="AW140">
        <v>7</v>
      </c>
      <c r="BB140">
        <v>0.95173429292188372</v>
      </c>
      <c r="BC140" t="s">
        <v>69</v>
      </c>
      <c r="BF140" t="s">
        <v>156</v>
      </c>
      <c r="BG140" t="s">
        <v>233</v>
      </c>
      <c r="BH140" t="s">
        <v>1600</v>
      </c>
      <c r="BI140">
        <v>1911</v>
      </c>
      <c r="BJ140">
        <v>7</v>
      </c>
      <c r="BK140" t="s">
        <v>1191</v>
      </c>
      <c r="BL140" t="s">
        <v>1179</v>
      </c>
      <c r="BM140">
        <v>0.95173429292188372</v>
      </c>
      <c r="BN140" t="s">
        <v>69</v>
      </c>
      <c r="BO140" t="s">
        <v>701</v>
      </c>
      <c r="BP140">
        <v>2347.942</v>
      </c>
    </row>
    <row r="141" spans="1:68" ht="16.5">
      <c r="A141" s="109" t="str">
        <f t="shared" si="54"/>
        <v>삼환교통</v>
      </c>
      <c r="B141" s="110" t="str">
        <f t="shared" si="55"/>
        <v>신정호</v>
      </c>
      <c r="C141" s="111" t="str">
        <f t="shared" si="56"/>
        <v>F</v>
      </c>
      <c r="D141" s="112">
        <f t="shared" si="57"/>
        <v>0.78451612903225798</v>
      </c>
      <c r="E141" s="113">
        <f t="shared" si="58"/>
        <v>5991</v>
      </c>
      <c r="F141" s="114" t="str">
        <f t="shared" si="59"/>
        <v>급행99</v>
      </c>
      <c r="G141" s="115" t="str">
        <f t="shared" si="60"/>
        <v>70바3147</v>
      </c>
      <c r="H141" s="116">
        <f t="shared" si="61"/>
        <v>1</v>
      </c>
      <c r="I141" s="117">
        <f t="shared" si="62"/>
        <v>2458.6370000000002</v>
      </c>
      <c r="J141" s="118">
        <f t="shared" si="63"/>
        <v>1.1813126231115389E-2</v>
      </c>
      <c r="K141" s="118">
        <f t="shared" si="64"/>
        <v>0.3654491681104533</v>
      </c>
      <c r="L141" s="118">
        <f t="shared" si="65"/>
        <v>0.2269550161329224</v>
      </c>
      <c r="M141" s="119">
        <f t="shared" si="66"/>
        <v>15.019</v>
      </c>
      <c r="N141" s="120">
        <f t="shared" si="67"/>
        <v>4.0672941959305091E-2</v>
      </c>
      <c r="O141" s="120">
        <f t="shared" si="68"/>
        <v>5.0027718609945264</v>
      </c>
      <c r="P141" s="252">
        <f t="shared" si="69"/>
        <v>14</v>
      </c>
      <c r="Q141" s="253">
        <f t="shared" si="70"/>
        <v>1</v>
      </c>
      <c r="R141" s="253">
        <f t="shared" si="71"/>
        <v>123</v>
      </c>
      <c r="T141">
        <v>514</v>
      </c>
      <c r="U141">
        <v>5991</v>
      </c>
      <c r="V141" t="s">
        <v>1603</v>
      </c>
      <c r="W141">
        <v>2458.6370000000002</v>
      </c>
      <c r="X141">
        <v>1011.021</v>
      </c>
      <c r="Y141">
        <v>2.4319999999999999</v>
      </c>
      <c r="Z141">
        <v>15.019</v>
      </c>
      <c r="AA141">
        <v>132.759692</v>
      </c>
      <c r="AB141">
        <v>1.5683069999999999</v>
      </c>
      <c r="AC141">
        <v>48.516919000000001</v>
      </c>
      <c r="AD141" s="1">
        <v>558</v>
      </c>
      <c r="AE141">
        <v>1</v>
      </c>
      <c r="AF141">
        <v>123</v>
      </c>
      <c r="AG141">
        <v>69</v>
      </c>
      <c r="AH141">
        <v>18.519452999999999</v>
      </c>
      <c r="AI141">
        <v>287.5</v>
      </c>
      <c r="AJ141">
        <v>0</v>
      </c>
      <c r="AK141">
        <v>14</v>
      </c>
      <c r="AL141">
        <v>2970</v>
      </c>
      <c r="AM141" t="s">
        <v>1604</v>
      </c>
      <c r="AN141" t="s">
        <v>1605</v>
      </c>
      <c r="AO141">
        <v>2458.6370000000002</v>
      </c>
      <c r="AR141" t="s">
        <v>156</v>
      </c>
      <c r="AS141" t="s">
        <v>233</v>
      </c>
      <c r="AT141" t="s">
        <v>1185</v>
      </c>
      <c r="AU141" t="s">
        <v>1603</v>
      </c>
      <c r="AV141" t="s">
        <v>49</v>
      </c>
      <c r="AW141">
        <v>1</v>
      </c>
      <c r="BB141">
        <v>0.78451612903225798</v>
      </c>
      <c r="BC141" t="s">
        <v>73</v>
      </c>
      <c r="BF141" t="s">
        <v>156</v>
      </c>
      <c r="BG141" t="s">
        <v>233</v>
      </c>
      <c r="BH141" t="s">
        <v>1603</v>
      </c>
      <c r="BI141">
        <v>5991</v>
      </c>
      <c r="BJ141">
        <v>1</v>
      </c>
      <c r="BK141" t="s">
        <v>1185</v>
      </c>
      <c r="BL141" t="s">
        <v>697</v>
      </c>
      <c r="BM141">
        <v>0.78451612903225798</v>
      </c>
      <c r="BN141" t="s">
        <v>73</v>
      </c>
      <c r="BO141" t="s">
        <v>713</v>
      </c>
      <c r="BP141">
        <v>2458.6370000000002</v>
      </c>
    </row>
    <row r="142" spans="1:68" ht="16.5">
      <c r="A142" s="109" t="str">
        <f t="shared" si="54"/>
        <v>삼환교통</v>
      </c>
      <c r="B142" s="110" t="str">
        <f t="shared" si="55"/>
        <v>신진호</v>
      </c>
      <c r="C142" s="111" t="str">
        <f t="shared" si="56"/>
        <v>D</v>
      </c>
      <c r="D142" s="112">
        <f t="shared" si="57"/>
        <v>0.83499999999999996</v>
      </c>
      <c r="E142" s="113">
        <f t="shared" si="58"/>
        <v>7740</v>
      </c>
      <c r="F142" s="114" t="str">
        <f t="shared" si="59"/>
        <v>14</v>
      </c>
      <c r="G142" s="115" t="str">
        <f t="shared" si="60"/>
        <v>70바3178</v>
      </c>
      <c r="H142" s="116">
        <f t="shared" si="61"/>
        <v>1</v>
      </c>
      <c r="I142" s="117">
        <f t="shared" si="62"/>
        <v>2017.2809999999999</v>
      </c>
      <c r="J142" s="118">
        <f t="shared" si="63"/>
        <v>1.1135642102984724E-2</v>
      </c>
      <c r="K142" s="118">
        <f t="shared" si="64"/>
        <v>0.35727414489583814</v>
      </c>
      <c r="L142" s="118">
        <f t="shared" si="65"/>
        <v>0.17597944956602476</v>
      </c>
      <c r="M142" s="119">
        <f t="shared" si="66"/>
        <v>10.452</v>
      </c>
      <c r="N142" s="120">
        <f t="shared" si="67"/>
        <v>0.29743005560454888</v>
      </c>
      <c r="O142" s="120">
        <f t="shared" si="68"/>
        <v>5.2050259730796062</v>
      </c>
      <c r="P142" s="252">
        <f t="shared" si="69"/>
        <v>0</v>
      </c>
      <c r="Q142" s="253">
        <f t="shared" si="70"/>
        <v>6</v>
      </c>
      <c r="R142" s="253">
        <f t="shared" si="71"/>
        <v>105</v>
      </c>
      <c r="T142">
        <v>514</v>
      </c>
      <c r="U142">
        <v>7740</v>
      </c>
      <c r="V142" t="s">
        <v>1606</v>
      </c>
      <c r="W142">
        <v>2017.2809999999999</v>
      </c>
      <c r="X142">
        <v>1098.319</v>
      </c>
      <c r="Y142">
        <v>1.837</v>
      </c>
      <c r="Z142">
        <v>10.452</v>
      </c>
      <c r="AA142">
        <v>128.53717700000001</v>
      </c>
      <c r="AB142">
        <v>1.4313439999999999</v>
      </c>
      <c r="AC142">
        <v>45.923009999999998</v>
      </c>
      <c r="AD142" s="1">
        <v>355</v>
      </c>
      <c r="AE142">
        <v>6</v>
      </c>
      <c r="AF142">
        <v>105</v>
      </c>
      <c r="AG142">
        <v>63</v>
      </c>
      <c r="AH142">
        <v>15.694144</v>
      </c>
      <c r="AI142">
        <v>0</v>
      </c>
      <c r="AJ142">
        <v>0</v>
      </c>
      <c r="AK142">
        <v>0</v>
      </c>
      <c r="AL142">
        <v>0</v>
      </c>
      <c r="AM142" t="s">
        <v>1607</v>
      </c>
      <c r="AN142" t="s">
        <v>1608</v>
      </c>
      <c r="AO142">
        <v>2017.2809999999999</v>
      </c>
      <c r="AR142" t="s">
        <v>156</v>
      </c>
      <c r="AS142" t="s">
        <v>227</v>
      </c>
      <c r="AT142" t="s">
        <v>974</v>
      </c>
      <c r="AU142" t="s">
        <v>1606</v>
      </c>
      <c r="AV142" t="s">
        <v>49</v>
      </c>
      <c r="AW142">
        <v>1</v>
      </c>
      <c r="BB142">
        <v>0.83499999999999996</v>
      </c>
      <c r="BC142" t="s">
        <v>70</v>
      </c>
      <c r="BF142" t="s">
        <v>156</v>
      </c>
      <c r="BG142" t="s">
        <v>227</v>
      </c>
      <c r="BH142" t="s">
        <v>1606</v>
      </c>
      <c r="BI142">
        <v>7740</v>
      </c>
      <c r="BJ142">
        <v>1</v>
      </c>
      <c r="BK142" t="s">
        <v>974</v>
      </c>
      <c r="BL142" t="s">
        <v>697</v>
      </c>
      <c r="BM142">
        <v>0.83499999999999996</v>
      </c>
      <c r="BN142" t="s">
        <v>70</v>
      </c>
      <c r="BO142" t="s">
        <v>702</v>
      </c>
      <c r="BP142">
        <v>2017.2809999999999</v>
      </c>
    </row>
    <row r="143" spans="1:68" ht="16.5">
      <c r="A143" s="109" t="str">
        <f t="shared" si="54"/>
        <v>삼환교통</v>
      </c>
      <c r="B143" s="110" t="str">
        <f t="shared" si="55"/>
        <v>심길석</v>
      </c>
      <c r="C143" s="111" t="str">
        <f t="shared" si="56"/>
        <v>A</v>
      </c>
      <c r="D143" s="112">
        <f t="shared" si="57"/>
        <v>0.95263521723182742</v>
      </c>
      <c r="E143" s="113">
        <f t="shared" si="58"/>
        <v>3773</v>
      </c>
      <c r="F143" s="114" t="str">
        <f t="shared" si="59"/>
        <v>4</v>
      </c>
      <c r="G143" s="115" t="str">
        <f t="shared" si="60"/>
        <v>72아1211</v>
      </c>
      <c r="H143" s="116">
        <f t="shared" si="61"/>
        <v>2</v>
      </c>
      <c r="I143" s="117">
        <f t="shared" si="62"/>
        <v>2281.9169999999999</v>
      </c>
      <c r="J143" s="118">
        <f t="shared" si="63"/>
        <v>7.1160487621927913E-3</v>
      </c>
      <c r="K143" s="118">
        <f t="shared" si="64"/>
        <v>0.31687007140530071</v>
      </c>
      <c r="L143" s="118">
        <f t="shared" si="65"/>
        <v>0.24146364657434954</v>
      </c>
      <c r="M143" s="119">
        <f t="shared" si="66"/>
        <v>8.34</v>
      </c>
      <c r="N143" s="120">
        <f t="shared" si="67"/>
        <v>8.7645606742050658E-2</v>
      </c>
      <c r="O143" s="120">
        <f t="shared" si="68"/>
        <v>9.4657255281414709</v>
      </c>
      <c r="P143" s="252">
        <f t="shared" si="69"/>
        <v>5</v>
      </c>
      <c r="Q143" s="253">
        <f t="shared" si="70"/>
        <v>2</v>
      </c>
      <c r="R143" s="253">
        <f t="shared" si="71"/>
        <v>216</v>
      </c>
      <c r="T143">
        <v>514</v>
      </c>
      <c r="U143">
        <v>3773</v>
      </c>
      <c r="V143" t="s">
        <v>1609</v>
      </c>
      <c r="W143">
        <v>2281.9169999999999</v>
      </c>
      <c r="X143">
        <v>798.38699999999994</v>
      </c>
      <c r="Y143">
        <v>2.8580000000000001</v>
      </c>
      <c r="Z143">
        <v>8.34</v>
      </c>
      <c r="AA143">
        <v>135.409415</v>
      </c>
      <c r="AB143">
        <v>0.96357999999999999</v>
      </c>
      <c r="AC143">
        <v>42.907190999999997</v>
      </c>
      <c r="AD143" s="1">
        <v>551</v>
      </c>
      <c r="AE143">
        <v>2</v>
      </c>
      <c r="AF143">
        <v>216</v>
      </c>
      <c r="AG143">
        <v>69</v>
      </c>
      <c r="AH143">
        <v>16.851980999999999</v>
      </c>
      <c r="AI143">
        <v>38.700000000000003</v>
      </c>
      <c r="AJ143">
        <v>0</v>
      </c>
      <c r="AK143">
        <v>5</v>
      </c>
      <c r="AL143">
        <v>402</v>
      </c>
      <c r="AM143" t="s">
        <v>1610</v>
      </c>
      <c r="AN143" t="s">
        <v>1611</v>
      </c>
      <c r="AO143">
        <v>2143.183</v>
      </c>
      <c r="AR143" t="s">
        <v>156</v>
      </c>
      <c r="AS143" t="s">
        <v>229</v>
      </c>
      <c r="AT143" t="s">
        <v>1036</v>
      </c>
      <c r="AU143" t="s">
        <v>1609</v>
      </c>
      <c r="AV143" t="s">
        <v>49</v>
      </c>
      <c r="AW143">
        <v>2</v>
      </c>
      <c r="BB143">
        <v>0.95263521723182742</v>
      </c>
      <c r="BC143" t="s">
        <v>69</v>
      </c>
      <c r="BF143" t="s">
        <v>156</v>
      </c>
      <c r="BG143" t="s">
        <v>229</v>
      </c>
      <c r="BH143" t="s">
        <v>1609</v>
      </c>
      <c r="BI143">
        <v>3773</v>
      </c>
      <c r="BJ143">
        <v>2</v>
      </c>
      <c r="BK143" t="s">
        <v>1036</v>
      </c>
      <c r="BL143" t="s">
        <v>1197</v>
      </c>
      <c r="BM143">
        <v>0.95263521723182742</v>
      </c>
      <c r="BN143" t="s">
        <v>69</v>
      </c>
      <c r="BO143" t="s">
        <v>701</v>
      </c>
      <c r="BP143">
        <v>2281.9169999999999</v>
      </c>
    </row>
    <row r="144" spans="1:68" ht="16.5">
      <c r="A144" s="109" t="str">
        <f t="shared" si="54"/>
        <v>삼환교통</v>
      </c>
      <c r="B144" s="110" t="str">
        <f t="shared" si="55"/>
        <v>심영보</v>
      </c>
      <c r="C144" s="111" t="str">
        <f t="shared" si="56"/>
        <v>D</v>
      </c>
      <c r="D144" s="112">
        <f t="shared" si="57"/>
        <v>0.81330913695131968</v>
      </c>
      <c r="E144" s="113">
        <f t="shared" si="58"/>
        <v>1298</v>
      </c>
      <c r="F144" s="114" t="str">
        <f t="shared" si="59"/>
        <v>58</v>
      </c>
      <c r="G144" s="115" t="str">
        <f t="shared" si="60"/>
        <v>72아1195</v>
      </c>
      <c r="H144" s="116">
        <f t="shared" si="61"/>
        <v>2</v>
      </c>
      <c r="I144" s="117">
        <f t="shared" si="62"/>
        <v>1842.3139999999999</v>
      </c>
      <c r="J144" s="118">
        <f t="shared" si="63"/>
        <v>2.3380309011520054E-2</v>
      </c>
      <c r="K144" s="118">
        <f t="shared" si="64"/>
        <v>0.41316212292261362</v>
      </c>
      <c r="L144" s="118">
        <f t="shared" si="65"/>
        <v>0.25945631417879905</v>
      </c>
      <c r="M144" s="119">
        <f t="shared" si="66"/>
        <v>12.323</v>
      </c>
      <c r="N144" s="120">
        <f t="shared" si="67"/>
        <v>5.4279563635732019E-2</v>
      </c>
      <c r="O144" s="120">
        <f t="shared" si="68"/>
        <v>24.751481017893799</v>
      </c>
      <c r="P144" s="252">
        <f t="shared" si="69"/>
        <v>15</v>
      </c>
      <c r="Q144" s="253">
        <f t="shared" si="70"/>
        <v>1</v>
      </c>
      <c r="R144" s="253">
        <f t="shared" si="71"/>
        <v>456</v>
      </c>
      <c r="T144">
        <v>514</v>
      </c>
      <c r="U144">
        <v>1298</v>
      </c>
      <c r="V144" t="s">
        <v>1612</v>
      </c>
      <c r="W144">
        <v>1842.3140000000001</v>
      </c>
      <c r="X144">
        <v>754.98099999999999</v>
      </c>
      <c r="Y144">
        <v>2.44</v>
      </c>
      <c r="Z144">
        <v>12.323</v>
      </c>
      <c r="AA144">
        <v>120.660809</v>
      </c>
      <c r="AB144">
        <v>2.8210869999999999</v>
      </c>
      <c r="AC144">
        <v>49.852476000000003</v>
      </c>
      <c r="AD144" s="1">
        <v>478</v>
      </c>
      <c r="AE144">
        <v>1</v>
      </c>
      <c r="AF144">
        <v>456</v>
      </c>
      <c r="AG144">
        <v>73</v>
      </c>
      <c r="AH144">
        <v>15.268535999999999</v>
      </c>
      <c r="AI144">
        <v>3237.4</v>
      </c>
      <c r="AJ144">
        <v>0</v>
      </c>
      <c r="AK144">
        <v>15</v>
      </c>
      <c r="AL144">
        <v>6108</v>
      </c>
      <c r="AM144" t="s">
        <v>1613</v>
      </c>
      <c r="AN144" t="s">
        <v>1614</v>
      </c>
      <c r="AO144">
        <v>1695.454</v>
      </c>
      <c r="AR144" t="s">
        <v>156</v>
      </c>
      <c r="AS144" t="s">
        <v>230</v>
      </c>
      <c r="AT144" t="s">
        <v>1080</v>
      </c>
      <c r="AU144" t="s">
        <v>1612</v>
      </c>
      <c r="AV144" t="s">
        <v>49</v>
      </c>
      <c r="AW144">
        <v>2</v>
      </c>
      <c r="BB144">
        <v>0.81330913695131968</v>
      </c>
      <c r="BC144" t="s">
        <v>70</v>
      </c>
      <c r="BF144" t="s">
        <v>156</v>
      </c>
      <c r="BG144" t="s">
        <v>230</v>
      </c>
      <c r="BH144" t="s">
        <v>1612</v>
      </c>
      <c r="BI144">
        <v>1298</v>
      </c>
      <c r="BJ144">
        <v>2</v>
      </c>
      <c r="BK144" t="s">
        <v>1080</v>
      </c>
      <c r="BL144" t="s">
        <v>1094</v>
      </c>
      <c r="BM144">
        <v>0.81330913695131968</v>
      </c>
      <c r="BN144" t="s">
        <v>70</v>
      </c>
      <c r="BO144" t="s">
        <v>702</v>
      </c>
      <c r="BP144">
        <v>1842.3139999999999</v>
      </c>
    </row>
    <row r="145" spans="1:68" ht="16.5">
      <c r="A145" s="109" t="str">
        <f t="shared" si="54"/>
        <v>삼환교통</v>
      </c>
      <c r="B145" s="110" t="str">
        <f t="shared" si="55"/>
        <v>심재익</v>
      </c>
      <c r="C145" s="111" t="str">
        <f t="shared" si="56"/>
        <v>C</v>
      </c>
      <c r="D145" s="112">
        <f t="shared" si="57"/>
        <v>0.87476190476190474</v>
      </c>
      <c r="E145" s="113">
        <f t="shared" si="58"/>
        <v>205</v>
      </c>
      <c r="F145" s="114" t="str">
        <f t="shared" si="59"/>
        <v>23</v>
      </c>
      <c r="G145" s="115" t="str">
        <f t="shared" si="60"/>
        <v>70바3141</v>
      </c>
      <c r="H145" s="116">
        <f t="shared" si="61"/>
        <v>1</v>
      </c>
      <c r="I145" s="117">
        <f t="shared" si="62"/>
        <v>1633.16</v>
      </c>
      <c r="J145" s="118">
        <f t="shared" si="63"/>
        <v>2.7075582458925704E-2</v>
      </c>
      <c r="K145" s="118">
        <f t="shared" si="64"/>
        <v>0.36332933626938529</v>
      </c>
      <c r="L145" s="118">
        <f t="shared" si="65"/>
        <v>0.15246515956795414</v>
      </c>
      <c r="M145" s="119">
        <f t="shared" si="66"/>
        <v>9.1159999999999997</v>
      </c>
      <c r="N145" s="120">
        <f t="shared" si="67"/>
        <v>0</v>
      </c>
      <c r="O145" s="120">
        <f t="shared" si="68"/>
        <v>10.225574958975237</v>
      </c>
      <c r="P145" s="252">
        <f t="shared" si="69"/>
        <v>5</v>
      </c>
      <c r="Q145" s="253">
        <f t="shared" si="70"/>
        <v>0</v>
      </c>
      <c r="R145" s="253">
        <f t="shared" si="71"/>
        <v>167</v>
      </c>
      <c r="T145">
        <v>514</v>
      </c>
      <c r="U145">
        <v>205</v>
      </c>
      <c r="V145" t="s">
        <v>1615</v>
      </c>
      <c r="W145">
        <v>1633.16</v>
      </c>
      <c r="X145">
        <v>888.87400000000002</v>
      </c>
      <c r="Y145">
        <v>1.837</v>
      </c>
      <c r="Z145">
        <v>9.1159999999999997</v>
      </c>
      <c r="AA145">
        <v>108.56301999999999</v>
      </c>
      <c r="AB145">
        <v>2.9394070000000001</v>
      </c>
      <c r="AC145">
        <v>39.444130000000001</v>
      </c>
      <c r="AD145" s="1">
        <v>249</v>
      </c>
      <c r="AE145">
        <v>0</v>
      </c>
      <c r="AF145">
        <v>167</v>
      </c>
      <c r="AG145">
        <v>84</v>
      </c>
      <c r="AH145">
        <v>15.043428</v>
      </c>
      <c r="AI145">
        <v>56.7</v>
      </c>
      <c r="AJ145">
        <v>3.1</v>
      </c>
      <c r="AK145">
        <v>5</v>
      </c>
      <c r="AL145">
        <v>655</v>
      </c>
      <c r="AM145" t="s">
        <v>1616</v>
      </c>
      <c r="AN145" t="s">
        <v>1617</v>
      </c>
      <c r="AO145">
        <v>1633.16</v>
      </c>
      <c r="AR145" t="s">
        <v>156</v>
      </c>
      <c r="AS145" t="s">
        <v>228</v>
      </c>
      <c r="AT145" t="s">
        <v>1003</v>
      </c>
      <c r="AU145" t="s">
        <v>1615</v>
      </c>
      <c r="AV145" t="s">
        <v>49</v>
      </c>
      <c r="AW145">
        <v>1</v>
      </c>
      <c r="BB145">
        <v>0.87476190476190474</v>
      </c>
      <c r="BC145" t="s">
        <v>72</v>
      </c>
      <c r="BF145" t="s">
        <v>156</v>
      </c>
      <c r="BG145" t="s">
        <v>228</v>
      </c>
      <c r="BH145" t="s">
        <v>1615</v>
      </c>
      <c r="BI145">
        <v>205</v>
      </c>
      <c r="BJ145">
        <v>1</v>
      </c>
      <c r="BK145" t="s">
        <v>1003</v>
      </c>
      <c r="BL145" t="s">
        <v>697</v>
      </c>
      <c r="BM145">
        <v>0.87476190476190474</v>
      </c>
      <c r="BN145" t="s">
        <v>72</v>
      </c>
      <c r="BO145" t="s">
        <v>700</v>
      </c>
      <c r="BP145">
        <v>1633.16</v>
      </c>
    </row>
    <row r="146" spans="1:68" ht="16.5">
      <c r="A146" s="109" t="str">
        <f t="shared" si="54"/>
        <v>삼환교통</v>
      </c>
      <c r="B146" s="110" t="str">
        <f t="shared" si="55"/>
        <v>안경묵</v>
      </c>
      <c r="C146" s="111" t="str">
        <f t="shared" si="56"/>
        <v>B</v>
      </c>
      <c r="D146" s="112">
        <f t="shared" si="57"/>
        <v>0.91694340668608032</v>
      </c>
      <c r="E146" s="113">
        <f t="shared" si="58"/>
        <v>7593</v>
      </c>
      <c r="F146" s="114" t="str">
        <f t="shared" si="59"/>
        <v>58</v>
      </c>
      <c r="G146" s="115" t="str">
        <f t="shared" si="60"/>
        <v>72아1200</v>
      </c>
      <c r="H146" s="116">
        <f t="shared" si="61"/>
        <v>12</v>
      </c>
      <c r="I146" s="117">
        <f t="shared" si="62"/>
        <v>2106.2290000000003</v>
      </c>
      <c r="J146" s="118">
        <f t="shared" si="63"/>
        <v>1.8652463922973629E-2</v>
      </c>
      <c r="K146" s="118">
        <f t="shared" si="64"/>
        <v>0.37436128148597086</v>
      </c>
      <c r="L146" s="118">
        <f t="shared" si="65"/>
        <v>0.25068499199279848</v>
      </c>
      <c r="M146" s="119">
        <f t="shared" si="66"/>
        <v>9.1370000000000005</v>
      </c>
      <c r="N146" s="120">
        <f t="shared" si="67"/>
        <v>0</v>
      </c>
      <c r="O146" s="120">
        <f t="shared" si="68"/>
        <v>14.006074363234008</v>
      </c>
      <c r="P146" s="252">
        <f t="shared" si="69"/>
        <v>1</v>
      </c>
      <c r="Q146" s="253">
        <f t="shared" si="70"/>
        <v>0</v>
      </c>
      <c r="R146" s="253">
        <f t="shared" si="71"/>
        <v>295</v>
      </c>
      <c r="T146">
        <v>514</v>
      </c>
      <c r="U146">
        <v>7593</v>
      </c>
      <c r="V146" t="s">
        <v>1618</v>
      </c>
      <c r="W146">
        <v>2106.2289999999998</v>
      </c>
      <c r="X146">
        <v>761.72400000000005</v>
      </c>
      <c r="Y146">
        <v>2.7650000000000001</v>
      </c>
      <c r="Z146">
        <v>9.1370000000000005</v>
      </c>
      <c r="AA146">
        <v>138.21385799999999</v>
      </c>
      <c r="AB146">
        <v>2.5780289999999999</v>
      </c>
      <c r="AC146">
        <v>51.741917000000001</v>
      </c>
      <c r="AD146" s="1">
        <v>528</v>
      </c>
      <c r="AE146">
        <v>0</v>
      </c>
      <c r="AF146">
        <v>295</v>
      </c>
      <c r="AG146">
        <v>70</v>
      </c>
      <c r="AH146">
        <v>15.238913</v>
      </c>
      <c r="AI146">
        <v>1175</v>
      </c>
      <c r="AJ146">
        <v>0</v>
      </c>
      <c r="AK146">
        <v>1</v>
      </c>
      <c r="AL146">
        <v>1029</v>
      </c>
      <c r="AM146" t="s">
        <v>1619</v>
      </c>
      <c r="AN146" t="s">
        <v>1620</v>
      </c>
      <c r="AO146">
        <v>307.07100000000003</v>
      </c>
      <c r="AR146" t="s">
        <v>156</v>
      </c>
      <c r="AS146" t="s">
        <v>230</v>
      </c>
      <c r="AT146" t="s">
        <v>1090</v>
      </c>
      <c r="AU146" t="s">
        <v>1618</v>
      </c>
      <c r="AV146" t="s">
        <v>49</v>
      </c>
      <c r="AW146">
        <v>12</v>
      </c>
      <c r="BB146">
        <v>0.91694340668608032</v>
      </c>
      <c r="BC146" t="s">
        <v>71</v>
      </c>
      <c r="BF146" t="s">
        <v>156</v>
      </c>
      <c r="BG146" t="s">
        <v>230</v>
      </c>
      <c r="BH146" t="s">
        <v>1618</v>
      </c>
      <c r="BI146">
        <v>7593</v>
      </c>
      <c r="BJ146">
        <v>12</v>
      </c>
      <c r="BK146" t="s">
        <v>1090</v>
      </c>
      <c r="BL146" t="s">
        <v>1075</v>
      </c>
      <c r="BM146">
        <v>0.91694340668608032</v>
      </c>
      <c r="BN146" t="s">
        <v>71</v>
      </c>
      <c r="BO146" t="s">
        <v>698</v>
      </c>
      <c r="BP146">
        <v>2106.2290000000003</v>
      </c>
    </row>
    <row r="147" spans="1:68" ht="16.5">
      <c r="A147" s="109" t="str">
        <f t="shared" si="54"/>
        <v>삼환교통</v>
      </c>
      <c r="B147" s="110" t="str">
        <f t="shared" si="55"/>
        <v>안병선</v>
      </c>
      <c r="C147" s="111" t="str">
        <f t="shared" si="56"/>
        <v>A</v>
      </c>
      <c r="D147" s="112">
        <f t="shared" si="57"/>
        <v>0.98304994422670777</v>
      </c>
      <c r="E147" s="113">
        <f t="shared" si="58"/>
        <v>5107</v>
      </c>
      <c r="F147" s="114" t="str">
        <f t="shared" si="59"/>
        <v>4</v>
      </c>
      <c r="G147" s="115" t="str">
        <f t="shared" si="60"/>
        <v>72아1226</v>
      </c>
      <c r="H147" s="116">
        <f t="shared" si="61"/>
        <v>2</v>
      </c>
      <c r="I147" s="117">
        <f t="shared" si="62"/>
        <v>1200.9929999999999</v>
      </c>
      <c r="J147" s="118">
        <f t="shared" si="63"/>
        <v>1.8243027710753187E-2</v>
      </c>
      <c r="K147" s="118">
        <f t="shared" si="64"/>
        <v>0.28587773497071856</v>
      </c>
      <c r="L147" s="118">
        <f t="shared" si="65"/>
        <v>0.11407227186170112</v>
      </c>
      <c r="M147" s="119">
        <f t="shared" si="66"/>
        <v>6.1459999999999999</v>
      </c>
      <c r="N147" s="120">
        <f t="shared" si="67"/>
        <v>0.41632216007920114</v>
      </c>
      <c r="O147" s="120">
        <f t="shared" si="68"/>
        <v>1.9150819363643252</v>
      </c>
      <c r="P147" s="252">
        <f t="shared" si="69"/>
        <v>0</v>
      </c>
      <c r="Q147" s="253">
        <f t="shared" si="70"/>
        <v>5</v>
      </c>
      <c r="R147" s="253">
        <f t="shared" si="71"/>
        <v>23</v>
      </c>
      <c r="T147">
        <v>514</v>
      </c>
      <c r="U147">
        <v>5107</v>
      </c>
      <c r="V147" t="s">
        <v>1621</v>
      </c>
      <c r="W147">
        <v>1200.9929999999999</v>
      </c>
      <c r="X147">
        <v>407.23399999999998</v>
      </c>
      <c r="Y147">
        <v>2.9489999999999998</v>
      </c>
      <c r="Z147">
        <v>6.1459999999999999</v>
      </c>
      <c r="AA147">
        <v>76.67998</v>
      </c>
      <c r="AB147">
        <v>1.3988750000000001</v>
      </c>
      <c r="AC147">
        <v>21.921099000000002</v>
      </c>
      <c r="AD147" s="1">
        <v>137</v>
      </c>
      <c r="AE147">
        <v>5</v>
      </c>
      <c r="AF147">
        <v>23</v>
      </c>
      <c r="AG147">
        <v>66</v>
      </c>
      <c r="AH147">
        <v>15.662406000000001</v>
      </c>
      <c r="AI147">
        <v>0</v>
      </c>
      <c r="AJ147">
        <v>0</v>
      </c>
      <c r="AK147">
        <v>0</v>
      </c>
      <c r="AL147">
        <v>0</v>
      </c>
      <c r="AM147" t="s">
        <v>1622</v>
      </c>
      <c r="AN147" t="s">
        <v>1623</v>
      </c>
      <c r="AO147">
        <v>1062.346</v>
      </c>
      <c r="AR147" t="s">
        <v>156</v>
      </c>
      <c r="AS147" t="s">
        <v>229</v>
      </c>
      <c r="AT147" t="s">
        <v>1063</v>
      </c>
      <c r="AU147" t="s">
        <v>1621</v>
      </c>
      <c r="AV147" t="s">
        <v>49</v>
      </c>
      <c r="AW147">
        <v>2</v>
      </c>
      <c r="BB147">
        <v>0.98304994422670777</v>
      </c>
      <c r="BC147" t="s">
        <v>69</v>
      </c>
      <c r="BF147" t="s">
        <v>156</v>
      </c>
      <c r="BG147" t="s">
        <v>229</v>
      </c>
      <c r="BH147" t="s">
        <v>1621</v>
      </c>
      <c r="BI147">
        <v>5107</v>
      </c>
      <c r="BJ147">
        <v>2</v>
      </c>
      <c r="BK147" t="s">
        <v>1063</v>
      </c>
      <c r="BL147" t="s">
        <v>1197</v>
      </c>
      <c r="BM147">
        <v>0.98304994422670777</v>
      </c>
      <c r="BN147" t="s">
        <v>69</v>
      </c>
      <c r="BO147" t="s">
        <v>701</v>
      </c>
      <c r="BP147">
        <v>1200.9929999999999</v>
      </c>
    </row>
    <row r="148" spans="1:68" ht="16.5">
      <c r="A148" s="109" t="str">
        <f t="shared" si="54"/>
        <v>삼환교통</v>
      </c>
      <c r="B148" s="110" t="str">
        <f t="shared" si="55"/>
        <v>안병욱</v>
      </c>
      <c r="C148" s="111" t="str">
        <f t="shared" si="56"/>
        <v>C</v>
      </c>
      <c r="D148" s="112">
        <f t="shared" si="57"/>
        <v>0.89115384615384619</v>
      </c>
      <c r="E148" s="113">
        <f t="shared" si="58"/>
        <v>9983</v>
      </c>
      <c r="F148" s="114" t="str">
        <f t="shared" si="59"/>
        <v>62</v>
      </c>
      <c r="G148" s="115" t="str">
        <f t="shared" si="60"/>
        <v>70바3130</v>
      </c>
      <c r="H148" s="116">
        <f t="shared" si="61"/>
        <v>1</v>
      </c>
      <c r="I148" s="117">
        <f t="shared" si="62"/>
        <v>1937.08</v>
      </c>
      <c r="J148" s="118">
        <f t="shared" si="63"/>
        <v>8.5046033721929825E-3</v>
      </c>
      <c r="K148" s="118">
        <f t="shared" si="64"/>
        <v>0.32357655917577627</v>
      </c>
      <c r="L148" s="118">
        <f t="shared" si="65"/>
        <v>0.11357300679373078</v>
      </c>
      <c r="M148" s="119">
        <f t="shared" si="66"/>
        <v>7.9610000000000003</v>
      </c>
      <c r="N148" s="120">
        <f t="shared" si="67"/>
        <v>0</v>
      </c>
      <c r="O148" s="120">
        <f t="shared" si="68"/>
        <v>5.1107853057178847</v>
      </c>
      <c r="P148" s="252">
        <f t="shared" si="69"/>
        <v>8</v>
      </c>
      <c r="Q148" s="253">
        <f t="shared" si="70"/>
        <v>0</v>
      </c>
      <c r="R148" s="253">
        <f t="shared" si="71"/>
        <v>99</v>
      </c>
      <c r="T148">
        <v>514</v>
      </c>
      <c r="U148">
        <v>9983</v>
      </c>
      <c r="V148" t="s">
        <v>1624</v>
      </c>
      <c r="W148">
        <v>1937.08</v>
      </c>
      <c r="X148">
        <v>836.18100000000004</v>
      </c>
      <c r="Y148">
        <v>2.3170000000000002</v>
      </c>
      <c r="Z148">
        <v>7.9610000000000003</v>
      </c>
      <c r="AA148">
        <v>138.09191899999999</v>
      </c>
      <c r="AB148">
        <v>1.174417</v>
      </c>
      <c r="AC148">
        <v>44.683307999999997</v>
      </c>
      <c r="AD148" s="1">
        <v>220</v>
      </c>
      <c r="AE148">
        <v>0</v>
      </c>
      <c r="AF148">
        <v>99</v>
      </c>
      <c r="AG148">
        <v>85</v>
      </c>
      <c r="AH148">
        <v>14.027468000000001</v>
      </c>
      <c r="AI148">
        <v>819.5</v>
      </c>
      <c r="AJ148">
        <v>5.5</v>
      </c>
      <c r="AK148">
        <v>8</v>
      </c>
      <c r="AL148">
        <v>777</v>
      </c>
      <c r="AM148" t="s">
        <v>1625</v>
      </c>
      <c r="AN148" t="s">
        <v>1626</v>
      </c>
      <c r="AO148">
        <v>1937.08</v>
      </c>
      <c r="AR148" t="s">
        <v>156</v>
      </c>
      <c r="AS148" t="s">
        <v>231</v>
      </c>
      <c r="AT148" t="s">
        <v>1105</v>
      </c>
      <c r="AU148" t="s">
        <v>1624</v>
      </c>
      <c r="AV148" t="s">
        <v>49</v>
      </c>
      <c r="AW148">
        <v>1</v>
      </c>
      <c r="BB148">
        <v>0.89115384615384619</v>
      </c>
      <c r="BC148" t="s">
        <v>72</v>
      </c>
      <c r="BF148" t="s">
        <v>156</v>
      </c>
      <c r="BG148" t="s">
        <v>231</v>
      </c>
      <c r="BH148" t="s">
        <v>1624</v>
      </c>
      <c r="BI148">
        <v>9983</v>
      </c>
      <c r="BJ148">
        <v>1</v>
      </c>
      <c r="BK148" t="s">
        <v>1105</v>
      </c>
      <c r="BL148" t="s">
        <v>697</v>
      </c>
      <c r="BM148">
        <v>0.89115384615384619</v>
      </c>
      <c r="BN148" t="s">
        <v>72</v>
      </c>
      <c r="BO148" t="s">
        <v>700</v>
      </c>
      <c r="BP148">
        <v>1937.08</v>
      </c>
    </row>
    <row r="149" spans="1:68" ht="16.5">
      <c r="A149" s="109" t="str">
        <f t="shared" si="54"/>
        <v>삼환교통</v>
      </c>
      <c r="B149" s="110" t="str">
        <f t="shared" si="55"/>
        <v>안은석</v>
      </c>
      <c r="C149" s="111" t="str">
        <f t="shared" si="56"/>
        <v>B</v>
      </c>
      <c r="D149" s="112">
        <f t="shared" si="57"/>
        <v>0.90619047619047621</v>
      </c>
      <c r="E149" s="113">
        <f t="shared" si="58"/>
        <v>9190</v>
      </c>
      <c r="F149" s="114" t="str">
        <f t="shared" si="59"/>
        <v>23</v>
      </c>
      <c r="G149" s="115" t="str">
        <f t="shared" si="60"/>
        <v>70바3129</v>
      </c>
      <c r="H149" s="116">
        <f t="shared" si="61"/>
        <v>1</v>
      </c>
      <c r="I149" s="117">
        <f t="shared" si="62"/>
        <v>1750.9929999999999</v>
      </c>
      <c r="J149" s="118">
        <f t="shared" si="63"/>
        <v>4.1283728863853286E-2</v>
      </c>
      <c r="K149" s="118">
        <f t="shared" si="64"/>
        <v>0.36061222877908339</v>
      </c>
      <c r="L149" s="118">
        <f t="shared" si="65"/>
        <v>0.20616872825876517</v>
      </c>
      <c r="M149" s="119">
        <f t="shared" si="66"/>
        <v>8.8209999999999997</v>
      </c>
      <c r="N149" s="120">
        <f t="shared" si="67"/>
        <v>0</v>
      </c>
      <c r="O149" s="120">
        <f t="shared" si="68"/>
        <v>8.4523467540989596</v>
      </c>
      <c r="P149" s="252">
        <f t="shared" si="69"/>
        <v>7</v>
      </c>
      <c r="Q149" s="253">
        <f t="shared" si="70"/>
        <v>0</v>
      </c>
      <c r="R149" s="253">
        <f t="shared" si="71"/>
        <v>148</v>
      </c>
      <c r="T149">
        <v>514</v>
      </c>
      <c r="U149">
        <v>9190</v>
      </c>
      <c r="V149" t="s">
        <v>1627</v>
      </c>
      <c r="W149">
        <v>1750.9929999999999</v>
      </c>
      <c r="X149">
        <v>920.23800000000006</v>
      </c>
      <c r="Y149">
        <v>1.903</v>
      </c>
      <c r="Z149">
        <v>8.8209999999999997</v>
      </c>
      <c r="AA149">
        <v>125.44552400000001</v>
      </c>
      <c r="AB149">
        <v>5.1788590000000001</v>
      </c>
      <c r="AC149">
        <v>45.237189999999998</v>
      </c>
      <c r="AD149" s="1">
        <v>361</v>
      </c>
      <c r="AE149">
        <v>0</v>
      </c>
      <c r="AF149">
        <v>148</v>
      </c>
      <c r="AG149">
        <v>68</v>
      </c>
      <c r="AH149">
        <v>13.958194000000001</v>
      </c>
      <c r="AI149">
        <v>9</v>
      </c>
      <c r="AJ149">
        <v>0</v>
      </c>
      <c r="AK149">
        <v>7</v>
      </c>
      <c r="AL149">
        <v>933</v>
      </c>
      <c r="AM149" t="s">
        <v>1628</v>
      </c>
      <c r="AN149" t="s">
        <v>1629</v>
      </c>
      <c r="AO149">
        <v>1750.9929999999999</v>
      </c>
      <c r="AR149" t="s">
        <v>156</v>
      </c>
      <c r="AS149" t="s">
        <v>228</v>
      </c>
      <c r="AT149" t="s">
        <v>1001</v>
      </c>
      <c r="AU149" t="s">
        <v>1627</v>
      </c>
      <c r="AV149" t="s">
        <v>49</v>
      </c>
      <c r="AW149">
        <v>1</v>
      </c>
      <c r="BB149">
        <v>0.90619047619047621</v>
      </c>
      <c r="BC149" t="s">
        <v>71</v>
      </c>
      <c r="BF149" t="s">
        <v>156</v>
      </c>
      <c r="BG149" t="s">
        <v>228</v>
      </c>
      <c r="BH149" t="s">
        <v>1627</v>
      </c>
      <c r="BI149">
        <v>9190</v>
      </c>
      <c r="BJ149">
        <v>1</v>
      </c>
      <c r="BK149" t="s">
        <v>1001</v>
      </c>
      <c r="BL149" t="s">
        <v>697</v>
      </c>
      <c r="BM149">
        <v>0.90619047619047621</v>
      </c>
      <c r="BN149" t="s">
        <v>71</v>
      </c>
      <c r="BO149" t="s">
        <v>698</v>
      </c>
      <c r="BP149">
        <v>1750.9929999999999</v>
      </c>
    </row>
    <row r="150" spans="1:68" ht="16.5">
      <c r="A150" s="109" t="str">
        <f t="shared" si="54"/>
        <v>삼환교통</v>
      </c>
      <c r="B150" s="110" t="str">
        <f t="shared" si="55"/>
        <v>안종열</v>
      </c>
      <c r="C150" s="111" t="str">
        <f t="shared" si="56"/>
        <v>C</v>
      </c>
      <c r="D150" s="112">
        <f t="shared" si="57"/>
        <v>0.86839999999999995</v>
      </c>
      <c r="E150" s="113">
        <f t="shared" si="58"/>
        <v>9187</v>
      </c>
      <c r="F150" s="114" t="str">
        <f t="shared" si="59"/>
        <v>62</v>
      </c>
      <c r="G150" s="115" t="str">
        <f t="shared" si="60"/>
        <v>70바3193</v>
      </c>
      <c r="H150" s="116">
        <f t="shared" si="61"/>
        <v>1</v>
      </c>
      <c r="I150" s="117">
        <f t="shared" si="62"/>
        <v>2135.7779999999998</v>
      </c>
      <c r="J150" s="118">
        <f t="shared" si="63"/>
        <v>1.3358899299539963E-2</v>
      </c>
      <c r="K150" s="118">
        <f t="shared" si="64"/>
        <v>0.37122574753244736</v>
      </c>
      <c r="L150" s="118">
        <f t="shared" si="65"/>
        <v>0.29684733151104659</v>
      </c>
      <c r="M150" s="119">
        <f t="shared" si="66"/>
        <v>8.9019999999999992</v>
      </c>
      <c r="N150" s="120">
        <f t="shared" si="67"/>
        <v>4.6821345664202929E-2</v>
      </c>
      <c r="O150" s="120">
        <f t="shared" si="68"/>
        <v>7.6318793432650782</v>
      </c>
      <c r="P150" s="252">
        <f t="shared" si="69"/>
        <v>0</v>
      </c>
      <c r="Q150" s="253">
        <f t="shared" si="70"/>
        <v>1</v>
      </c>
      <c r="R150" s="253">
        <f t="shared" si="71"/>
        <v>163</v>
      </c>
      <c r="T150">
        <v>514</v>
      </c>
      <c r="U150">
        <v>9187</v>
      </c>
      <c r="V150" t="s">
        <v>1630</v>
      </c>
      <c r="W150">
        <v>2135.7779999999998</v>
      </c>
      <c r="X150">
        <v>983.71199999999999</v>
      </c>
      <c r="Y150">
        <v>2.1709999999999998</v>
      </c>
      <c r="Z150">
        <v>8.9019999999999992</v>
      </c>
      <c r="AA150">
        <v>150.79161500000001</v>
      </c>
      <c r="AB150">
        <v>2.0144099999999998</v>
      </c>
      <c r="AC150">
        <v>55.977730000000001</v>
      </c>
      <c r="AD150" s="1">
        <v>634</v>
      </c>
      <c r="AE150">
        <v>1</v>
      </c>
      <c r="AF150">
        <v>163</v>
      </c>
      <c r="AG150">
        <v>71</v>
      </c>
      <c r="AH150">
        <v>14.163771000000001</v>
      </c>
      <c r="AI150">
        <v>0</v>
      </c>
      <c r="AJ150">
        <v>0</v>
      </c>
      <c r="AK150">
        <v>0</v>
      </c>
      <c r="AL150">
        <v>0</v>
      </c>
      <c r="AM150" t="s">
        <v>1631</v>
      </c>
      <c r="AN150" t="s">
        <v>1632</v>
      </c>
      <c r="AO150">
        <v>2135.7779999999998</v>
      </c>
      <c r="AR150" t="s">
        <v>156</v>
      </c>
      <c r="AS150" t="s">
        <v>231</v>
      </c>
      <c r="AT150" t="s">
        <v>1131</v>
      </c>
      <c r="AU150" t="s">
        <v>1630</v>
      </c>
      <c r="AV150" t="s">
        <v>49</v>
      </c>
      <c r="AW150">
        <v>1</v>
      </c>
      <c r="BB150">
        <v>0.86839999999999995</v>
      </c>
      <c r="BC150" t="s">
        <v>72</v>
      </c>
      <c r="BF150" t="s">
        <v>156</v>
      </c>
      <c r="BG150" t="s">
        <v>231</v>
      </c>
      <c r="BH150" t="s">
        <v>1630</v>
      </c>
      <c r="BI150">
        <v>9187</v>
      </c>
      <c r="BJ150">
        <v>1</v>
      </c>
      <c r="BK150" t="s">
        <v>1131</v>
      </c>
      <c r="BL150" t="s">
        <v>697</v>
      </c>
      <c r="BM150">
        <v>0.86839999999999995</v>
      </c>
      <c r="BN150" t="s">
        <v>72</v>
      </c>
      <c r="BO150" t="s">
        <v>700</v>
      </c>
      <c r="BP150">
        <v>2135.7779999999998</v>
      </c>
    </row>
    <row r="151" spans="1:68" ht="16.5">
      <c r="A151" s="109" t="str">
        <f t="shared" si="54"/>
        <v>삼환교통</v>
      </c>
      <c r="B151" s="110" t="str">
        <f t="shared" si="55"/>
        <v>양만영</v>
      </c>
      <c r="C151" s="111" t="str">
        <f t="shared" si="56"/>
        <v>B</v>
      </c>
      <c r="D151" s="112">
        <f t="shared" si="57"/>
        <v>0.90434782608695663</v>
      </c>
      <c r="E151" s="113">
        <f t="shared" si="58"/>
        <v>5230</v>
      </c>
      <c r="F151" s="114" t="str">
        <f t="shared" si="59"/>
        <v>79</v>
      </c>
      <c r="G151" s="115" t="str">
        <f t="shared" si="60"/>
        <v>70바3167</v>
      </c>
      <c r="H151" s="116">
        <f t="shared" si="61"/>
        <v>1</v>
      </c>
      <c r="I151" s="117">
        <f t="shared" si="62"/>
        <v>2304.9659999999999</v>
      </c>
      <c r="J151" s="118">
        <f t="shared" si="63"/>
        <v>1.1249730800292651E-2</v>
      </c>
      <c r="K151" s="118">
        <f t="shared" si="64"/>
        <v>0.35349380151623783</v>
      </c>
      <c r="L151" s="118">
        <f t="shared" si="65"/>
        <v>0.30455980695593776</v>
      </c>
      <c r="M151" s="119">
        <f t="shared" si="66"/>
        <v>12.696</v>
      </c>
      <c r="N151" s="120">
        <f t="shared" si="67"/>
        <v>1.3883068123347591</v>
      </c>
      <c r="O151" s="120">
        <f t="shared" si="68"/>
        <v>12.928607189867444</v>
      </c>
      <c r="P151" s="252">
        <f t="shared" si="69"/>
        <v>0</v>
      </c>
      <c r="Q151" s="253">
        <f t="shared" si="70"/>
        <v>32</v>
      </c>
      <c r="R151" s="253">
        <f t="shared" si="71"/>
        <v>298</v>
      </c>
      <c r="T151">
        <v>514</v>
      </c>
      <c r="U151">
        <v>5230</v>
      </c>
      <c r="V151" t="s">
        <v>1633</v>
      </c>
      <c r="W151">
        <v>2304.9659999999999</v>
      </c>
      <c r="X151">
        <v>1108.0219999999999</v>
      </c>
      <c r="Y151">
        <v>2.08</v>
      </c>
      <c r="Z151">
        <v>12.696</v>
      </c>
      <c r="AA151">
        <v>127.53078499999999</v>
      </c>
      <c r="AB151">
        <v>1.434687</v>
      </c>
      <c r="AC151">
        <v>45.081341999999999</v>
      </c>
      <c r="AD151" s="1">
        <v>702</v>
      </c>
      <c r="AE151">
        <v>32</v>
      </c>
      <c r="AF151">
        <v>298</v>
      </c>
      <c r="AG151">
        <v>73</v>
      </c>
      <c r="AH151">
        <v>18.073799999999999</v>
      </c>
      <c r="AI151">
        <v>498.5</v>
      </c>
      <c r="AJ151">
        <v>0</v>
      </c>
      <c r="AK151">
        <v>0</v>
      </c>
      <c r="AL151">
        <v>0</v>
      </c>
      <c r="AM151" t="s">
        <v>1634</v>
      </c>
      <c r="AN151" t="s">
        <v>1635</v>
      </c>
      <c r="AO151">
        <v>2304.9659999999999</v>
      </c>
      <c r="AR151" t="s">
        <v>156</v>
      </c>
      <c r="AS151" t="s">
        <v>232</v>
      </c>
      <c r="AT151" t="s">
        <v>1158</v>
      </c>
      <c r="AU151" t="s">
        <v>1633</v>
      </c>
      <c r="AV151" t="s">
        <v>49</v>
      </c>
      <c r="AW151">
        <v>1</v>
      </c>
      <c r="BB151">
        <v>0.90434782608695663</v>
      </c>
      <c r="BC151" t="s">
        <v>71</v>
      </c>
      <c r="BF151" t="s">
        <v>156</v>
      </c>
      <c r="BG151" t="s">
        <v>232</v>
      </c>
      <c r="BH151" t="s">
        <v>1633</v>
      </c>
      <c r="BI151">
        <v>5230</v>
      </c>
      <c r="BJ151">
        <v>1</v>
      </c>
      <c r="BK151" t="s">
        <v>1158</v>
      </c>
      <c r="BL151" t="s">
        <v>697</v>
      </c>
      <c r="BM151">
        <v>0.90434782608695663</v>
      </c>
      <c r="BN151" t="s">
        <v>71</v>
      </c>
      <c r="BO151" t="s">
        <v>698</v>
      </c>
      <c r="BP151">
        <v>2304.9659999999999</v>
      </c>
    </row>
    <row r="152" spans="1:68" ht="16.5">
      <c r="A152" s="109" t="str">
        <f t="shared" si="54"/>
        <v>삼환교통</v>
      </c>
      <c r="B152" s="110" t="str">
        <f t="shared" si="55"/>
        <v>양해석</v>
      </c>
      <c r="C152" s="111" t="str">
        <f t="shared" si="56"/>
        <v>B</v>
      </c>
      <c r="D152" s="112">
        <f t="shared" si="57"/>
        <v>0.90300000000000002</v>
      </c>
      <c r="E152" s="113">
        <f t="shared" si="58"/>
        <v>2015</v>
      </c>
      <c r="F152" s="114" t="str">
        <f t="shared" si="59"/>
        <v>14</v>
      </c>
      <c r="G152" s="115" t="str">
        <f t="shared" si="60"/>
        <v>70바3127</v>
      </c>
      <c r="H152" s="116">
        <f t="shared" si="61"/>
        <v>1</v>
      </c>
      <c r="I152" s="117">
        <f t="shared" si="62"/>
        <v>2238.4740000000002</v>
      </c>
      <c r="J152" s="118">
        <f t="shared" si="63"/>
        <v>3.0435678076441669E-3</v>
      </c>
      <c r="K152" s="118">
        <f t="shared" si="64"/>
        <v>0.31489629868843572</v>
      </c>
      <c r="L152" s="118">
        <f t="shared" si="65"/>
        <v>0.15903691532713804</v>
      </c>
      <c r="M152" s="119">
        <f t="shared" si="66"/>
        <v>11.157</v>
      </c>
      <c r="N152" s="120">
        <f t="shared" si="67"/>
        <v>0.44673290822229783</v>
      </c>
      <c r="O152" s="120">
        <f t="shared" si="68"/>
        <v>7.460439567312374</v>
      </c>
      <c r="P152" s="252">
        <f t="shared" si="69"/>
        <v>0</v>
      </c>
      <c r="Q152" s="253">
        <f t="shared" si="70"/>
        <v>10</v>
      </c>
      <c r="R152" s="253">
        <f t="shared" si="71"/>
        <v>167</v>
      </c>
      <c r="T152">
        <v>514</v>
      </c>
      <c r="U152">
        <v>2015</v>
      </c>
      <c r="V152" t="s">
        <v>1636</v>
      </c>
      <c r="W152">
        <v>2238.4740000000002</v>
      </c>
      <c r="X152">
        <v>1239.134</v>
      </c>
      <c r="Y152">
        <v>1.806</v>
      </c>
      <c r="Z152">
        <v>11.157</v>
      </c>
      <c r="AA152">
        <v>141.082449</v>
      </c>
      <c r="AB152">
        <v>0.429394</v>
      </c>
      <c r="AC152">
        <v>44.426341000000001</v>
      </c>
      <c r="AD152" s="1">
        <v>356</v>
      </c>
      <c r="AE152">
        <v>10</v>
      </c>
      <c r="AF152">
        <v>167</v>
      </c>
      <c r="AG152">
        <v>64</v>
      </c>
      <c r="AH152">
        <v>15.866424</v>
      </c>
      <c r="AI152">
        <v>0</v>
      </c>
      <c r="AJ152">
        <v>0</v>
      </c>
      <c r="AK152">
        <v>0</v>
      </c>
      <c r="AL152">
        <v>0</v>
      </c>
      <c r="AM152" t="s">
        <v>1637</v>
      </c>
      <c r="AN152" t="s">
        <v>1638</v>
      </c>
      <c r="AO152">
        <v>2238.4740000000002</v>
      </c>
      <c r="AR152" t="s">
        <v>156</v>
      </c>
      <c r="AS152" t="s">
        <v>227</v>
      </c>
      <c r="AT152" t="s">
        <v>956</v>
      </c>
      <c r="AU152" t="s">
        <v>1636</v>
      </c>
      <c r="AV152" t="s">
        <v>49</v>
      </c>
      <c r="AW152">
        <v>1</v>
      </c>
      <c r="BB152">
        <v>0.90300000000000002</v>
      </c>
      <c r="BC152" t="s">
        <v>71</v>
      </c>
      <c r="BF152" t="s">
        <v>156</v>
      </c>
      <c r="BG152" t="s">
        <v>227</v>
      </c>
      <c r="BH152" t="s">
        <v>1636</v>
      </c>
      <c r="BI152">
        <v>2015</v>
      </c>
      <c r="BJ152">
        <v>1</v>
      </c>
      <c r="BK152" t="s">
        <v>956</v>
      </c>
      <c r="BL152" t="s">
        <v>697</v>
      </c>
      <c r="BM152">
        <v>0.90300000000000002</v>
      </c>
      <c r="BN152" t="s">
        <v>71</v>
      </c>
      <c r="BO152" t="s">
        <v>698</v>
      </c>
      <c r="BP152">
        <v>2238.4740000000002</v>
      </c>
    </row>
    <row r="153" spans="1:68" ht="16.5">
      <c r="A153" s="109" t="str">
        <f t="shared" si="54"/>
        <v>삼환교통</v>
      </c>
      <c r="B153" s="110" t="str">
        <f t="shared" si="55"/>
        <v>염승민</v>
      </c>
      <c r="C153" s="111" t="str">
        <f t="shared" si="56"/>
        <v>S</v>
      </c>
      <c r="D153" s="112">
        <f t="shared" si="57"/>
        <v>1.0109341550294526</v>
      </c>
      <c r="E153" s="113">
        <f t="shared" si="58"/>
        <v>6965</v>
      </c>
      <c r="F153" s="114" t="str">
        <f t="shared" si="59"/>
        <v>79</v>
      </c>
      <c r="G153" s="115" t="str">
        <f t="shared" si="60"/>
        <v>70바3196</v>
      </c>
      <c r="H153" s="116">
        <f t="shared" si="61"/>
        <v>2</v>
      </c>
      <c r="I153" s="117">
        <f t="shared" si="62"/>
        <v>2336.92</v>
      </c>
      <c r="J153" s="118">
        <f t="shared" si="63"/>
        <v>2.2737964054528454E-2</v>
      </c>
      <c r="K153" s="118">
        <f t="shared" si="64"/>
        <v>0.34092386975366573</v>
      </c>
      <c r="L153" s="118">
        <f t="shared" si="65"/>
        <v>0.2280779829861527</v>
      </c>
      <c r="M153" s="119">
        <f t="shared" si="66"/>
        <v>7.2350000000000003</v>
      </c>
      <c r="N153" s="120">
        <f t="shared" si="67"/>
        <v>0.12837409924173698</v>
      </c>
      <c r="O153" s="120">
        <f t="shared" si="68"/>
        <v>7.3173236567790081</v>
      </c>
      <c r="P153" s="252">
        <f t="shared" si="69"/>
        <v>6</v>
      </c>
      <c r="Q153" s="253">
        <f t="shared" si="70"/>
        <v>3</v>
      </c>
      <c r="R153" s="253">
        <f t="shared" si="71"/>
        <v>171</v>
      </c>
      <c r="T153">
        <v>514</v>
      </c>
      <c r="U153">
        <v>6965</v>
      </c>
      <c r="V153" t="s">
        <v>1639</v>
      </c>
      <c r="W153">
        <v>2336.92</v>
      </c>
      <c r="X153">
        <v>913.07899999999995</v>
      </c>
      <c r="Y153">
        <v>2.5590000000000002</v>
      </c>
      <c r="Z153">
        <v>7.2350000000000003</v>
      </c>
      <c r="AA153">
        <v>138.32579699999999</v>
      </c>
      <c r="AB153">
        <v>3.1452469999999999</v>
      </c>
      <c r="AC153">
        <v>47.158566</v>
      </c>
      <c r="AD153" s="1">
        <v>533</v>
      </c>
      <c r="AE153">
        <v>3</v>
      </c>
      <c r="AF153">
        <v>171</v>
      </c>
      <c r="AG153">
        <v>80</v>
      </c>
      <c r="AH153">
        <v>16.894317000000001</v>
      </c>
      <c r="AI153">
        <v>313.8</v>
      </c>
      <c r="AJ153">
        <v>0</v>
      </c>
      <c r="AK153">
        <v>6</v>
      </c>
      <c r="AL153">
        <v>1352</v>
      </c>
      <c r="AM153" t="s">
        <v>1640</v>
      </c>
      <c r="AN153" t="s">
        <v>1641</v>
      </c>
      <c r="AO153">
        <v>2063.41</v>
      </c>
      <c r="AR153" t="s">
        <v>156</v>
      </c>
      <c r="AS153" t="s">
        <v>232</v>
      </c>
      <c r="AT153" t="s">
        <v>1170</v>
      </c>
      <c r="AU153" t="s">
        <v>1639</v>
      </c>
      <c r="AV153" t="s">
        <v>49</v>
      </c>
      <c r="AW153">
        <v>2</v>
      </c>
      <c r="BB153">
        <v>1.0109341550294526</v>
      </c>
      <c r="BC153" t="s">
        <v>74</v>
      </c>
      <c r="BF153" t="s">
        <v>156</v>
      </c>
      <c r="BG153" t="s">
        <v>232</v>
      </c>
      <c r="BH153" t="s">
        <v>1639</v>
      </c>
      <c r="BI153">
        <v>6965</v>
      </c>
      <c r="BJ153">
        <v>2</v>
      </c>
      <c r="BK153" t="s">
        <v>1170</v>
      </c>
      <c r="BL153" t="s">
        <v>1195</v>
      </c>
      <c r="BM153">
        <v>1.0109341550294526</v>
      </c>
      <c r="BN153" t="s">
        <v>74</v>
      </c>
      <c r="BO153" t="s">
        <v>699</v>
      </c>
      <c r="BP153">
        <v>2336.92</v>
      </c>
    </row>
    <row r="154" spans="1:68" ht="16.5">
      <c r="A154" s="109" t="str">
        <f t="shared" si="54"/>
        <v>삼환교통</v>
      </c>
      <c r="B154" s="110" t="str">
        <f t="shared" si="55"/>
        <v>오대성</v>
      </c>
      <c r="C154" s="111" t="str">
        <f t="shared" si="56"/>
        <v>C</v>
      </c>
      <c r="D154" s="112">
        <f t="shared" si="57"/>
        <v>0.86799999999999999</v>
      </c>
      <c r="E154" s="113">
        <f t="shared" si="58"/>
        <v>9006</v>
      </c>
      <c r="F154" s="114" t="str">
        <f t="shared" si="59"/>
        <v>23</v>
      </c>
      <c r="G154" s="115" t="str">
        <f t="shared" si="60"/>
        <v>70바3184</v>
      </c>
      <c r="H154" s="116">
        <f t="shared" si="61"/>
        <v>1</v>
      </c>
      <c r="I154" s="117">
        <f t="shared" si="62"/>
        <v>1901.5060000000001</v>
      </c>
      <c r="J154" s="118">
        <f t="shared" si="63"/>
        <v>1.0468723985705548E-2</v>
      </c>
      <c r="K154" s="118">
        <f t="shared" si="64"/>
        <v>0.3604152964757118</v>
      </c>
      <c r="L154" s="118">
        <f t="shared" si="65"/>
        <v>0.3060731862008324</v>
      </c>
      <c r="M154" s="119">
        <f t="shared" si="66"/>
        <v>12.916</v>
      </c>
      <c r="N154" s="120">
        <f t="shared" si="67"/>
        <v>0</v>
      </c>
      <c r="O154" s="120">
        <f t="shared" si="68"/>
        <v>2.8398543049561766</v>
      </c>
      <c r="P154" s="252">
        <f t="shared" si="69"/>
        <v>1</v>
      </c>
      <c r="Q154" s="253">
        <f t="shared" si="70"/>
        <v>0</v>
      </c>
      <c r="R154" s="253">
        <f t="shared" si="71"/>
        <v>54</v>
      </c>
      <c r="T154">
        <v>514</v>
      </c>
      <c r="U154">
        <v>9006</v>
      </c>
      <c r="V154" t="s">
        <v>1642</v>
      </c>
      <c r="W154">
        <v>1901.5060000000001</v>
      </c>
      <c r="X154">
        <v>1095.297</v>
      </c>
      <c r="Y154">
        <v>1.736</v>
      </c>
      <c r="Z154">
        <v>12.916</v>
      </c>
      <c r="AA154">
        <v>123.273572</v>
      </c>
      <c r="AB154">
        <v>1.2905169999999999</v>
      </c>
      <c r="AC154">
        <v>44.429681000000002</v>
      </c>
      <c r="AD154" s="1">
        <v>582</v>
      </c>
      <c r="AE154">
        <v>0</v>
      </c>
      <c r="AF154">
        <v>54</v>
      </c>
      <c r="AG154">
        <v>66</v>
      </c>
      <c r="AH154">
        <v>15.425090000000001</v>
      </c>
      <c r="AI154">
        <v>33</v>
      </c>
      <c r="AJ154">
        <v>0</v>
      </c>
      <c r="AK154">
        <v>1</v>
      </c>
      <c r="AL154">
        <v>31</v>
      </c>
      <c r="AM154" t="s">
        <v>1643</v>
      </c>
      <c r="AN154" t="s">
        <v>1644</v>
      </c>
      <c r="AO154">
        <v>1901.5060000000001</v>
      </c>
      <c r="AR154" t="s">
        <v>156</v>
      </c>
      <c r="AS154" t="s">
        <v>228</v>
      </c>
      <c r="AT154" t="s">
        <v>1014</v>
      </c>
      <c r="AU154" t="s">
        <v>1642</v>
      </c>
      <c r="AV154" t="s">
        <v>49</v>
      </c>
      <c r="AW154">
        <v>1</v>
      </c>
      <c r="BB154">
        <v>0.86799999999999999</v>
      </c>
      <c r="BC154" t="s">
        <v>72</v>
      </c>
      <c r="BF154" t="s">
        <v>156</v>
      </c>
      <c r="BG154" t="s">
        <v>228</v>
      </c>
      <c r="BH154" t="s">
        <v>1642</v>
      </c>
      <c r="BI154">
        <v>9006</v>
      </c>
      <c r="BJ154">
        <v>1</v>
      </c>
      <c r="BK154" t="s">
        <v>1014</v>
      </c>
      <c r="BL154" t="s">
        <v>697</v>
      </c>
      <c r="BM154">
        <v>0.86799999999999999</v>
      </c>
      <c r="BN154" t="s">
        <v>72</v>
      </c>
      <c r="BO154" t="s">
        <v>700</v>
      </c>
      <c r="BP154">
        <v>1901.5060000000001</v>
      </c>
    </row>
    <row r="155" spans="1:68" ht="16.5">
      <c r="A155" s="109" t="str">
        <f t="shared" si="54"/>
        <v>삼환교통</v>
      </c>
      <c r="B155" s="110" t="str">
        <f t="shared" si="55"/>
        <v>오병삼</v>
      </c>
      <c r="C155" s="111" t="str">
        <f t="shared" si="56"/>
        <v>B</v>
      </c>
      <c r="D155" s="112">
        <f t="shared" si="57"/>
        <v>0.91394759899920308</v>
      </c>
      <c r="E155" s="113">
        <f t="shared" si="58"/>
        <v>41</v>
      </c>
      <c r="F155" s="114" t="str">
        <f t="shared" si="59"/>
        <v>14</v>
      </c>
      <c r="G155" s="115" t="str">
        <f t="shared" si="60"/>
        <v>70바3155</v>
      </c>
      <c r="H155" s="116">
        <f t="shared" si="61"/>
        <v>16</v>
      </c>
      <c r="I155" s="117">
        <f t="shared" si="62"/>
        <v>1856.152</v>
      </c>
      <c r="J155" s="118">
        <f t="shared" si="63"/>
        <v>2.1801234151522624E-2</v>
      </c>
      <c r="K155" s="118">
        <f t="shared" si="64"/>
        <v>0.34684755068380363</v>
      </c>
      <c r="L155" s="118">
        <f t="shared" si="65"/>
        <v>0.16162469452932735</v>
      </c>
      <c r="M155" s="119">
        <f t="shared" si="66"/>
        <v>9.593</v>
      </c>
      <c r="N155" s="120">
        <f t="shared" si="67"/>
        <v>5.3874898176442448E-2</v>
      </c>
      <c r="O155" s="120">
        <f t="shared" si="68"/>
        <v>14.061348424051479</v>
      </c>
      <c r="P155" s="252">
        <f t="shared" si="69"/>
        <v>7</v>
      </c>
      <c r="Q155" s="253">
        <f t="shared" si="70"/>
        <v>1</v>
      </c>
      <c r="R155" s="253">
        <f t="shared" si="71"/>
        <v>261</v>
      </c>
      <c r="T155">
        <v>514</v>
      </c>
      <c r="U155">
        <v>41</v>
      </c>
      <c r="V155" t="s">
        <v>1645</v>
      </c>
      <c r="W155">
        <v>1856.152</v>
      </c>
      <c r="X155">
        <v>945.06299999999999</v>
      </c>
      <c r="Y155">
        <v>1.964</v>
      </c>
      <c r="Z155">
        <v>9.593</v>
      </c>
      <c r="AA155">
        <v>118.20023500000001</v>
      </c>
      <c r="AB155">
        <v>2.576911</v>
      </c>
      <c r="AC155">
        <v>40.997461999999999</v>
      </c>
      <c r="AD155" s="1">
        <v>300</v>
      </c>
      <c r="AE155">
        <v>1</v>
      </c>
      <c r="AF155">
        <v>261</v>
      </c>
      <c r="AG155">
        <v>70</v>
      </c>
      <c r="AH155">
        <v>15.703454000000001</v>
      </c>
      <c r="AI155">
        <v>120.7</v>
      </c>
      <c r="AJ155">
        <v>0</v>
      </c>
      <c r="AK155">
        <v>7</v>
      </c>
      <c r="AL155">
        <v>1224</v>
      </c>
      <c r="AM155" t="s">
        <v>1646</v>
      </c>
      <c r="AN155" t="s">
        <v>1647</v>
      </c>
      <c r="AO155">
        <v>232.68299999999999</v>
      </c>
      <c r="AR155" t="s">
        <v>156</v>
      </c>
      <c r="AS155" t="s">
        <v>227</v>
      </c>
      <c r="AT155" t="s">
        <v>968</v>
      </c>
      <c r="AU155" t="s">
        <v>1645</v>
      </c>
      <c r="AV155" t="s">
        <v>49</v>
      </c>
      <c r="AW155">
        <v>16</v>
      </c>
      <c r="BB155">
        <v>0.91394759899920308</v>
      </c>
      <c r="BC155" t="s">
        <v>71</v>
      </c>
      <c r="BF155" t="s">
        <v>156</v>
      </c>
      <c r="BG155" t="s">
        <v>227</v>
      </c>
      <c r="BH155" t="s">
        <v>1645</v>
      </c>
      <c r="BI155">
        <v>41</v>
      </c>
      <c r="BJ155">
        <v>16</v>
      </c>
      <c r="BK155" t="s">
        <v>968</v>
      </c>
      <c r="BL155" t="s">
        <v>978</v>
      </c>
      <c r="BM155">
        <v>0.91394759899920308</v>
      </c>
      <c r="BN155" t="s">
        <v>71</v>
      </c>
      <c r="BO155" t="s">
        <v>698</v>
      </c>
      <c r="BP155">
        <v>1856.152</v>
      </c>
    </row>
    <row r="156" spans="1:68" ht="16.5">
      <c r="A156" s="109" t="str">
        <f t="shared" si="54"/>
        <v>삼환교통</v>
      </c>
      <c r="B156" s="110" t="str">
        <f t="shared" si="55"/>
        <v>오성근</v>
      </c>
      <c r="C156" s="111" t="str">
        <f t="shared" si="56"/>
        <v>A</v>
      </c>
      <c r="D156" s="112">
        <f t="shared" si="57"/>
        <v>0.96454545454545437</v>
      </c>
      <c r="E156" s="113">
        <f t="shared" si="58"/>
        <v>225</v>
      </c>
      <c r="F156" s="114" t="str">
        <f t="shared" si="59"/>
        <v>23</v>
      </c>
      <c r="G156" s="115" t="str">
        <f t="shared" si="60"/>
        <v>70바3192</v>
      </c>
      <c r="H156" s="116">
        <f t="shared" si="61"/>
        <v>1</v>
      </c>
      <c r="I156" s="117">
        <f t="shared" si="62"/>
        <v>2221.2310000000002</v>
      </c>
      <c r="J156" s="118">
        <f t="shared" si="63"/>
        <v>1.4317458707598631E-2</v>
      </c>
      <c r="K156" s="118">
        <f t="shared" si="64"/>
        <v>0.36641732005627153</v>
      </c>
      <c r="L156" s="118">
        <f t="shared" si="65"/>
        <v>0.27552289698820154</v>
      </c>
      <c r="M156" s="119">
        <f t="shared" si="66"/>
        <v>9.7579999999999991</v>
      </c>
      <c r="N156" s="120">
        <f t="shared" si="67"/>
        <v>0.22510040603611239</v>
      </c>
      <c r="O156" s="120">
        <f t="shared" si="68"/>
        <v>7.8334941300567111</v>
      </c>
      <c r="P156" s="252">
        <f t="shared" si="69"/>
        <v>9</v>
      </c>
      <c r="Q156" s="253">
        <f t="shared" si="70"/>
        <v>5</v>
      </c>
      <c r="R156" s="253">
        <f t="shared" si="71"/>
        <v>174</v>
      </c>
      <c r="T156">
        <v>514</v>
      </c>
      <c r="U156">
        <v>225</v>
      </c>
      <c r="V156" t="s">
        <v>1648</v>
      </c>
      <c r="W156">
        <v>2221.2310000000002</v>
      </c>
      <c r="X156">
        <v>1046.5930000000001</v>
      </c>
      <c r="Y156">
        <v>2.1219999999999999</v>
      </c>
      <c r="Z156">
        <v>9.7579999999999991</v>
      </c>
      <c r="AA156">
        <v>145.21606399999999</v>
      </c>
      <c r="AB156">
        <v>2.0791249999999999</v>
      </c>
      <c r="AC156">
        <v>53.209681000000003</v>
      </c>
      <c r="AD156" s="1">
        <v>612</v>
      </c>
      <c r="AE156">
        <v>5</v>
      </c>
      <c r="AF156">
        <v>174</v>
      </c>
      <c r="AG156">
        <v>79</v>
      </c>
      <c r="AH156">
        <v>15.296041000000001</v>
      </c>
      <c r="AI156">
        <v>2194.8000000000002</v>
      </c>
      <c r="AJ156">
        <v>0</v>
      </c>
      <c r="AK156">
        <v>9</v>
      </c>
      <c r="AL156">
        <v>1865</v>
      </c>
      <c r="AM156" t="s">
        <v>1649</v>
      </c>
      <c r="AN156" t="s">
        <v>1650</v>
      </c>
      <c r="AO156">
        <v>2221.2310000000002</v>
      </c>
      <c r="AR156" t="s">
        <v>156</v>
      </c>
      <c r="AS156" t="s">
        <v>228</v>
      </c>
      <c r="AT156" t="s">
        <v>1020</v>
      </c>
      <c r="AU156" t="s">
        <v>1648</v>
      </c>
      <c r="AV156" t="s">
        <v>49</v>
      </c>
      <c r="AW156">
        <v>1</v>
      </c>
      <c r="BB156">
        <v>0.96454545454545437</v>
      </c>
      <c r="BC156" t="s">
        <v>69</v>
      </c>
      <c r="BF156" t="s">
        <v>156</v>
      </c>
      <c r="BG156" t="s">
        <v>228</v>
      </c>
      <c r="BH156" t="s">
        <v>1648</v>
      </c>
      <c r="BI156">
        <v>225</v>
      </c>
      <c r="BJ156">
        <v>1</v>
      </c>
      <c r="BK156" t="s">
        <v>1020</v>
      </c>
      <c r="BL156" t="s">
        <v>697</v>
      </c>
      <c r="BM156">
        <v>0.96454545454545437</v>
      </c>
      <c r="BN156" t="s">
        <v>69</v>
      </c>
      <c r="BO156" t="s">
        <v>701</v>
      </c>
      <c r="BP156">
        <v>2221.2310000000002</v>
      </c>
    </row>
    <row r="157" spans="1:68" ht="16.5">
      <c r="A157" s="109" t="str">
        <f t="shared" si="54"/>
        <v>삼환교통</v>
      </c>
      <c r="B157" s="110" t="str">
        <f t="shared" si="55"/>
        <v>오세국</v>
      </c>
      <c r="C157" s="111" t="str">
        <f t="shared" si="56"/>
        <v>D</v>
      </c>
      <c r="D157" s="112">
        <f t="shared" si="57"/>
        <v>0.82105735948488989</v>
      </c>
      <c r="E157" s="113">
        <f t="shared" si="58"/>
        <v>1631</v>
      </c>
      <c r="F157" s="114" t="str">
        <f t="shared" si="59"/>
        <v>4</v>
      </c>
      <c r="G157" s="115" t="str">
        <f t="shared" si="60"/>
        <v>72아1237</v>
      </c>
      <c r="H157" s="116">
        <f t="shared" si="61"/>
        <v>4</v>
      </c>
      <c r="I157" s="117">
        <f t="shared" si="62"/>
        <v>451.11400000000003</v>
      </c>
      <c r="J157" s="118">
        <f t="shared" si="63"/>
        <v>3.7458852292438477E-2</v>
      </c>
      <c r="K157" s="118">
        <f t="shared" si="64"/>
        <v>0.32395209610432596</v>
      </c>
      <c r="L157" s="118">
        <f t="shared" si="65"/>
        <v>0.23054039555411712</v>
      </c>
      <c r="M157" s="119">
        <f t="shared" si="66"/>
        <v>10.302</v>
      </c>
      <c r="N157" s="120">
        <f t="shared" si="67"/>
        <v>0.22167345726357418</v>
      </c>
      <c r="O157" s="120">
        <f t="shared" si="68"/>
        <v>12.857060521287302</v>
      </c>
      <c r="P157" s="252">
        <f t="shared" si="69"/>
        <v>1</v>
      </c>
      <c r="Q157" s="253">
        <f t="shared" si="70"/>
        <v>1</v>
      </c>
      <c r="R157" s="253">
        <f t="shared" si="71"/>
        <v>58</v>
      </c>
      <c r="T157">
        <v>514</v>
      </c>
      <c r="U157">
        <v>1631</v>
      </c>
      <c r="V157" t="s">
        <v>1651</v>
      </c>
      <c r="W157">
        <v>451.11399999999998</v>
      </c>
      <c r="X157">
        <v>183.322</v>
      </c>
      <c r="Y157">
        <v>2.4609999999999999</v>
      </c>
      <c r="Z157">
        <v>10.302</v>
      </c>
      <c r="AA157">
        <v>28.327216</v>
      </c>
      <c r="AB157">
        <v>1.061105</v>
      </c>
      <c r="AC157">
        <v>9.1766609999999993</v>
      </c>
      <c r="AD157" s="1">
        <v>104</v>
      </c>
      <c r="AE157">
        <v>1</v>
      </c>
      <c r="AF157">
        <v>58</v>
      </c>
      <c r="AG157">
        <v>64</v>
      </c>
      <c r="AH157">
        <v>15.925108</v>
      </c>
      <c r="AI157">
        <v>0</v>
      </c>
      <c r="AJ157">
        <v>0</v>
      </c>
      <c r="AK157">
        <v>1</v>
      </c>
      <c r="AL157">
        <v>161</v>
      </c>
      <c r="AM157" t="s">
        <v>1652</v>
      </c>
      <c r="AN157" t="s">
        <v>1653</v>
      </c>
      <c r="AO157">
        <v>139.42699999999999</v>
      </c>
      <c r="AR157" t="s">
        <v>156</v>
      </c>
      <c r="AS157" t="s">
        <v>229</v>
      </c>
      <c r="AT157" t="s">
        <v>1073</v>
      </c>
      <c r="AU157" t="s">
        <v>1651</v>
      </c>
      <c r="AV157" t="s">
        <v>49</v>
      </c>
      <c r="AW157">
        <v>4</v>
      </c>
      <c r="BB157">
        <v>0.82105735948488989</v>
      </c>
      <c r="BC157" t="s">
        <v>70</v>
      </c>
      <c r="BF157" t="s">
        <v>156</v>
      </c>
      <c r="BG157" t="s">
        <v>229</v>
      </c>
      <c r="BH157" t="s">
        <v>1651</v>
      </c>
      <c r="BI157">
        <v>1631</v>
      </c>
      <c r="BJ157">
        <v>4</v>
      </c>
      <c r="BK157" t="s">
        <v>1073</v>
      </c>
      <c r="BL157" t="s">
        <v>1051</v>
      </c>
      <c r="BM157">
        <v>0.82105735948488989</v>
      </c>
      <c r="BN157" t="s">
        <v>70</v>
      </c>
      <c r="BO157" t="s">
        <v>702</v>
      </c>
      <c r="BP157">
        <v>451.11400000000003</v>
      </c>
    </row>
    <row r="158" spans="1:68" ht="16.5">
      <c r="A158" s="109" t="str">
        <f t="shared" si="54"/>
        <v>삼환교통</v>
      </c>
      <c r="B158" s="110" t="str">
        <f t="shared" si="55"/>
        <v>오승진</v>
      </c>
      <c r="C158" s="111" t="str">
        <f t="shared" si="56"/>
        <v>B</v>
      </c>
      <c r="D158" s="112">
        <f t="shared" si="57"/>
        <v>0.90126521114744551</v>
      </c>
      <c r="E158" s="113">
        <f t="shared" si="58"/>
        <v>3642</v>
      </c>
      <c r="F158" s="114" t="str">
        <f t="shared" si="59"/>
        <v>23</v>
      </c>
      <c r="G158" s="115" t="str">
        <f t="shared" si="60"/>
        <v>72아1008</v>
      </c>
      <c r="H158" s="116">
        <f t="shared" si="61"/>
        <v>3</v>
      </c>
      <c r="I158" s="117">
        <f t="shared" si="62"/>
        <v>1841.4380000000001</v>
      </c>
      <c r="J158" s="118">
        <f t="shared" si="63"/>
        <v>2.4858856000293188E-2</v>
      </c>
      <c r="K158" s="118">
        <f t="shared" si="64"/>
        <v>0.38966438984702534</v>
      </c>
      <c r="L158" s="118">
        <f t="shared" si="65"/>
        <v>0.17486334049802382</v>
      </c>
      <c r="M158" s="119">
        <f t="shared" si="66"/>
        <v>11.403</v>
      </c>
      <c r="N158" s="120">
        <f t="shared" si="67"/>
        <v>5.4305385247833481E-2</v>
      </c>
      <c r="O158" s="120">
        <f t="shared" si="68"/>
        <v>15.42272941038471</v>
      </c>
      <c r="P158" s="252">
        <f t="shared" si="69"/>
        <v>1</v>
      </c>
      <c r="Q158" s="253">
        <f t="shared" si="70"/>
        <v>1</v>
      </c>
      <c r="R158" s="253">
        <f t="shared" si="71"/>
        <v>284</v>
      </c>
      <c r="T158">
        <v>514</v>
      </c>
      <c r="U158">
        <v>3642</v>
      </c>
      <c r="V158" t="s">
        <v>1654</v>
      </c>
      <c r="W158">
        <v>1841.4380000000001</v>
      </c>
      <c r="X158">
        <v>899.60900000000004</v>
      </c>
      <c r="Y158">
        <v>2.0470000000000002</v>
      </c>
      <c r="Z158">
        <v>11.403</v>
      </c>
      <c r="AA158">
        <v>125.216623</v>
      </c>
      <c r="AB158">
        <v>3.1127419999999999</v>
      </c>
      <c r="AC158">
        <v>48.792459000000001</v>
      </c>
      <c r="AD158" s="1">
        <v>322</v>
      </c>
      <c r="AE158">
        <v>1</v>
      </c>
      <c r="AF158">
        <v>284</v>
      </c>
      <c r="AG158">
        <v>70</v>
      </c>
      <c r="AH158">
        <v>14.706018</v>
      </c>
      <c r="AI158">
        <v>26.4</v>
      </c>
      <c r="AJ158">
        <v>0</v>
      </c>
      <c r="AK158">
        <v>1</v>
      </c>
      <c r="AL158">
        <v>20</v>
      </c>
      <c r="AM158" t="s">
        <v>1655</v>
      </c>
      <c r="AN158" t="s">
        <v>1656</v>
      </c>
      <c r="AO158">
        <v>1668.875</v>
      </c>
      <c r="AR158" t="s">
        <v>156</v>
      </c>
      <c r="AS158" t="s">
        <v>228</v>
      </c>
      <c r="AT158" t="s">
        <v>1022</v>
      </c>
      <c r="AU158" t="s">
        <v>1654</v>
      </c>
      <c r="AV158" t="s">
        <v>49</v>
      </c>
      <c r="AW158">
        <v>3</v>
      </c>
      <c r="BB158">
        <v>0.90126521114744551</v>
      </c>
      <c r="BC158" t="s">
        <v>71</v>
      </c>
      <c r="BF158" t="s">
        <v>156</v>
      </c>
      <c r="BG158" t="s">
        <v>228</v>
      </c>
      <c r="BH158" t="s">
        <v>1654</v>
      </c>
      <c r="BI158">
        <v>3642</v>
      </c>
      <c r="BJ158">
        <v>3</v>
      </c>
      <c r="BK158" t="s">
        <v>1022</v>
      </c>
      <c r="BL158" t="s">
        <v>1003</v>
      </c>
      <c r="BM158">
        <v>0.90126521114744551</v>
      </c>
      <c r="BN158" t="s">
        <v>71</v>
      </c>
      <c r="BO158" t="s">
        <v>698</v>
      </c>
      <c r="BP158">
        <v>1841.4380000000001</v>
      </c>
    </row>
    <row r="159" spans="1:68" ht="16.5">
      <c r="A159" s="109" t="str">
        <f t="shared" si="54"/>
        <v>삼환교통</v>
      </c>
      <c r="B159" s="110" t="str">
        <f t="shared" si="55"/>
        <v>오이섭</v>
      </c>
      <c r="C159" s="111" t="str">
        <f t="shared" si="56"/>
        <v>D</v>
      </c>
      <c r="D159" s="112">
        <f t="shared" si="57"/>
        <v>0.84173913043478266</v>
      </c>
      <c r="E159" s="113">
        <f t="shared" si="58"/>
        <v>7389</v>
      </c>
      <c r="F159" s="114" t="str">
        <f t="shared" si="59"/>
        <v>62</v>
      </c>
      <c r="G159" s="115" t="str">
        <f t="shared" si="60"/>
        <v>70바3171</v>
      </c>
      <c r="H159" s="116">
        <f t="shared" si="61"/>
        <v>1</v>
      </c>
      <c r="I159" s="117">
        <f t="shared" si="62"/>
        <v>2085.9690000000001</v>
      </c>
      <c r="J159" s="118">
        <f t="shared" si="63"/>
        <v>1.5067966656081885E-2</v>
      </c>
      <c r="K159" s="118">
        <f t="shared" si="64"/>
        <v>0.38103670650788879</v>
      </c>
      <c r="L159" s="118">
        <f t="shared" si="65"/>
        <v>0.17497863103430589</v>
      </c>
      <c r="M159" s="119">
        <f t="shared" si="66"/>
        <v>9.4030000000000005</v>
      </c>
      <c r="N159" s="120">
        <f t="shared" si="67"/>
        <v>0</v>
      </c>
      <c r="O159" s="120">
        <f t="shared" si="68"/>
        <v>6.7115091355624168</v>
      </c>
      <c r="P159" s="252">
        <f t="shared" si="69"/>
        <v>16</v>
      </c>
      <c r="Q159" s="253">
        <f t="shared" si="70"/>
        <v>0</v>
      </c>
      <c r="R159" s="253">
        <f t="shared" si="71"/>
        <v>140</v>
      </c>
      <c r="T159">
        <v>514</v>
      </c>
      <c r="U159">
        <v>7389</v>
      </c>
      <c r="V159" t="s">
        <v>1657</v>
      </c>
      <c r="W159">
        <v>2085.9690000000001</v>
      </c>
      <c r="X159">
        <v>1077.252</v>
      </c>
      <c r="Y159">
        <v>1.9359999999999999</v>
      </c>
      <c r="Z159">
        <v>9.4030000000000005</v>
      </c>
      <c r="AA159">
        <v>153.35858200000001</v>
      </c>
      <c r="AB159">
        <v>2.3108019999999998</v>
      </c>
      <c r="AC159">
        <v>58.435248999999999</v>
      </c>
      <c r="AD159" s="1">
        <v>365</v>
      </c>
      <c r="AE159">
        <v>0</v>
      </c>
      <c r="AF159">
        <v>140</v>
      </c>
      <c r="AG159">
        <v>61</v>
      </c>
      <c r="AH159">
        <v>13.601905</v>
      </c>
      <c r="AI159">
        <v>0</v>
      </c>
      <c r="AJ159">
        <v>0</v>
      </c>
      <c r="AK159">
        <v>16</v>
      </c>
      <c r="AL159">
        <v>2287</v>
      </c>
      <c r="AM159" t="s">
        <v>1658</v>
      </c>
      <c r="AN159" t="s">
        <v>1659</v>
      </c>
      <c r="AO159">
        <v>2085.9690000000001</v>
      </c>
      <c r="AR159" t="s">
        <v>156</v>
      </c>
      <c r="AS159" t="s">
        <v>231</v>
      </c>
      <c r="AT159" t="s">
        <v>1117</v>
      </c>
      <c r="AU159" t="s">
        <v>1657</v>
      </c>
      <c r="AV159" t="s">
        <v>49</v>
      </c>
      <c r="AW159">
        <v>1</v>
      </c>
      <c r="BB159">
        <v>0.84173913043478266</v>
      </c>
      <c r="BC159" t="s">
        <v>70</v>
      </c>
      <c r="BF159" t="s">
        <v>156</v>
      </c>
      <c r="BG159" t="s">
        <v>231</v>
      </c>
      <c r="BH159" t="s">
        <v>1657</v>
      </c>
      <c r="BI159">
        <v>7389</v>
      </c>
      <c r="BJ159">
        <v>1</v>
      </c>
      <c r="BK159" t="s">
        <v>1117</v>
      </c>
      <c r="BL159" t="s">
        <v>697</v>
      </c>
      <c r="BM159">
        <v>0.84173913043478266</v>
      </c>
      <c r="BN159" t="s">
        <v>70</v>
      </c>
      <c r="BO159" t="s">
        <v>702</v>
      </c>
      <c r="BP159">
        <v>2085.9690000000001</v>
      </c>
    </row>
    <row r="160" spans="1:68" ht="16.5">
      <c r="A160" s="109" t="str">
        <f t="shared" si="54"/>
        <v>삼환교통</v>
      </c>
      <c r="B160" s="110" t="str">
        <f t="shared" si="55"/>
        <v>오창길</v>
      </c>
      <c r="C160" s="111" t="str">
        <f t="shared" si="56"/>
        <v>B</v>
      </c>
      <c r="D160" s="112">
        <f t="shared" si="57"/>
        <v>0.90349999999999997</v>
      </c>
      <c r="E160" s="113">
        <f t="shared" si="58"/>
        <v>7674</v>
      </c>
      <c r="F160" s="114" t="str">
        <f t="shared" si="59"/>
        <v>14</v>
      </c>
      <c r="G160" s="115" t="str">
        <f t="shared" si="60"/>
        <v>70바3143</v>
      </c>
      <c r="H160" s="116">
        <f t="shared" si="61"/>
        <v>1</v>
      </c>
      <c r="I160" s="117">
        <f t="shared" si="62"/>
        <v>1835.748</v>
      </c>
      <c r="J160" s="118">
        <f t="shared" si="63"/>
        <v>3.8363156897808004E-2</v>
      </c>
      <c r="K160" s="118">
        <f t="shared" si="64"/>
        <v>0.36320253791705526</v>
      </c>
      <c r="L160" s="118">
        <f t="shared" si="65"/>
        <v>0.26201853413431475</v>
      </c>
      <c r="M160" s="119">
        <f t="shared" si="66"/>
        <v>12.247999999999999</v>
      </c>
      <c r="N160" s="120">
        <f t="shared" si="67"/>
        <v>0.32684224632139053</v>
      </c>
      <c r="O160" s="120">
        <f t="shared" si="68"/>
        <v>11.602899744409363</v>
      </c>
      <c r="P160" s="252">
        <f t="shared" si="69"/>
        <v>32</v>
      </c>
      <c r="Q160" s="253">
        <f t="shared" si="70"/>
        <v>6</v>
      </c>
      <c r="R160" s="253">
        <f t="shared" si="71"/>
        <v>213</v>
      </c>
      <c r="T160">
        <v>514</v>
      </c>
      <c r="U160">
        <v>7674</v>
      </c>
      <c r="V160" t="s">
        <v>1660</v>
      </c>
      <c r="W160">
        <v>1835.748</v>
      </c>
      <c r="X160">
        <v>1016.011</v>
      </c>
      <c r="Y160">
        <v>1.8069999999999999</v>
      </c>
      <c r="Z160">
        <v>12.247999999999999</v>
      </c>
      <c r="AA160">
        <v>129.66664900000001</v>
      </c>
      <c r="AB160">
        <v>4.9744219999999997</v>
      </c>
      <c r="AC160">
        <v>47.095255999999999</v>
      </c>
      <c r="AD160" s="1">
        <v>481</v>
      </c>
      <c r="AE160">
        <v>6</v>
      </c>
      <c r="AF160">
        <v>213</v>
      </c>
      <c r="AG160">
        <v>71</v>
      </c>
      <c r="AH160">
        <v>14.157441</v>
      </c>
      <c r="AI160">
        <v>152</v>
      </c>
      <c r="AJ160">
        <v>0</v>
      </c>
      <c r="AK160">
        <v>32</v>
      </c>
      <c r="AL160">
        <v>9339</v>
      </c>
      <c r="AM160" t="s">
        <v>1661</v>
      </c>
      <c r="AN160" t="s">
        <v>1662</v>
      </c>
      <c r="AO160">
        <v>1835.748</v>
      </c>
      <c r="AR160" t="s">
        <v>156</v>
      </c>
      <c r="AS160" t="s">
        <v>227</v>
      </c>
      <c r="AT160" t="s">
        <v>960</v>
      </c>
      <c r="AU160" t="s">
        <v>1660</v>
      </c>
      <c r="AV160" t="s">
        <v>49</v>
      </c>
      <c r="AW160">
        <v>1</v>
      </c>
      <c r="BB160">
        <v>0.90349999999999997</v>
      </c>
      <c r="BC160" t="s">
        <v>71</v>
      </c>
      <c r="BF160" t="s">
        <v>156</v>
      </c>
      <c r="BG160" t="s">
        <v>227</v>
      </c>
      <c r="BH160" t="s">
        <v>1660</v>
      </c>
      <c r="BI160">
        <v>7674</v>
      </c>
      <c r="BJ160">
        <v>1</v>
      </c>
      <c r="BK160" t="s">
        <v>960</v>
      </c>
      <c r="BL160" t="s">
        <v>697</v>
      </c>
      <c r="BM160">
        <v>0.90349999999999997</v>
      </c>
      <c r="BN160" t="s">
        <v>71</v>
      </c>
      <c r="BO160" t="s">
        <v>698</v>
      </c>
      <c r="BP160">
        <v>1835.748</v>
      </c>
    </row>
    <row r="161" spans="1:68" ht="16.5">
      <c r="A161" s="109" t="str">
        <f t="shared" si="54"/>
        <v>삼환교통</v>
      </c>
      <c r="B161" s="110" t="str">
        <f t="shared" si="55"/>
        <v>우문식</v>
      </c>
      <c r="C161" s="111" t="str">
        <f t="shared" si="56"/>
        <v>S</v>
      </c>
      <c r="D161" s="112">
        <f t="shared" si="57"/>
        <v>1.027320472139176</v>
      </c>
      <c r="E161" s="113">
        <f t="shared" si="58"/>
        <v>9297</v>
      </c>
      <c r="F161" s="114" t="str">
        <f t="shared" si="59"/>
        <v>79</v>
      </c>
      <c r="G161" s="115" t="str">
        <f t="shared" si="60"/>
        <v>70바3167</v>
      </c>
      <c r="H161" s="116">
        <f t="shared" si="61"/>
        <v>3</v>
      </c>
      <c r="I161" s="117">
        <f t="shared" si="62"/>
        <v>2341.4</v>
      </c>
      <c r="J161" s="118">
        <f t="shared" si="63"/>
        <v>1.21028872940473E-2</v>
      </c>
      <c r="K161" s="118">
        <f t="shared" si="64"/>
        <v>0.34596011662808573</v>
      </c>
      <c r="L161" s="118">
        <f t="shared" si="65"/>
        <v>0.22251644315366872</v>
      </c>
      <c r="M161" s="119">
        <f t="shared" si="66"/>
        <v>9.5809999999999995</v>
      </c>
      <c r="N161" s="120">
        <f t="shared" si="67"/>
        <v>0.12812847014606646</v>
      </c>
      <c r="O161" s="120">
        <f t="shared" si="68"/>
        <v>48.816947125651318</v>
      </c>
      <c r="P161" s="252">
        <f t="shared" si="69"/>
        <v>7</v>
      </c>
      <c r="Q161" s="253">
        <f t="shared" si="70"/>
        <v>3</v>
      </c>
      <c r="R161" s="253">
        <f t="shared" si="71"/>
        <v>1143</v>
      </c>
      <c r="T161">
        <v>514</v>
      </c>
      <c r="U161">
        <v>9297</v>
      </c>
      <c r="V161" t="s">
        <v>1663</v>
      </c>
      <c r="W161">
        <v>2341.4</v>
      </c>
      <c r="X161">
        <v>969.83500000000004</v>
      </c>
      <c r="Y161">
        <v>2.4140000000000001</v>
      </c>
      <c r="Z161">
        <v>9.5809999999999995</v>
      </c>
      <c r="AA161">
        <v>131.50828899999999</v>
      </c>
      <c r="AB161">
        <v>1.5916300000000001</v>
      </c>
      <c r="AC161">
        <v>45.496623</v>
      </c>
      <c r="AD161" s="1">
        <v>521</v>
      </c>
      <c r="AE161">
        <v>3</v>
      </c>
      <c r="AF161">
        <v>1143</v>
      </c>
      <c r="AG161">
        <v>81</v>
      </c>
      <c r="AH161">
        <v>17.804200000000002</v>
      </c>
      <c r="AI161">
        <v>1551</v>
      </c>
      <c r="AJ161">
        <v>0</v>
      </c>
      <c r="AK161">
        <v>7</v>
      </c>
      <c r="AL161">
        <v>1252</v>
      </c>
      <c r="AM161" t="s">
        <v>1664</v>
      </c>
      <c r="AN161" t="s">
        <v>1665</v>
      </c>
      <c r="AO161">
        <v>2046.5170000000001</v>
      </c>
      <c r="AR161" t="s">
        <v>156</v>
      </c>
      <c r="AS161" t="s">
        <v>232</v>
      </c>
      <c r="AT161" t="s">
        <v>1158</v>
      </c>
      <c r="AU161" t="s">
        <v>1663</v>
      </c>
      <c r="AV161" t="s">
        <v>49</v>
      </c>
      <c r="AW161">
        <v>3</v>
      </c>
      <c r="BB161">
        <v>1.027320472139176</v>
      </c>
      <c r="BC161" t="s">
        <v>74</v>
      </c>
      <c r="BF161" t="s">
        <v>156</v>
      </c>
      <c r="BG161" t="s">
        <v>232</v>
      </c>
      <c r="BH161" t="s">
        <v>1663</v>
      </c>
      <c r="BI161">
        <v>9297</v>
      </c>
      <c r="BJ161">
        <v>3</v>
      </c>
      <c r="BK161" t="s">
        <v>1158</v>
      </c>
      <c r="BL161" t="s">
        <v>1197</v>
      </c>
      <c r="BM161">
        <v>1.027320472139176</v>
      </c>
      <c r="BN161" t="s">
        <v>74</v>
      </c>
      <c r="BO161" t="s">
        <v>699</v>
      </c>
      <c r="BP161">
        <v>2341.4</v>
      </c>
    </row>
    <row r="162" spans="1:68" ht="16.5">
      <c r="A162" s="109" t="str">
        <f t="shared" si="54"/>
        <v>삼환교통</v>
      </c>
      <c r="B162" s="110" t="str">
        <f t="shared" si="55"/>
        <v>우석</v>
      </c>
      <c r="C162" s="111" t="str">
        <f t="shared" si="56"/>
        <v>C</v>
      </c>
      <c r="D162" s="112">
        <f t="shared" si="57"/>
        <v>0.85009050191003621</v>
      </c>
      <c r="E162" s="113">
        <f t="shared" si="58"/>
        <v>1201</v>
      </c>
      <c r="F162" s="114" t="str">
        <f t="shared" si="59"/>
        <v>58</v>
      </c>
      <c r="G162" s="115" t="str">
        <f t="shared" si="60"/>
        <v>72아1194</v>
      </c>
      <c r="H162" s="116">
        <f t="shared" si="61"/>
        <v>16</v>
      </c>
      <c r="I162" s="117">
        <f t="shared" si="62"/>
        <v>4470.8359999999993</v>
      </c>
      <c r="J162" s="118">
        <f t="shared" si="63"/>
        <v>2.4838893780977471E-2</v>
      </c>
      <c r="K162" s="118">
        <f t="shared" si="64"/>
        <v>0.36408353868000332</v>
      </c>
      <c r="L162" s="118">
        <f t="shared" si="65"/>
        <v>0.23977618503563991</v>
      </c>
      <c r="M162" s="119">
        <f t="shared" si="66"/>
        <v>11.909000000000001</v>
      </c>
      <c r="N162" s="120">
        <f t="shared" si="67"/>
        <v>0.17893745151913423</v>
      </c>
      <c r="O162" s="120">
        <f t="shared" si="68"/>
        <v>12.234848247620802</v>
      </c>
      <c r="P162" s="252">
        <f t="shared" si="69"/>
        <v>20</v>
      </c>
      <c r="Q162" s="253">
        <f t="shared" si="70"/>
        <v>8</v>
      </c>
      <c r="R162" s="253">
        <f t="shared" si="71"/>
        <v>547</v>
      </c>
      <c r="T162">
        <v>514</v>
      </c>
      <c r="U162">
        <v>1201</v>
      </c>
      <c r="V162" t="s">
        <v>1666</v>
      </c>
      <c r="W162">
        <v>4470.8360000000002</v>
      </c>
      <c r="X162">
        <v>1762.3230000000001</v>
      </c>
      <c r="Y162">
        <v>2.5369999999999999</v>
      </c>
      <c r="Z162">
        <v>11.909000000000001</v>
      </c>
      <c r="AA162">
        <v>293.67938299999997</v>
      </c>
      <c r="AB162">
        <v>7.2946710000000001</v>
      </c>
      <c r="AC162">
        <v>106.923829</v>
      </c>
      <c r="AD162" s="1">
        <v>1072</v>
      </c>
      <c r="AE162">
        <v>8</v>
      </c>
      <c r="AF162">
        <v>547</v>
      </c>
      <c r="AG162">
        <v>71</v>
      </c>
      <c r="AH162">
        <v>15.223526</v>
      </c>
      <c r="AI162">
        <v>2340.1999999999998</v>
      </c>
      <c r="AJ162">
        <v>0</v>
      </c>
      <c r="AK162">
        <v>20</v>
      </c>
      <c r="AL162">
        <v>9854</v>
      </c>
      <c r="AM162" t="s">
        <v>1667</v>
      </c>
      <c r="AN162" t="s">
        <v>1668</v>
      </c>
      <c r="AO162">
        <v>2104.0659999999998</v>
      </c>
      <c r="AR162" t="s">
        <v>156</v>
      </c>
      <c r="AS162" t="s">
        <v>230</v>
      </c>
      <c r="AT162" t="s">
        <v>1078</v>
      </c>
      <c r="AU162" t="s">
        <v>1666</v>
      </c>
      <c r="AV162" t="s">
        <v>49</v>
      </c>
      <c r="AW162">
        <v>16</v>
      </c>
      <c r="BB162">
        <v>0.85009050191003621</v>
      </c>
      <c r="BC162" t="s">
        <v>72</v>
      </c>
      <c r="BF162" t="s">
        <v>156</v>
      </c>
      <c r="BG162" t="s">
        <v>230</v>
      </c>
      <c r="BH162" t="s">
        <v>1666</v>
      </c>
      <c r="BI162">
        <v>1201</v>
      </c>
      <c r="BJ162">
        <v>16</v>
      </c>
      <c r="BK162" t="s">
        <v>1078</v>
      </c>
      <c r="BL162" t="s">
        <v>1038</v>
      </c>
      <c r="BM162">
        <v>0.85009050191003621</v>
      </c>
      <c r="BN162" t="s">
        <v>72</v>
      </c>
      <c r="BO162" t="s">
        <v>700</v>
      </c>
      <c r="BP162">
        <v>4470.8359999999993</v>
      </c>
    </row>
    <row r="163" spans="1:68" ht="16.5">
      <c r="A163" s="109" t="str">
        <f t="shared" ref="A163:A226" si="72">BF163</f>
        <v>삼환교통</v>
      </c>
      <c r="B163" s="110" t="str">
        <f t="shared" ref="B163:B226" si="73">BH163</f>
        <v>우영훈</v>
      </c>
      <c r="C163" s="111" t="str">
        <f t="shared" ref="C163:C226" si="74">BN163</f>
        <v>D</v>
      </c>
      <c r="D163" s="112">
        <f t="shared" ref="D163:D226" si="75">BM163</f>
        <v>0.83857142857142852</v>
      </c>
      <c r="E163" s="113">
        <f t="shared" ref="E163:E226" si="76">U163</f>
        <v>5600</v>
      </c>
      <c r="F163" s="114" t="str">
        <f t="shared" ref="F163:F226" si="77">BG163</f>
        <v>23</v>
      </c>
      <c r="G163" s="115" t="str">
        <f t="shared" ref="G163:G226" si="78">BK163</f>
        <v>70바3114</v>
      </c>
      <c r="H163" s="116">
        <f t="shared" ref="H163:H226" si="79">BJ163</f>
        <v>1</v>
      </c>
      <c r="I163" s="117">
        <f t="shared" ref="I163:I226" si="80">BP163</f>
        <v>1490.9269999999999</v>
      </c>
      <c r="J163" s="118">
        <f t="shared" ref="J163:J226" si="81">AB163/AA163</f>
        <v>3.3758374836660644E-2</v>
      </c>
      <c r="K163" s="118">
        <f t="shared" ref="K163:K226" si="82">AC163/AA163</f>
        <v>0.36037248814240525</v>
      </c>
      <c r="L163" s="118">
        <f t="shared" ref="L163:L226" si="83">AD163/I163</f>
        <v>0.10664506042214006</v>
      </c>
      <c r="M163" s="119">
        <f t="shared" ref="M163:M226" si="84">Z163</f>
        <v>10.86</v>
      </c>
      <c r="N163" s="120">
        <f t="shared" ref="N163:N226" si="85">AE163*100/W163</f>
        <v>6.7072365045371105E-2</v>
      </c>
      <c r="O163" s="120">
        <f t="shared" ref="O163:O226" si="86">AF163*100/W163</f>
        <v>35.81664293422817</v>
      </c>
      <c r="P163" s="252">
        <f t="shared" ref="P163:P226" si="87">AK163</f>
        <v>6</v>
      </c>
      <c r="Q163" s="253">
        <f t="shared" ref="Q163:Q226" si="88">AE163</f>
        <v>1</v>
      </c>
      <c r="R163" s="253">
        <f t="shared" ref="R163:R226" si="89">AF163</f>
        <v>534</v>
      </c>
      <c r="T163">
        <v>514</v>
      </c>
      <c r="U163">
        <v>5600</v>
      </c>
      <c r="V163" t="s">
        <v>1669</v>
      </c>
      <c r="W163">
        <v>1490.9269999999999</v>
      </c>
      <c r="X163">
        <v>846.68200000000002</v>
      </c>
      <c r="Y163">
        <v>1.7609999999999999</v>
      </c>
      <c r="Z163">
        <v>10.86</v>
      </c>
      <c r="AA163">
        <v>98.583862999999994</v>
      </c>
      <c r="AB163">
        <v>3.3280310000000002</v>
      </c>
      <c r="AC163">
        <v>35.526912000000003</v>
      </c>
      <c r="AD163" s="1">
        <v>159</v>
      </c>
      <c r="AE163">
        <v>1</v>
      </c>
      <c r="AF163">
        <v>534</v>
      </c>
      <c r="AG163">
        <v>85</v>
      </c>
      <c r="AH163">
        <v>15.123438</v>
      </c>
      <c r="AI163">
        <v>55.2</v>
      </c>
      <c r="AJ163">
        <v>2.2000000000000002</v>
      </c>
      <c r="AK163">
        <v>6</v>
      </c>
      <c r="AL163">
        <v>1461</v>
      </c>
      <c r="AM163" t="s">
        <v>1670</v>
      </c>
      <c r="AN163" t="s">
        <v>1671</v>
      </c>
      <c r="AO163">
        <v>1490.9269999999999</v>
      </c>
      <c r="AR163" t="s">
        <v>156</v>
      </c>
      <c r="AS163" t="s">
        <v>228</v>
      </c>
      <c r="AT163" t="s">
        <v>995</v>
      </c>
      <c r="AU163" t="s">
        <v>1669</v>
      </c>
      <c r="AV163" t="s">
        <v>49</v>
      </c>
      <c r="AW163">
        <v>1</v>
      </c>
      <c r="BB163">
        <v>0.83857142857142852</v>
      </c>
      <c r="BC163" t="s">
        <v>70</v>
      </c>
      <c r="BF163" t="s">
        <v>156</v>
      </c>
      <c r="BG163" t="s">
        <v>228</v>
      </c>
      <c r="BH163" t="s">
        <v>1669</v>
      </c>
      <c r="BI163">
        <v>5600</v>
      </c>
      <c r="BJ163">
        <v>1</v>
      </c>
      <c r="BK163" t="s">
        <v>995</v>
      </c>
      <c r="BL163" t="s">
        <v>697</v>
      </c>
      <c r="BM163">
        <v>0.83857142857142852</v>
      </c>
      <c r="BN163" t="s">
        <v>70</v>
      </c>
      <c r="BO163" t="s">
        <v>702</v>
      </c>
      <c r="BP163">
        <v>1490.9269999999999</v>
      </c>
    </row>
    <row r="164" spans="1:68" ht="16.5">
      <c r="A164" s="109" t="str">
        <f t="shared" si="72"/>
        <v>삼환교통</v>
      </c>
      <c r="B164" s="110" t="str">
        <f t="shared" si="73"/>
        <v>우진국</v>
      </c>
      <c r="C164" s="111" t="str">
        <f t="shared" si="74"/>
        <v>C</v>
      </c>
      <c r="D164" s="112">
        <f t="shared" si="75"/>
        <v>0.85675238770672246</v>
      </c>
      <c r="E164" s="113">
        <f t="shared" si="76"/>
        <v>2451</v>
      </c>
      <c r="F164" s="114" t="str">
        <f t="shared" si="77"/>
        <v>79</v>
      </c>
      <c r="G164" s="115" t="str">
        <f t="shared" si="78"/>
        <v>70바3108</v>
      </c>
      <c r="H164" s="116">
        <f t="shared" si="79"/>
        <v>12</v>
      </c>
      <c r="I164" s="117">
        <f t="shared" si="80"/>
        <v>2341.808</v>
      </c>
      <c r="J164" s="118">
        <f t="shared" si="81"/>
        <v>2.8106187369563627E-2</v>
      </c>
      <c r="K164" s="118">
        <f t="shared" si="82"/>
        <v>0.37476352049038608</v>
      </c>
      <c r="L164" s="118">
        <f t="shared" si="83"/>
        <v>0.13194933145672061</v>
      </c>
      <c r="M164" s="119">
        <f t="shared" si="84"/>
        <v>11.695</v>
      </c>
      <c r="N164" s="120">
        <f t="shared" si="85"/>
        <v>0.12810614704535983</v>
      </c>
      <c r="O164" s="120">
        <f t="shared" si="86"/>
        <v>22.333171634907728</v>
      </c>
      <c r="P164" s="252">
        <f t="shared" si="87"/>
        <v>31</v>
      </c>
      <c r="Q164" s="253">
        <f t="shared" si="88"/>
        <v>3</v>
      </c>
      <c r="R164" s="253">
        <f t="shared" si="89"/>
        <v>523</v>
      </c>
      <c r="T164">
        <v>514</v>
      </c>
      <c r="U164">
        <v>2451</v>
      </c>
      <c r="V164" t="s">
        <v>1672</v>
      </c>
      <c r="W164">
        <v>2341.808</v>
      </c>
      <c r="X164">
        <v>1161.309</v>
      </c>
      <c r="Y164">
        <v>2.0169999999999999</v>
      </c>
      <c r="Z164">
        <v>11.695</v>
      </c>
      <c r="AA164">
        <v>142.66246599999999</v>
      </c>
      <c r="AB164">
        <v>4.0096980000000002</v>
      </c>
      <c r="AC164">
        <v>53.464688000000002</v>
      </c>
      <c r="AD164" s="1">
        <v>309</v>
      </c>
      <c r="AE164">
        <v>3</v>
      </c>
      <c r="AF164">
        <v>523</v>
      </c>
      <c r="AG164">
        <v>79</v>
      </c>
      <c r="AH164">
        <v>16.415025</v>
      </c>
      <c r="AI164">
        <v>1088.4000000000001</v>
      </c>
      <c r="AJ164">
        <v>0</v>
      </c>
      <c r="AK164">
        <v>31</v>
      </c>
      <c r="AL164">
        <v>8856</v>
      </c>
      <c r="AM164" t="s">
        <v>1673</v>
      </c>
      <c r="AN164" t="s">
        <v>1674</v>
      </c>
      <c r="AO164">
        <v>384.52100000000002</v>
      </c>
      <c r="AR164" t="s">
        <v>156</v>
      </c>
      <c r="AS164" t="s">
        <v>232</v>
      </c>
      <c r="AT164" t="s">
        <v>1148</v>
      </c>
      <c r="AU164" t="s">
        <v>1672</v>
      </c>
      <c r="AV164" t="s">
        <v>49</v>
      </c>
      <c r="AW164">
        <v>12</v>
      </c>
      <c r="BB164">
        <v>0.85675238770672246</v>
      </c>
      <c r="BC164" t="s">
        <v>72</v>
      </c>
      <c r="BF164" t="s">
        <v>156</v>
      </c>
      <c r="BG164" t="s">
        <v>232</v>
      </c>
      <c r="BH164" t="s">
        <v>1672</v>
      </c>
      <c r="BI164">
        <v>2451</v>
      </c>
      <c r="BJ164">
        <v>12</v>
      </c>
      <c r="BK164" t="s">
        <v>1148</v>
      </c>
      <c r="BL164" t="s">
        <v>1168</v>
      </c>
      <c r="BM164">
        <v>0.85675238770672246</v>
      </c>
      <c r="BN164" t="s">
        <v>72</v>
      </c>
      <c r="BO164" t="s">
        <v>700</v>
      </c>
      <c r="BP164">
        <v>2341.808</v>
      </c>
    </row>
    <row r="165" spans="1:68" ht="16.5">
      <c r="A165" s="109" t="str">
        <f t="shared" si="72"/>
        <v>삼환교통</v>
      </c>
      <c r="B165" s="110" t="str">
        <f t="shared" si="73"/>
        <v>우창경</v>
      </c>
      <c r="C165" s="111" t="str">
        <f t="shared" si="74"/>
        <v>C</v>
      </c>
      <c r="D165" s="112">
        <f t="shared" si="75"/>
        <v>0.87557770161288762</v>
      </c>
      <c r="E165" s="113">
        <f t="shared" si="76"/>
        <v>2100</v>
      </c>
      <c r="F165" s="114" t="str">
        <f t="shared" si="77"/>
        <v>58</v>
      </c>
      <c r="G165" s="115" t="str">
        <f t="shared" si="78"/>
        <v>72아1195</v>
      </c>
      <c r="H165" s="116">
        <f t="shared" si="79"/>
        <v>3</v>
      </c>
      <c r="I165" s="117">
        <f t="shared" si="80"/>
        <v>2594.663</v>
      </c>
      <c r="J165" s="118">
        <f t="shared" si="81"/>
        <v>2.1171904475786901E-2</v>
      </c>
      <c r="K165" s="118">
        <f t="shared" si="82"/>
        <v>0.3742045605420955</v>
      </c>
      <c r="L165" s="118">
        <f t="shared" si="83"/>
        <v>0.23818122045136497</v>
      </c>
      <c r="M165" s="119">
        <f t="shared" si="84"/>
        <v>9.8010000000000002</v>
      </c>
      <c r="N165" s="120">
        <f t="shared" si="85"/>
        <v>7.7081301116946596E-2</v>
      </c>
      <c r="O165" s="120">
        <f t="shared" si="86"/>
        <v>10.63721955413863</v>
      </c>
      <c r="P165" s="252">
        <f t="shared" si="87"/>
        <v>10</v>
      </c>
      <c r="Q165" s="253">
        <f t="shared" si="88"/>
        <v>2</v>
      </c>
      <c r="R165" s="253">
        <f t="shared" si="89"/>
        <v>276</v>
      </c>
      <c r="T165">
        <v>514</v>
      </c>
      <c r="U165">
        <v>2100</v>
      </c>
      <c r="V165" t="s">
        <v>1675</v>
      </c>
      <c r="W165">
        <v>2594.663</v>
      </c>
      <c r="X165">
        <v>988.22</v>
      </c>
      <c r="Y165">
        <v>2.6259999999999999</v>
      </c>
      <c r="Z165">
        <v>9.8010000000000002</v>
      </c>
      <c r="AA165">
        <v>169.35245499999999</v>
      </c>
      <c r="AB165">
        <v>3.5855139999999999</v>
      </c>
      <c r="AC165">
        <v>63.372461000000001</v>
      </c>
      <c r="AD165" s="1">
        <v>618</v>
      </c>
      <c r="AE165">
        <v>2</v>
      </c>
      <c r="AF165">
        <v>276</v>
      </c>
      <c r="AG165">
        <v>75</v>
      </c>
      <c r="AH165">
        <v>15.321082000000001</v>
      </c>
      <c r="AI165">
        <v>1747</v>
      </c>
      <c r="AJ165">
        <v>0</v>
      </c>
      <c r="AK165">
        <v>10</v>
      </c>
      <c r="AL165">
        <v>3491</v>
      </c>
      <c r="AM165" t="s">
        <v>1676</v>
      </c>
      <c r="AN165" t="s">
        <v>1677</v>
      </c>
      <c r="AO165">
        <v>2446.5439999999999</v>
      </c>
      <c r="AR165" t="s">
        <v>156</v>
      </c>
      <c r="AS165" t="s">
        <v>230</v>
      </c>
      <c r="AT165" t="s">
        <v>1080</v>
      </c>
      <c r="AU165" t="s">
        <v>1675</v>
      </c>
      <c r="AV165" t="s">
        <v>49</v>
      </c>
      <c r="AW165">
        <v>3</v>
      </c>
      <c r="BB165">
        <v>0.87557770161288762</v>
      </c>
      <c r="BC165" t="s">
        <v>72</v>
      </c>
      <c r="BF165" t="s">
        <v>156</v>
      </c>
      <c r="BG165" t="s">
        <v>230</v>
      </c>
      <c r="BH165" t="s">
        <v>1675</v>
      </c>
      <c r="BI165">
        <v>2100</v>
      </c>
      <c r="BJ165">
        <v>3</v>
      </c>
      <c r="BK165" t="s">
        <v>1080</v>
      </c>
      <c r="BL165" t="s">
        <v>1094</v>
      </c>
      <c r="BM165">
        <v>0.87557770161288762</v>
      </c>
      <c r="BN165" t="s">
        <v>72</v>
      </c>
      <c r="BO165" t="s">
        <v>700</v>
      </c>
      <c r="BP165">
        <v>2594.663</v>
      </c>
    </row>
    <row r="166" spans="1:68" ht="16.5">
      <c r="A166" s="109" t="str">
        <f t="shared" si="72"/>
        <v>삼환교통</v>
      </c>
      <c r="B166" s="110" t="str">
        <f t="shared" si="73"/>
        <v>유광열</v>
      </c>
      <c r="C166" s="111" t="str">
        <f t="shared" si="74"/>
        <v>A</v>
      </c>
      <c r="D166" s="112">
        <f t="shared" si="75"/>
        <v>0.98514960039894017</v>
      </c>
      <c r="E166" s="113">
        <f t="shared" si="76"/>
        <v>8749</v>
      </c>
      <c r="F166" s="114" t="str">
        <f t="shared" si="77"/>
        <v>14</v>
      </c>
      <c r="G166" s="115" t="str">
        <f t="shared" si="78"/>
        <v>70바3175</v>
      </c>
      <c r="H166" s="116">
        <f t="shared" si="79"/>
        <v>2</v>
      </c>
      <c r="I166" s="117">
        <f t="shared" si="80"/>
        <v>2143.203</v>
      </c>
      <c r="J166" s="118">
        <f t="shared" si="81"/>
        <v>4.5463359712473268E-3</v>
      </c>
      <c r="K166" s="118">
        <f t="shared" si="82"/>
        <v>0.32127196072362718</v>
      </c>
      <c r="L166" s="118">
        <f t="shared" si="83"/>
        <v>0.19736814478143228</v>
      </c>
      <c r="M166" s="119">
        <f t="shared" si="84"/>
        <v>7.4989999999999997</v>
      </c>
      <c r="N166" s="120">
        <f t="shared" si="85"/>
        <v>0.27995481529281174</v>
      </c>
      <c r="O166" s="120">
        <f t="shared" si="86"/>
        <v>2.4729342017531706</v>
      </c>
      <c r="P166" s="252">
        <f t="shared" si="87"/>
        <v>0</v>
      </c>
      <c r="Q166" s="253">
        <f t="shared" si="88"/>
        <v>6</v>
      </c>
      <c r="R166" s="253">
        <f t="shared" si="89"/>
        <v>53</v>
      </c>
      <c r="T166">
        <v>514</v>
      </c>
      <c r="U166">
        <v>8749</v>
      </c>
      <c r="V166" t="s">
        <v>1678</v>
      </c>
      <c r="W166">
        <v>2143.203</v>
      </c>
      <c r="X166">
        <v>1038.8230000000001</v>
      </c>
      <c r="Y166">
        <v>2.0630000000000002</v>
      </c>
      <c r="Z166">
        <v>7.4989999999999997</v>
      </c>
      <c r="AA166">
        <v>138.07690500000001</v>
      </c>
      <c r="AB166">
        <v>0.62774399999999997</v>
      </c>
      <c r="AC166">
        <v>44.360238000000003</v>
      </c>
      <c r="AD166" s="1">
        <v>423</v>
      </c>
      <c r="AE166">
        <v>6</v>
      </c>
      <c r="AF166">
        <v>53</v>
      </c>
      <c r="AG166">
        <v>63</v>
      </c>
      <c r="AH166">
        <v>15.521806</v>
      </c>
      <c r="AI166">
        <v>0</v>
      </c>
      <c r="AJ166">
        <v>0</v>
      </c>
      <c r="AK166">
        <v>0</v>
      </c>
      <c r="AL166">
        <v>0</v>
      </c>
      <c r="AM166" t="s">
        <v>1679</v>
      </c>
      <c r="AN166" t="s">
        <v>1680</v>
      </c>
      <c r="AO166">
        <v>2033.56</v>
      </c>
      <c r="AR166" t="s">
        <v>156</v>
      </c>
      <c r="AS166" t="s">
        <v>227</v>
      </c>
      <c r="AT166" t="s">
        <v>972</v>
      </c>
      <c r="AU166" t="s">
        <v>1678</v>
      </c>
      <c r="AV166" t="s">
        <v>49</v>
      </c>
      <c r="AW166">
        <v>2</v>
      </c>
      <c r="BB166">
        <v>0.98514960039894017</v>
      </c>
      <c r="BC166" t="s">
        <v>69</v>
      </c>
      <c r="BF166" t="s">
        <v>156</v>
      </c>
      <c r="BG166" t="s">
        <v>227</v>
      </c>
      <c r="BH166" t="s">
        <v>1678</v>
      </c>
      <c r="BI166">
        <v>8749</v>
      </c>
      <c r="BJ166">
        <v>2</v>
      </c>
      <c r="BK166" t="s">
        <v>972</v>
      </c>
      <c r="BL166" t="s">
        <v>960</v>
      </c>
      <c r="BM166">
        <v>0.98514960039894017</v>
      </c>
      <c r="BN166" t="s">
        <v>69</v>
      </c>
      <c r="BO166" t="s">
        <v>701</v>
      </c>
      <c r="BP166">
        <v>2143.203</v>
      </c>
    </row>
    <row r="167" spans="1:68" ht="16.5">
      <c r="A167" s="109" t="str">
        <f t="shared" si="72"/>
        <v>삼환교통</v>
      </c>
      <c r="B167" s="110" t="str">
        <f t="shared" si="73"/>
        <v>유대용</v>
      </c>
      <c r="C167" s="111" t="str">
        <f t="shared" si="74"/>
        <v>B</v>
      </c>
      <c r="D167" s="112">
        <f t="shared" si="75"/>
        <v>0.90368421052631587</v>
      </c>
      <c r="E167" s="113">
        <f t="shared" si="76"/>
        <v>4105</v>
      </c>
      <c r="F167" s="114" t="str">
        <f t="shared" si="77"/>
        <v>23</v>
      </c>
      <c r="G167" s="115" t="str">
        <f t="shared" si="78"/>
        <v>70바3116</v>
      </c>
      <c r="H167" s="116">
        <f t="shared" si="79"/>
        <v>1</v>
      </c>
      <c r="I167" s="117">
        <f t="shared" si="80"/>
        <v>1612.2570000000001</v>
      </c>
      <c r="J167" s="118">
        <f t="shared" si="81"/>
        <v>1.2091794164814382E-2</v>
      </c>
      <c r="K167" s="118">
        <f t="shared" si="82"/>
        <v>0.36313401335732259</v>
      </c>
      <c r="L167" s="118">
        <f t="shared" si="83"/>
        <v>0.25120064605084674</v>
      </c>
      <c r="M167" s="119">
        <f t="shared" si="84"/>
        <v>13.484999999999999</v>
      </c>
      <c r="N167" s="120">
        <f t="shared" si="85"/>
        <v>6.2024850876752274E-2</v>
      </c>
      <c r="O167" s="120">
        <f t="shared" si="86"/>
        <v>15.072038763050804</v>
      </c>
      <c r="P167" s="252">
        <f t="shared" si="87"/>
        <v>2</v>
      </c>
      <c r="Q167" s="253">
        <f t="shared" si="88"/>
        <v>1</v>
      </c>
      <c r="R167" s="253">
        <f t="shared" si="89"/>
        <v>243</v>
      </c>
      <c r="T167">
        <v>514</v>
      </c>
      <c r="U167">
        <v>4105</v>
      </c>
      <c r="V167" t="s">
        <v>1681</v>
      </c>
      <c r="W167">
        <v>1612.2570000000001</v>
      </c>
      <c r="X167">
        <v>939.20699999999999</v>
      </c>
      <c r="Y167">
        <v>1.7170000000000001</v>
      </c>
      <c r="Z167">
        <v>13.484999999999999</v>
      </c>
      <c r="AA167">
        <v>99.077190999999999</v>
      </c>
      <c r="AB167">
        <v>1.198021</v>
      </c>
      <c r="AC167">
        <v>35.978298000000002</v>
      </c>
      <c r="AD167" s="1">
        <v>405</v>
      </c>
      <c r="AE167">
        <v>1</v>
      </c>
      <c r="AF167">
        <v>243</v>
      </c>
      <c r="AG167">
        <v>79</v>
      </c>
      <c r="AH167">
        <v>16.272735999999998</v>
      </c>
      <c r="AI167">
        <v>487.6</v>
      </c>
      <c r="AJ167">
        <v>0</v>
      </c>
      <c r="AK167">
        <v>2</v>
      </c>
      <c r="AL167">
        <v>487</v>
      </c>
      <c r="AM167" t="s">
        <v>1682</v>
      </c>
      <c r="AN167" t="s">
        <v>1683</v>
      </c>
      <c r="AO167">
        <v>1612.2570000000001</v>
      </c>
      <c r="AR167" t="s">
        <v>156</v>
      </c>
      <c r="AS167" t="s">
        <v>228</v>
      </c>
      <c r="AT167" t="s">
        <v>997</v>
      </c>
      <c r="AU167" t="s">
        <v>1681</v>
      </c>
      <c r="AV167" t="s">
        <v>49</v>
      </c>
      <c r="AW167">
        <v>1</v>
      </c>
      <c r="BB167">
        <v>0.90368421052631587</v>
      </c>
      <c r="BC167" t="s">
        <v>71</v>
      </c>
      <c r="BF167" t="s">
        <v>156</v>
      </c>
      <c r="BG167" t="s">
        <v>228</v>
      </c>
      <c r="BH167" t="s">
        <v>1681</v>
      </c>
      <c r="BI167">
        <v>4105</v>
      </c>
      <c r="BJ167">
        <v>1</v>
      </c>
      <c r="BK167" t="s">
        <v>997</v>
      </c>
      <c r="BL167" t="s">
        <v>697</v>
      </c>
      <c r="BM167">
        <v>0.90368421052631587</v>
      </c>
      <c r="BN167" t="s">
        <v>71</v>
      </c>
      <c r="BO167" t="s">
        <v>698</v>
      </c>
      <c r="BP167">
        <v>1612.2570000000001</v>
      </c>
    </row>
    <row r="168" spans="1:68" ht="16.5">
      <c r="A168" s="109" t="str">
        <f t="shared" si="72"/>
        <v>삼환교통</v>
      </c>
      <c r="B168" s="110" t="str">
        <f t="shared" si="73"/>
        <v>유민호</v>
      </c>
      <c r="C168" s="111" t="str">
        <f t="shared" si="74"/>
        <v>D</v>
      </c>
      <c r="D168" s="112">
        <f t="shared" si="75"/>
        <v>0.84227031295616428</v>
      </c>
      <c r="E168" s="113">
        <f t="shared" si="76"/>
        <v>2782</v>
      </c>
      <c r="F168" s="114" t="str">
        <f t="shared" si="77"/>
        <v>23</v>
      </c>
      <c r="G168" s="115" t="str">
        <f t="shared" si="78"/>
        <v>70바3114</v>
      </c>
      <c r="H168" s="116">
        <f t="shared" si="79"/>
        <v>13</v>
      </c>
      <c r="I168" s="117">
        <f t="shared" si="80"/>
        <v>1643.9669999999996</v>
      </c>
      <c r="J168" s="118">
        <f t="shared" si="81"/>
        <v>2.0192425675410443E-2</v>
      </c>
      <c r="K168" s="118">
        <f t="shared" si="82"/>
        <v>0.40459664919342098</v>
      </c>
      <c r="L168" s="118">
        <f t="shared" si="83"/>
        <v>0.16423687336789611</v>
      </c>
      <c r="M168" s="119">
        <f t="shared" si="84"/>
        <v>11.420999999999999</v>
      </c>
      <c r="N168" s="120">
        <f t="shared" si="85"/>
        <v>0.42579930132417498</v>
      </c>
      <c r="O168" s="120">
        <f t="shared" si="86"/>
        <v>6.6303034063335815</v>
      </c>
      <c r="P168" s="252">
        <f t="shared" si="87"/>
        <v>43</v>
      </c>
      <c r="Q168" s="253">
        <f t="shared" si="88"/>
        <v>7</v>
      </c>
      <c r="R168" s="253">
        <f t="shared" si="89"/>
        <v>109</v>
      </c>
      <c r="T168">
        <v>514</v>
      </c>
      <c r="U168">
        <v>2782</v>
      </c>
      <c r="V168" t="s">
        <v>1684</v>
      </c>
      <c r="W168">
        <v>1643.9670000000001</v>
      </c>
      <c r="X168">
        <v>940.48800000000006</v>
      </c>
      <c r="Y168">
        <v>1.748</v>
      </c>
      <c r="Z168">
        <v>11.420999999999999</v>
      </c>
      <c r="AA168">
        <v>117.43859</v>
      </c>
      <c r="AB168">
        <v>2.3713700000000002</v>
      </c>
      <c r="AC168">
        <v>47.515259999999998</v>
      </c>
      <c r="AD168" s="1">
        <v>270</v>
      </c>
      <c r="AE168">
        <v>7</v>
      </c>
      <c r="AF168">
        <v>109</v>
      </c>
      <c r="AG168">
        <v>69</v>
      </c>
      <c r="AH168">
        <v>13.998524</v>
      </c>
      <c r="AI168">
        <v>35.200000000000003</v>
      </c>
      <c r="AJ168">
        <v>0</v>
      </c>
      <c r="AK168">
        <v>43</v>
      </c>
      <c r="AL168">
        <v>15946</v>
      </c>
      <c r="AM168" t="s">
        <v>1685</v>
      </c>
      <c r="AN168" t="s">
        <v>1686</v>
      </c>
      <c r="AO168">
        <v>274.50099999999998</v>
      </c>
      <c r="AR168" t="s">
        <v>156</v>
      </c>
      <c r="AS168" t="s">
        <v>228</v>
      </c>
      <c r="AT168" t="s">
        <v>995</v>
      </c>
      <c r="AU168" t="s">
        <v>1684</v>
      </c>
      <c r="AV168" t="s">
        <v>49</v>
      </c>
      <c r="AW168">
        <v>13</v>
      </c>
      <c r="BB168">
        <v>0.84227031295616428</v>
      </c>
      <c r="BC168" t="s">
        <v>70</v>
      </c>
      <c r="BF168" t="s">
        <v>156</v>
      </c>
      <c r="BG168" t="s">
        <v>228</v>
      </c>
      <c r="BH168" t="s">
        <v>1684</v>
      </c>
      <c r="BI168">
        <v>2782</v>
      </c>
      <c r="BJ168">
        <v>13</v>
      </c>
      <c r="BK168" t="s">
        <v>995</v>
      </c>
      <c r="BL168" t="s">
        <v>956</v>
      </c>
      <c r="BM168">
        <v>0.84227031295616428</v>
      </c>
      <c r="BN168" t="s">
        <v>70</v>
      </c>
      <c r="BO168" t="s">
        <v>702</v>
      </c>
      <c r="BP168">
        <v>1643.9669999999996</v>
      </c>
    </row>
    <row r="169" spans="1:68" ht="16.5">
      <c r="A169" s="109" t="str">
        <f t="shared" si="72"/>
        <v>삼환교통</v>
      </c>
      <c r="B169" s="110" t="str">
        <f t="shared" si="73"/>
        <v>유봉모</v>
      </c>
      <c r="C169" s="111" t="str">
        <f t="shared" si="74"/>
        <v>C</v>
      </c>
      <c r="D169" s="112">
        <f t="shared" si="75"/>
        <v>0.89749999999999996</v>
      </c>
      <c r="E169" s="113">
        <f t="shared" si="76"/>
        <v>9727</v>
      </c>
      <c r="F169" s="114" t="str">
        <f t="shared" si="77"/>
        <v>62</v>
      </c>
      <c r="G169" s="115" t="str">
        <f t="shared" si="78"/>
        <v>70바3176</v>
      </c>
      <c r="H169" s="116">
        <f t="shared" si="79"/>
        <v>1</v>
      </c>
      <c r="I169" s="117">
        <f t="shared" si="80"/>
        <v>1434.269</v>
      </c>
      <c r="J169" s="118">
        <f t="shared" si="81"/>
        <v>1.1006390454034842E-2</v>
      </c>
      <c r="K169" s="118">
        <f t="shared" si="82"/>
        <v>0.37043744775838938</v>
      </c>
      <c r="L169" s="118">
        <f t="shared" si="83"/>
        <v>0.17360760080570661</v>
      </c>
      <c r="M169" s="119">
        <f t="shared" si="84"/>
        <v>8.6959999999999997</v>
      </c>
      <c r="N169" s="120">
        <f t="shared" si="85"/>
        <v>0</v>
      </c>
      <c r="O169" s="120">
        <f t="shared" si="86"/>
        <v>7.6694120837862352</v>
      </c>
      <c r="P169" s="252">
        <f t="shared" si="87"/>
        <v>9</v>
      </c>
      <c r="Q169" s="253">
        <f t="shared" si="88"/>
        <v>0</v>
      </c>
      <c r="R169" s="253">
        <f t="shared" si="89"/>
        <v>110</v>
      </c>
      <c r="T169">
        <v>514</v>
      </c>
      <c r="U169">
        <v>9727</v>
      </c>
      <c r="V169" t="s">
        <v>1687</v>
      </c>
      <c r="W169">
        <v>1434.269</v>
      </c>
      <c r="X169">
        <v>665.94600000000003</v>
      </c>
      <c r="Y169">
        <v>2.1539999999999999</v>
      </c>
      <c r="Z169">
        <v>8.6959999999999997</v>
      </c>
      <c r="AA169">
        <v>102.893315</v>
      </c>
      <c r="AB169">
        <v>1.132484</v>
      </c>
      <c r="AC169">
        <v>38.115537000000003</v>
      </c>
      <c r="AD169" s="1">
        <v>249</v>
      </c>
      <c r="AE169">
        <v>0</v>
      </c>
      <c r="AF169">
        <v>110</v>
      </c>
      <c r="AG169">
        <v>89</v>
      </c>
      <c r="AH169">
        <v>13.939379000000001</v>
      </c>
      <c r="AI169">
        <v>21</v>
      </c>
      <c r="AJ169">
        <v>7</v>
      </c>
      <c r="AK169">
        <v>9</v>
      </c>
      <c r="AL169">
        <v>728</v>
      </c>
      <c r="AM169" t="s">
        <v>1688</v>
      </c>
      <c r="AN169" t="s">
        <v>1689</v>
      </c>
      <c r="AO169">
        <v>1434.269</v>
      </c>
      <c r="AR169" t="s">
        <v>156</v>
      </c>
      <c r="AS169" t="s">
        <v>231</v>
      </c>
      <c r="AT169" t="s">
        <v>1123</v>
      </c>
      <c r="AU169" t="s">
        <v>1687</v>
      </c>
      <c r="AV169" t="s">
        <v>49</v>
      </c>
      <c r="AW169">
        <v>1</v>
      </c>
      <c r="BB169">
        <v>0.89749999999999996</v>
      </c>
      <c r="BC169" t="s">
        <v>72</v>
      </c>
      <c r="BF169" t="s">
        <v>156</v>
      </c>
      <c r="BG169" t="s">
        <v>231</v>
      </c>
      <c r="BH169" t="s">
        <v>1687</v>
      </c>
      <c r="BI169">
        <v>9727</v>
      </c>
      <c r="BJ169">
        <v>1</v>
      </c>
      <c r="BK169" t="s">
        <v>1123</v>
      </c>
      <c r="BL169" t="s">
        <v>697</v>
      </c>
      <c r="BM169">
        <v>0.89749999999999996</v>
      </c>
      <c r="BN169" t="s">
        <v>72</v>
      </c>
      <c r="BO169" t="s">
        <v>700</v>
      </c>
      <c r="BP169">
        <v>1434.269</v>
      </c>
    </row>
    <row r="170" spans="1:68" ht="16.5">
      <c r="A170" s="109" t="str">
        <f t="shared" si="72"/>
        <v>삼환교통</v>
      </c>
      <c r="B170" s="110" t="str">
        <f t="shared" si="73"/>
        <v>유상기</v>
      </c>
      <c r="C170" s="111" t="str">
        <f t="shared" si="74"/>
        <v>F</v>
      </c>
      <c r="D170" s="112">
        <f t="shared" si="75"/>
        <v>0.75173913043478269</v>
      </c>
      <c r="E170" s="113">
        <f t="shared" si="76"/>
        <v>3384</v>
      </c>
      <c r="F170" s="114" t="str">
        <f t="shared" si="77"/>
        <v>23</v>
      </c>
      <c r="G170" s="115" t="str">
        <f t="shared" si="78"/>
        <v>72아1011</v>
      </c>
      <c r="H170" s="116">
        <f t="shared" si="79"/>
        <v>1</v>
      </c>
      <c r="I170" s="117">
        <f t="shared" si="80"/>
        <v>1865.8389999999999</v>
      </c>
      <c r="J170" s="118">
        <f t="shared" si="81"/>
        <v>1.211977310298149E-2</v>
      </c>
      <c r="K170" s="118">
        <f t="shared" si="82"/>
        <v>0.34587003902916208</v>
      </c>
      <c r="L170" s="118">
        <f t="shared" si="83"/>
        <v>7.8248980753430494E-2</v>
      </c>
      <c r="M170" s="119">
        <f t="shared" si="84"/>
        <v>10.617000000000001</v>
      </c>
      <c r="N170" s="120">
        <f t="shared" si="85"/>
        <v>1.6614509612029762</v>
      </c>
      <c r="O170" s="120">
        <f t="shared" si="86"/>
        <v>4.2876153837496158</v>
      </c>
      <c r="P170" s="252">
        <f t="shared" si="87"/>
        <v>0</v>
      </c>
      <c r="Q170" s="253">
        <f t="shared" si="88"/>
        <v>31</v>
      </c>
      <c r="R170" s="253">
        <f t="shared" si="89"/>
        <v>80</v>
      </c>
      <c r="T170">
        <v>514</v>
      </c>
      <c r="U170">
        <v>3384</v>
      </c>
      <c r="V170" t="s">
        <v>1690</v>
      </c>
      <c r="W170">
        <v>1865.8389999999999</v>
      </c>
      <c r="X170">
        <v>1078.9090000000001</v>
      </c>
      <c r="Y170">
        <v>1.7290000000000001</v>
      </c>
      <c r="Z170">
        <v>10.617000000000001</v>
      </c>
      <c r="AA170">
        <v>123.05106600000001</v>
      </c>
      <c r="AB170">
        <v>1.4913510000000001</v>
      </c>
      <c r="AC170">
        <v>42.559677000000001</v>
      </c>
      <c r="AD170" s="1">
        <v>146</v>
      </c>
      <c r="AE170">
        <v>31</v>
      </c>
      <c r="AF170">
        <v>80</v>
      </c>
      <c r="AG170">
        <v>67</v>
      </c>
      <c r="AH170">
        <v>15.163126999999999</v>
      </c>
      <c r="AI170">
        <v>17.8</v>
      </c>
      <c r="AJ170">
        <v>0</v>
      </c>
      <c r="AK170">
        <v>0</v>
      </c>
      <c r="AL170">
        <v>0</v>
      </c>
      <c r="AM170" t="s">
        <v>1691</v>
      </c>
      <c r="AN170" t="s">
        <v>1692</v>
      </c>
      <c r="AO170">
        <v>1865.8389999999999</v>
      </c>
      <c r="AR170" t="s">
        <v>156</v>
      </c>
      <c r="AS170" t="s">
        <v>228</v>
      </c>
      <c r="AT170" t="s">
        <v>1028</v>
      </c>
      <c r="AU170" t="s">
        <v>1690</v>
      </c>
      <c r="AV170" t="s">
        <v>49</v>
      </c>
      <c r="AW170">
        <v>1</v>
      </c>
      <c r="BB170">
        <v>0.75173913043478269</v>
      </c>
      <c r="BC170" t="s">
        <v>73</v>
      </c>
      <c r="BF170" t="s">
        <v>156</v>
      </c>
      <c r="BG170" t="s">
        <v>228</v>
      </c>
      <c r="BH170" t="s">
        <v>1690</v>
      </c>
      <c r="BI170">
        <v>3384</v>
      </c>
      <c r="BJ170">
        <v>1</v>
      </c>
      <c r="BK170" t="s">
        <v>1028</v>
      </c>
      <c r="BL170" t="s">
        <v>697</v>
      </c>
      <c r="BM170">
        <v>0.75173913043478269</v>
      </c>
      <c r="BN170" t="s">
        <v>73</v>
      </c>
      <c r="BO170" t="s">
        <v>713</v>
      </c>
      <c r="BP170">
        <v>1865.8389999999999</v>
      </c>
    </row>
    <row r="171" spans="1:68" ht="16.5">
      <c r="A171" s="109" t="str">
        <f t="shared" si="72"/>
        <v>삼환교통</v>
      </c>
      <c r="B171" s="110" t="str">
        <f t="shared" si="73"/>
        <v>유수훈</v>
      </c>
      <c r="C171" s="111" t="str">
        <f t="shared" si="74"/>
        <v>C</v>
      </c>
      <c r="D171" s="112">
        <f t="shared" si="75"/>
        <v>0.87233333333333329</v>
      </c>
      <c r="E171" s="113">
        <f t="shared" si="76"/>
        <v>5387</v>
      </c>
      <c r="F171" s="114" t="str">
        <f t="shared" si="77"/>
        <v>58</v>
      </c>
      <c r="G171" s="115" t="str">
        <f t="shared" si="78"/>
        <v>72아1201</v>
      </c>
      <c r="H171" s="116">
        <f t="shared" si="79"/>
        <v>1</v>
      </c>
      <c r="I171" s="117">
        <f t="shared" si="80"/>
        <v>2191.6689999999999</v>
      </c>
      <c r="J171" s="118">
        <f t="shared" si="81"/>
        <v>1.9367513906593716E-2</v>
      </c>
      <c r="K171" s="118">
        <f t="shared" si="82"/>
        <v>0.38985206919441062</v>
      </c>
      <c r="L171" s="118">
        <f t="shared" si="83"/>
        <v>0.29612135774152032</v>
      </c>
      <c r="M171" s="119">
        <f t="shared" si="84"/>
        <v>10.282</v>
      </c>
      <c r="N171" s="120">
        <f t="shared" si="85"/>
        <v>0</v>
      </c>
      <c r="O171" s="120">
        <f t="shared" si="86"/>
        <v>14.6463722396037</v>
      </c>
      <c r="P171" s="252">
        <f t="shared" si="87"/>
        <v>11</v>
      </c>
      <c r="Q171" s="253">
        <f t="shared" si="88"/>
        <v>0</v>
      </c>
      <c r="R171" s="253">
        <f t="shared" si="89"/>
        <v>321</v>
      </c>
      <c r="T171">
        <v>514</v>
      </c>
      <c r="U171">
        <v>5387</v>
      </c>
      <c r="V171" t="s">
        <v>1693</v>
      </c>
      <c r="W171">
        <v>2191.6689999999999</v>
      </c>
      <c r="X171">
        <v>837.47</v>
      </c>
      <c r="Y171">
        <v>2.617</v>
      </c>
      <c r="Z171">
        <v>10.282</v>
      </c>
      <c r="AA171">
        <v>150.09246999999999</v>
      </c>
      <c r="AB171">
        <v>2.9069180000000001</v>
      </c>
      <c r="AC171">
        <v>58.513860000000001</v>
      </c>
      <c r="AD171" s="1">
        <v>649</v>
      </c>
      <c r="AE171">
        <v>0</v>
      </c>
      <c r="AF171">
        <v>321</v>
      </c>
      <c r="AG171">
        <v>70</v>
      </c>
      <c r="AH171">
        <v>14.602124</v>
      </c>
      <c r="AI171">
        <v>1432.3</v>
      </c>
      <c r="AJ171">
        <v>0</v>
      </c>
      <c r="AK171">
        <v>11</v>
      </c>
      <c r="AL171">
        <v>4126</v>
      </c>
      <c r="AM171" t="s">
        <v>1694</v>
      </c>
      <c r="AN171" t="s">
        <v>1695</v>
      </c>
      <c r="AO171">
        <v>2191.6689999999999</v>
      </c>
      <c r="AR171" t="s">
        <v>156</v>
      </c>
      <c r="AS171" t="s">
        <v>230</v>
      </c>
      <c r="AT171" t="s">
        <v>1092</v>
      </c>
      <c r="AU171" t="s">
        <v>1693</v>
      </c>
      <c r="AV171" t="s">
        <v>49</v>
      </c>
      <c r="AW171">
        <v>1</v>
      </c>
      <c r="BB171">
        <v>0.87233333333333329</v>
      </c>
      <c r="BC171" t="s">
        <v>72</v>
      </c>
      <c r="BF171" t="s">
        <v>156</v>
      </c>
      <c r="BG171" t="s">
        <v>230</v>
      </c>
      <c r="BH171" t="s">
        <v>1693</v>
      </c>
      <c r="BI171">
        <v>5387</v>
      </c>
      <c r="BJ171">
        <v>1</v>
      </c>
      <c r="BK171" t="s">
        <v>1092</v>
      </c>
      <c r="BL171" t="s">
        <v>697</v>
      </c>
      <c r="BM171">
        <v>0.87233333333333329</v>
      </c>
      <c r="BN171" t="s">
        <v>72</v>
      </c>
      <c r="BO171" t="s">
        <v>700</v>
      </c>
      <c r="BP171">
        <v>2191.6689999999999</v>
      </c>
    </row>
    <row r="172" spans="1:68" ht="16.5">
      <c r="A172" s="109" t="str">
        <f t="shared" si="72"/>
        <v>삼환교통</v>
      </c>
      <c r="B172" s="110" t="str">
        <f t="shared" si="73"/>
        <v>유원하</v>
      </c>
      <c r="C172" s="111" t="str">
        <f t="shared" si="74"/>
        <v>A</v>
      </c>
      <c r="D172" s="112">
        <f t="shared" si="75"/>
        <v>0.96960257170335218</v>
      </c>
      <c r="E172" s="113">
        <f t="shared" si="76"/>
        <v>8721</v>
      </c>
      <c r="F172" s="114" t="str">
        <f t="shared" si="77"/>
        <v>4</v>
      </c>
      <c r="G172" s="115" t="str">
        <f t="shared" si="78"/>
        <v>72아1230</v>
      </c>
      <c r="H172" s="116">
        <f t="shared" si="79"/>
        <v>2</v>
      </c>
      <c r="I172" s="117">
        <f t="shared" si="80"/>
        <v>2174.201</v>
      </c>
      <c r="J172" s="118">
        <f t="shared" si="81"/>
        <v>1.4312278594264252E-2</v>
      </c>
      <c r="K172" s="118">
        <f t="shared" si="82"/>
        <v>0.30307877924338389</v>
      </c>
      <c r="L172" s="118">
        <f t="shared" si="83"/>
        <v>0.22996953823496538</v>
      </c>
      <c r="M172" s="119">
        <f t="shared" si="84"/>
        <v>7.0179999999999998</v>
      </c>
      <c r="N172" s="120">
        <f t="shared" si="85"/>
        <v>0.27596344588195848</v>
      </c>
      <c r="O172" s="120">
        <f t="shared" si="86"/>
        <v>3.4955369811714738</v>
      </c>
      <c r="P172" s="252">
        <f t="shared" si="87"/>
        <v>1</v>
      </c>
      <c r="Q172" s="253">
        <f t="shared" si="88"/>
        <v>6</v>
      </c>
      <c r="R172" s="253">
        <f t="shared" si="89"/>
        <v>76</v>
      </c>
      <c r="T172">
        <v>514</v>
      </c>
      <c r="U172">
        <v>8721</v>
      </c>
      <c r="V172" t="s">
        <v>1696</v>
      </c>
      <c r="W172">
        <v>2174.201</v>
      </c>
      <c r="X172">
        <v>747.48500000000001</v>
      </c>
      <c r="Y172">
        <v>2.9089999999999998</v>
      </c>
      <c r="Z172">
        <v>7.0179999999999998</v>
      </c>
      <c r="AA172">
        <v>135.52663799999999</v>
      </c>
      <c r="AB172">
        <v>1.9396949999999999</v>
      </c>
      <c r="AC172">
        <v>41.075248000000002</v>
      </c>
      <c r="AD172" s="1">
        <v>500</v>
      </c>
      <c r="AE172">
        <v>6</v>
      </c>
      <c r="AF172">
        <v>76</v>
      </c>
      <c r="AG172">
        <v>63</v>
      </c>
      <c r="AH172">
        <v>16.04261</v>
      </c>
      <c r="AI172">
        <v>0</v>
      </c>
      <c r="AJ172">
        <v>0</v>
      </c>
      <c r="AK172">
        <v>1</v>
      </c>
      <c r="AL172">
        <v>40</v>
      </c>
      <c r="AM172" t="s">
        <v>1697</v>
      </c>
      <c r="AN172" t="s">
        <v>1698</v>
      </c>
      <c r="AO172">
        <v>2051.3780000000002</v>
      </c>
      <c r="AR172" t="s">
        <v>156</v>
      </c>
      <c r="AS172" t="s">
        <v>229</v>
      </c>
      <c r="AT172" t="s">
        <v>1071</v>
      </c>
      <c r="AU172" t="s">
        <v>1696</v>
      </c>
      <c r="AV172" t="s">
        <v>49</v>
      </c>
      <c r="AW172">
        <v>2</v>
      </c>
      <c r="BB172">
        <v>0.96960257170335218</v>
      </c>
      <c r="BC172" t="s">
        <v>69</v>
      </c>
      <c r="BF172" t="s">
        <v>156</v>
      </c>
      <c r="BG172" t="s">
        <v>229</v>
      </c>
      <c r="BH172" t="s">
        <v>1696</v>
      </c>
      <c r="BI172">
        <v>8721</v>
      </c>
      <c r="BJ172">
        <v>2</v>
      </c>
      <c r="BK172" t="s">
        <v>1071</v>
      </c>
      <c r="BL172" t="s">
        <v>1059</v>
      </c>
      <c r="BM172">
        <v>0.96960257170335218</v>
      </c>
      <c r="BN172" t="s">
        <v>69</v>
      </c>
      <c r="BO172" t="s">
        <v>701</v>
      </c>
      <c r="BP172">
        <v>2174.201</v>
      </c>
    </row>
    <row r="173" spans="1:68" ht="16.5">
      <c r="A173" s="109" t="str">
        <f t="shared" si="72"/>
        <v>삼환교통</v>
      </c>
      <c r="B173" s="110" t="str">
        <f t="shared" si="73"/>
        <v>유재덕</v>
      </c>
      <c r="C173" s="111" t="str">
        <f t="shared" si="74"/>
        <v>A</v>
      </c>
      <c r="D173" s="112">
        <f t="shared" si="75"/>
        <v>0.97863636363636353</v>
      </c>
      <c r="E173" s="113">
        <f t="shared" si="76"/>
        <v>3551</v>
      </c>
      <c r="F173" s="114" t="str">
        <f t="shared" si="77"/>
        <v>14</v>
      </c>
      <c r="G173" s="115" t="str">
        <f t="shared" si="78"/>
        <v>70바3146</v>
      </c>
      <c r="H173" s="116">
        <f t="shared" si="79"/>
        <v>1</v>
      </c>
      <c r="I173" s="117">
        <f t="shared" si="80"/>
        <v>1823.287</v>
      </c>
      <c r="J173" s="118">
        <f t="shared" si="81"/>
        <v>8.9640439745215465E-3</v>
      </c>
      <c r="K173" s="118">
        <f t="shared" si="82"/>
        <v>0.36508093551202536</v>
      </c>
      <c r="L173" s="118">
        <f t="shared" si="83"/>
        <v>0.1217581214586623</v>
      </c>
      <c r="M173" s="119">
        <f t="shared" si="84"/>
        <v>9.1560000000000006</v>
      </c>
      <c r="N173" s="120">
        <f t="shared" si="85"/>
        <v>0.16453800197116525</v>
      </c>
      <c r="O173" s="120">
        <f t="shared" si="86"/>
        <v>3.2359140387662499</v>
      </c>
      <c r="P173" s="252">
        <f t="shared" si="87"/>
        <v>11</v>
      </c>
      <c r="Q173" s="253">
        <f t="shared" si="88"/>
        <v>3</v>
      </c>
      <c r="R173" s="253">
        <f t="shared" si="89"/>
        <v>59</v>
      </c>
      <c r="T173">
        <v>514</v>
      </c>
      <c r="U173">
        <v>3551</v>
      </c>
      <c r="V173" t="s">
        <v>1699</v>
      </c>
      <c r="W173">
        <v>1823.287</v>
      </c>
      <c r="X173">
        <v>846.94899999999996</v>
      </c>
      <c r="Y173">
        <v>2.153</v>
      </c>
      <c r="Z173">
        <v>9.1560000000000006</v>
      </c>
      <c r="AA173">
        <v>120.57136300000001</v>
      </c>
      <c r="AB173">
        <v>1.0808070000000001</v>
      </c>
      <c r="AC173">
        <v>44.018306000000003</v>
      </c>
      <c r="AD173" s="1">
        <v>222</v>
      </c>
      <c r="AE173">
        <v>3</v>
      </c>
      <c r="AF173">
        <v>59</v>
      </c>
      <c r="AG173">
        <v>79</v>
      </c>
      <c r="AH173">
        <v>15.122056000000001</v>
      </c>
      <c r="AI173">
        <v>204.5</v>
      </c>
      <c r="AJ173">
        <v>0</v>
      </c>
      <c r="AK173">
        <v>11</v>
      </c>
      <c r="AL173">
        <v>2250</v>
      </c>
      <c r="AM173" t="s">
        <v>1700</v>
      </c>
      <c r="AN173" t="s">
        <v>1701</v>
      </c>
      <c r="AO173">
        <v>1823.287</v>
      </c>
      <c r="AR173" t="s">
        <v>156</v>
      </c>
      <c r="AS173" t="s">
        <v>227</v>
      </c>
      <c r="AT173" t="s">
        <v>962</v>
      </c>
      <c r="AU173" t="s">
        <v>1699</v>
      </c>
      <c r="AV173" t="s">
        <v>49</v>
      </c>
      <c r="AW173">
        <v>1</v>
      </c>
      <c r="BB173">
        <v>0.97863636363636353</v>
      </c>
      <c r="BC173" t="s">
        <v>69</v>
      </c>
      <c r="BF173" t="s">
        <v>156</v>
      </c>
      <c r="BG173" t="s">
        <v>227</v>
      </c>
      <c r="BH173" t="s">
        <v>1699</v>
      </c>
      <c r="BI173">
        <v>3551</v>
      </c>
      <c r="BJ173">
        <v>1</v>
      </c>
      <c r="BK173" t="s">
        <v>962</v>
      </c>
      <c r="BL173" t="s">
        <v>697</v>
      </c>
      <c r="BM173">
        <v>0.97863636363636353</v>
      </c>
      <c r="BN173" t="s">
        <v>69</v>
      </c>
      <c r="BO173" t="s">
        <v>701</v>
      </c>
      <c r="BP173">
        <v>1823.287</v>
      </c>
    </row>
    <row r="174" spans="1:68" ht="16.5">
      <c r="A174" s="109" t="str">
        <f t="shared" si="72"/>
        <v>삼환교통</v>
      </c>
      <c r="B174" s="110" t="str">
        <f t="shared" si="73"/>
        <v>유재신</v>
      </c>
      <c r="C174" s="111" t="str">
        <f t="shared" si="74"/>
        <v>B</v>
      </c>
      <c r="D174" s="112">
        <f t="shared" si="75"/>
        <v>0.90676696677373292</v>
      </c>
      <c r="E174" s="113">
        <f t="shared" si="76"/>
        <v>9856</v>
      </c>
      <c r="F174" s="114" t="str">
        <f t="shared" si="77"/>
        <v>급행99</v>
      </c>
      <c r="G174" s="115" t="str">
        <f t="shared" si="78"/>
        <v>70바3149</v>
      </c>
      <c r="H174" s="116">
        <f t="shared" si="79"/>
        <v>2</v>
      </c>
      <c r="I174" s="117">
        <f t="shared" si="80"/>
        <v>2415.6260000000002</v>
      </c>
      <c r="J174" s="118">
        <f t="shared" si="81"/>
        <v>1.3805308220945826E-2</v>
      </c>
      <c r="K174" s="118">
        <f t="shared" si="82"/>
        <v>0.31692042229464512</v>
      </c>
      <c r="L174" s="118">
        <f t="shared" si="83"/>
        <v>0.18380328742942822</v>
      </c>
      <c r="M174" s="119">
        <f t="shared" si="84"/>
        <v>9.7469999999999999</v>
      </c>
      <c r="N174" s="120">
        <f t="shared" si="85"/>
        <v>8.2794273616859551E-2</v>
      </c>
      <c r="O174" s="120">
        <f t="shared" si="86"/>
        <v>1.9042682931877697</v>
      </c>
      <c r="P174" s="252">
        <f t="shared" si="87"/>
        <v>8</v>
      </c>
      <c r="Q174" s="253">
        <f t="shared" si="88"/>
        <v>2</v>
      </c>
      <c r="R174" s="253">
        <f t="shared" si="89"/>
        <v>46</v>
      </c>
      <c r="T174">
        <v>514</v>
      </c>
      <c r="U174">
        <v>9856</v>
      </c>
      <c r="V174" t="s">
        <v>1702</v>
      </c>
      <c r="W174">
        <v>2415.6260000000002</v>
      </c>
      <c r="X174">
        <v>808.48</v>
      </c>
      <c r="Y174">
        <v>2.988</v>
      </c>
      <c r="Z174">
        <v>9.7469999999999999</v>
      </c>
      <c r="AA174">
        <v>129.79942</v>
      </c>
      <c r="AB174">
        <v>1.7919210000000001</v>
      </c>
      <c r="AC174">
        <v>41.136087000000003</v>
      </c>
      <c r="AD174" s="1">
        <v>444</v>
      </c>
      <c r="AE174">
        <v>2</v>
      </c>
      <c r="AF174">
        <v>46</v>
      </c>
      <c r="AG174">
        <v>78</v>
      </c>
      <c r="AH174">
        <v>18.610451999999999</v>
      </c>
      <c r="AI174">
        <v>656.8</v>
      </c>
      <c r="AJ174">
        <v>0</v>
      </c>
      <c r="AK174">
        <v>8</v>
      </c>
      <c r="AL174">
        <v>694</v>
      </c>
      <c r="AM174" t="s">
        <v>1703</v>
      </c>
      <c r="AN174" t="s">
        <v>1704</v>
      </c>
      <c r="AO174">
        <v>2362.4520000000002</v>
      </c>
      <c r="AR174" t="s">
        <v>156</v>
      </c>
      <c r="AS174" t="s">
        <v>233</v>
      </c>
      <c r="AT174" t="s">
        <v>1189</v>
      </c>
      <c r="AU174" t="s">
        <v>1702</v>
      </c>
      <c r="AV174" t="s">
        <v>49</v>
      </c>
      <c r="AW174">
        <v>2</v>
      </c>
      <c r="BB174">
        <v>0.90676696677373292</v>
      </c>
      <c r="BC174" t="s">
        <v>71</v>
      </c>
      <c r="BF174" t="s">
        <v>156</v>
      </c>
      <c r="BG174" t="s">
        <v>233</v>
      </c>
      <c r="BH174" t="s">
        <v>1702</v>
      </c>
      <c r="BI174">
        <v>9856</v>
      </c>
      <c r="BJ174">
        <v>2</v>
      </c>
      <c r="BK174" t="s">
        <v>1189</v>
      </c>
      <c r="BL174" t="s">
        <v>1181</v>
      </c>
      <c r="BM174">
        <v>0.90676696677373292</v>
      </c>
      <c r="BN174" t="s">
        <v>71</v>
      </c>
      <c r="BO174" t="s">
        <v>698</v>
      </c>
      <c r="BP174">
        <v>2415.6260000000002</v>
      </c>
    </row>
    <row r="175" spans="1:68" ht="16.5">
      <c r="A175" s="109" t="str">
        <f t="shared" si="72"/>
        <v>삼환교통</v>
      </c>
      <c r="B175" s="110" t="str">
        <f t="shared" si="73"/>
        <v>유재철</v>
      </c>
      <c r="C175" s="111" t="str">
        <f t="shared" si="74"/>
        <v>D</v>
      </c>
      <c r="D175" s="112">
        <f t="shared" si="75"/>
        <v>0.83101940341672398</v>
      </c>
      <c r="E175" s="113">
        <f t="shared" si="76"/>
        <v>5514</v>
      </c>
      <c r="F175" s="114" t="str">
        <f t="shared" si="77"/>
        <v>79</v>
      </c>
      <c r="G175" s="115" t="str">
        <f t="shared" si="78"/>
        <v>70바3166</v>
      </c>
      <c r="H175" s="116">
        <f t="shared" si="79"/>
        <v>3</v>
      </c>
      <c r="I175" s="117">
        <f t="shared" si="80"/>
        <v>2255.9370000000004</v>
      </c>
      <c r="J175" s="118">
        <f t="shared" si="81"/>
        <v>1.4833423933004766E-2</v>
      </c>
      <c r="K175" s="118">
        <f t="shared" si="82"/>
        <v>0.37607153772102747</v>
      </c>
      <c r="L175" s="118">
        <f t="shared" si="83"/>
        <v>0.2256268681261932</v>
      </c>
      <c r="M175" s="119">
        <f t="shared" si="84"/>
        <v>12.991</v>
      </c>
      <c r="N175" s="120">
        <f t="shared" si="85"/>
        <v>0.62058470604453941</v>
      </c>
      <c r="O175" s="120">
        <f t="shared" si="86"/>
        <v>57.980342536161253</v>
      </c>
      <c r="P175" s="252">
        <f t="shared" si="87"/>
        <v>3</v>
      </c>
      <c r="Q175" s="253">
        <f t="shared" si="88"/>
        <v>14</v>
      </c>
      <c r="R175" s="253">
        <f t="shared" si="89"/>
        <v>1308</v>
      </c>
      <c r="T175">
        <v>514</v>
      </c>
      <c r="U175">
        <v>5514</v>
      </c>
      <c r="V175" t="s">
        <v>1705</v>
      </c>
      <c r="W175">
        <v>2255.9369999999999</v>
      </c>
      <c r="X175">
        <v>1079.433</v>
      </c>
      <c r="Y175">
        <v>2.09</v>
      </c>
      <c r="Z175">
        <v>12.991</v>
      </c>
      <c r="AA175">
        <v>130.63329200000001</v>
      </c>
      <c r="AB175">
        <v>1.9377390000000001</v>
      </c>
      <c r="AC175">
        <v>49.127462999999999</v>
      </c>
      <c r="AD175" s="1">
        <v>509</v>
      </c>
      <c r="AE175">
        <v>14</v>
      </c>
      <c r="AF175">
        <v>1308</v>
      </c>
      <c r="AG175">
        <v>79</v>
      </c>
      <c r="AH175">
        <v>17.269234000000001</v>
      </c>
      <c r="AI175">
        <v>1004.5</v>
      </c>
      <c r="AJ175">
        <v>0</v>
      </c>
      <c r="AK175">
        <v>3</v>
      </c>
      <c r="AL175">
        <v>897</v>
      </c>
      <c r="AM175" t="s">
        <v>1706</v>
      </c>
      <c r="AN175" t="s">
        <v>1707</v>
      </c>
      <c r="AO175">
        <v>2092.6570000000002</v>
      </c>
      <c r="AR175" t="s">
        <v>156</v>
      </c>
      <c r="AS175" t="s">
        <v>232</v>
      </c>
      <c r="AT175" t="s">
        <v>1156</v>
      </c>
      <c r="AU175" t="s">
        <v>1705</v>
      </c>
      <c r="AV175" t="s">
        <v>49</v>
      </c>
      <c r="AW175">
        <v>3</v>
      </c>
      <c r="BB175">
        <v>0.83101940341672398</v>
      </c>
      <c r="BC175" t="s">
        <v>70</v>
      </c>
      <c r="BF175" t="s">
        <v>156</v>
      </c>
      <c r="BG175" t="s">
        <v>232</v>
      </c>
      <c r="BH175" t="s">
        <v>1705</v>
      </c>
      <c r="BI175">
        <v>5514</v>
      </c>
      <c r="BJ175">
        <v>3</v>
      </c>
      <c r="BK175" t="s">
        <v>1156</v>
      </c>
      <c r="BL175" t="s">
        <v>1195</v>
      </c>
      <c r="BM175">
        <v>0.83101940341672398</v>
      </c>
      <c r="BN175" t="s">
        <v>70</v>
      </c>
      <c r="BO175" t="s">
        <v>702</v>
      </c>
      <c r="BP175">
        <v>2255.9370000000004</v>
      </c>
    </row>
    <row r="176" spans="1:68" ht="16.5">
      <c r="A176" s="109" t="str">
        <f t="shared" si="72"/>
        <v>삼환교통</v>
      </c>
      <c r="B176" s="110" t="str">
        <f t="shared" si="73"/>
        <v>유재한</v>
      </c>
      <c r="C176" s="111" t="str">
        <f t="shared" si="74"/>
        <v>B</v>
      </c>
      <c r="D176" s="112">
        <f t="shared" si="75"/>
        <v>0.90809523809523807</v>
      </c>
      <c r="E176" s="113">
        <f t="shared" si="76"/>
        <v>6368</v>
      </c>
      <c r="F176" s="114" t="str">
        <f t="shared" si="77"/>
        <v>23</v>
      </c>
      <c r="G176" s="115" t="str">
        <f t="shared" si="78"/>
        <v>70바3163</v>
      </c>
      <c r="H176" s="116">
        <f t="shared" si="79"/>
        <v>1</v>
      </c>
      <c r="I176" s="117">
        <f t="shared" si="80"/>
        <v>1955.498</v>
      </c>
      <c r="J176" s="118">
        <f t="shared" si="81"/>
        <v>3.3600776555582419E-2</v>
      </c>
      <c r="K176" s="118">
        <f t="shared" si="82"/>
        <v>0.3584381133187638</v>
      </c>
      <c r="L176" s="118">
        <f t="shared" si="83"/>
        <v>0.19227838637523537</v>
      </c>
      <c r="M176" s="119">
        <f t="shared" si="84"/>
        <v>9.5559999999999992</v>
      </c>
      <c r="N176" s="120">
        <f t="shared" si="85"/>
        <v>5.1137868716817914E-2</v>
      </c>
      <c r="O176" s="120">
        <f t="shared" si="86"/>
        <v>6.1876821147349679</v>
      </c>
      <c r="P176" s="252">
        <f t="shared" si="87"/>
        <v>12</v>
      </c>
      <c r="Q176" s="253">
        <f t="shared" si="88"/>
        <v>1</v>
      </c>
      <c r="R176" s="253">
        <f t="shared" si="89"/>
        <v>121</v>
      </c>
      <c r="T176">
        <v>514</v>
      </c>
      <c r="U176">
        <v>6368</v>
      </c>
      <c r="V176" t="s">
        <v>1708</v>
      </c>
      <c r="W176">
        <v>1955.498</v>
      </c>
      <c r="X176">
        <v>1025.6020000000001</v>
      </c>
      <c r="Y176">
        <v>1.907</v>
      </c>
      <c r="Z176">
        <v>9.5559999999999992</v>
      </c>
      <c r="AA176">
        <v>131.41107</v>
      </c>
      <c r="AB176">
        <v>4.4155139999999999</v>
      </c>
      <c r="AC176">
        <v>47.102736</v>
      </c>
      <c r="AD176" s="1">
        <v>376</v>
      </c>
      <c r="AE176">
        <v>1</v>
      </c>
      <c r="AF176">
        <v>121</v>
      </c>
      <c r="AG176">
        <v>72</v>
      </c>
      <c r="AH176">
        <v>14.88077</v>
      </c>
      <c r="AI176">
        <v>110.7</v>
      </c>
      <c r="AJ176">
        <v>0</v>
      </c>
      <c r="AK176">
        <v>12</v>
      </c>
      <c r="AL176">
        <v>4398</v>
      </c>
      <c r="AM176" t="s">
        <v>1709</v>
      </c>
      <c r="AN176" t="s">
        <v>1710</v>
      </c>
      <c r="AO176">
        <v>1955.498</v>
      </c>
      <c r="AR176" t="s">
        <v>156</v>
      </c>
      <c r="AS176" t="s">
        <v>228</v>
      </c>
      <c r="AT176" t="s">
        <v>1010</v>
      </c>
      <c r="AU176" t="s">
        <v>1708</v>
      </c>
      <c r="AV176" t="s">
        <v>49</v>
      </c>
      <c r="AW176">
        <v>1</v>
      </c>
      <c r="BB176">
        <v>0.90809523809523807</v>
      </c>
      <c r="BC176" t="s">
        <v>71</v>
      </c>
      <c r="BF176" t="s">
        <v>156</v>
      </c>
      <c r="BG176" t="s">
        <v>228</v>
      </c>
      <c r="BH176" t="s">
        <v>1708</v>
      </c>
      <c r="BI176">
        <v>6368</v>
      </c>
      <c r="BJ176">
        <v>1</v>
      </c>
      <c r="BK176" t="s">
        <v>1010</v>
      </c>
      <c r="BL176" t="s">
        <v>697</v>
      </c>
      <c r="BM176">
        <v>0.90809523809523807</v>
      </c>
      <c r="BN176" t="s">
        <v>71</v>
      </c>
      <c r="BO176" t="s">
        <v>698</v>
      </c>
      <c r="BP176">
        <v>1955.498</v>
      </c>
    </row>
    <row r="177" spans="1:68" ht="16.5">
      <c r="A177" s="109" t="str">
        <f t="shared" si="72"/>
        <v>삼환교통</v>
      </c>
      <c r="B177" s="110" t="str">
        <f t="shared" si="73"/>
        <v>유재호</v>
      </c>
      <c r="C177" s="111" t="str">
        <f t="shared" si="74"/>
        <v>B</v>
      </c>
      <c r="D177" s="112">
        <f t="shared" si="75"/>
        <v>0.9179964234948722</v>
      </c>
      <c r="E177" s="113">
        <f t="shared" si="76"/>
        <v>9746</v>
      </c>
      <c r="F177" s="114" t="str">
        <f t="shared" si="77"/>
        <v>23</v>
      </c>
      <c r="G177" s="115" t="str">
        <f t="shared" si="78"/>
        <v>70바3191</v>
      </c>
      <c r="H177" s="116">
        <f t="shared" si="79"/>
        <v>3</v>
      </c>
      <c r="I177" s="117">
        <f t="shared" si="80"/>
        <v>1998.165</v>
      </c>
      <c r="J177" s="118">
        <f t="shared" si="81"/>
        <v>8.1595420160226074E-3</v>
      </c>
      <c r="K177" s="118">
        <f t="shared" si="82"/>
        <v>0.33307963778609173</v>
      </c>
      <c r="L177" s="118">
        <f t="shared" si="83"/>
        <v>0.19217632177522878</v>
      </c>
      <c r="M177" s="119">
        <f t="shared" si="84"/>
        <v>7.8630000000000004</v>
      </c>
      <c r="N177" s="120">
        <f t="shared" si="85"/>
        <v>0.10009183425793165</v>
      </c>
      <c r="O177" s="120">
        <f t="shared" si="86"/>
        <v>5.0546376300255487</v>
      </c>
      <c r="P177" s="252">
        <f t="shared" si="87"/>
        <v>0</v>
      </c>
      <c r="Q177" s="253">
        <f t="shared" si="88"/>
        <v>2</v>
      </c>
      <c r="R177" s="253">
        <f t="shared" si="89"/>
        <v>101</v>
      </c>
      <c r="T177">
        <v>514</v>
      </c>
      <c r="U177">
        <v>9746</v>
      </c>
      <c r="V177" t="s">
        <v>1711</v>
      </c>
      <c r="W177">
        <v>1998.165</v>
      </c>
      <c r="X177">
        <v>1011.958</v>
      </c>
      <c r="Y177">
        <v>1.9750000000000001</v>
      </c>
      <c r="Z177">
        <v>7.8630000000000004</v>
      </c>
      <c r="AA177">
        <v>132.25301099999999</v>
      </c>
      <c r="AB177">
        <v>1.079124</v>
      </c>
      <c r="AC177">
        <v>44.050784999999998</v>
      </c>
      <c r="AD177" s="1">
        <v>384</v>
      </c>
      <c r="AE177">
        <v>2</v>
      </c>
      <c r="AF177">
        <v>101</v>
      </c>
      <c r="AG177">
        <v>70</v>
      </c>
      <c r="AH177">
        <v>15.108654</v>
      </c>
      <c r="AI177">
        <v>27.7</v>
      </c>
      <c r="AJ177">
        <v>0</v>
      </c>
      <c r="AK177">
        <v>0</v>
      </c>
      <c r="AL177">
        <v>0</v>
      </c>
      <c r="AM177" t="s">
        <v>1712</v>
      </c>
      <c r="AN177" t="s">
        <v>1713</v>
      </c>
      <c r="AO177">
        <v>1681.4269999999999</v>
      </c>
      <c r="AR177" t="s">
        <v>156</v>
      </c>
      <c r="AS177" t="s">
        <v>228</v>
      </c>
      <c r="AT177" t="s">
        <v>1018</v>
      </c>
      <c r="AU177" t="s">
        <v>1711</v>
      </c>
      <c r="AV177" t="s">
        <v>49</v>
      </c>
      <c r="AW177">
        <v>3</v>
      </c>
      <c r="BB177">
        <v>0.9179964234948722</v>
      </c>
      <c r="BC177" t="s">
        <v>71</v>
      </c>
      <c r="BF177" t="s">
        <v>156</v>
      </c>
      <c r="BG177" t="s">
        <v>228</v>
      </c>
      <c r="BH177" t="s">
        <v>1711</v>
      </c>
      <c r="BI177">
        <v>9746</v>
      </c>
      <c r="BJ177">
        <v>3</v>
      </c>
      <c r="BK177" t="s">
        <v>1018</v>
      </c>
      <c r="BL177" t="s">
        <v>997</v>
      </c>
      <c r="BM177">
        <v>0.9179964234948722</v>
      </c>
      <c r="BN177" t="s">
        <v>71</v>
      </c>
      <c r="BO177" t="s">
        <v>698</v>
      </c>
      <c r="BP177">
        <v>1998.165</v>
      </c>
    </row>
    <row r="178" spans="1:68" ht="16.5">
      <c r="A178" s="109" t="str">
        <f t="shared" si="72"/>
        <v>삼환교통</v>
      </c>
      <c r="B178" s="110" t="str">
        <f t="shared" si="73"/>
        <v>유정준</v>
      </c>
      <c r="C178" s="111" t="str">
        <f t="shared" si="74"/>
        <v>B</v>
      </c>
      <c r="D178" s="112">
        <f t="shared" si="75"/>
        <v>0.93081668420266173</v>
      </c>
      <c r="E178" s="113">
        <f t="shared" si="76"/>
        <v>2199</v>
      </c>
      <c r="F178" s="114" t="str">
        <f t="shared" si="77"/>
        <v>14</v>
      </c>
      <c r="G178" s="115" t="str">
        <f t="shared" si="78"/>
        <v>70바3186</v>
      </c>
      <c r="H178" s="116">
        <f t="shared" si="79"/>
        <v>2</v>
      </c>
      <c r="I178" s="117">
        <f t="shared" si="80"/>
        <v>1907.306</v>
      </c>
      <c r="J178" s="118">
        <f t="shared" si="81"/>
        <v>1.6995067256227465E-2</v>
      </c>
      <c r="K178" s="118">
        <f t="shared" si="82"/>
        <v>0.3061610750946937</v>
      </c>
      <c r="L178" s="118">
        <f t="shared" si="83"/>
        <v>0.14890112021877977</v>
      </c>
      <c r="M178" s="119">
        <f t="shared" si="84"/>
        <v>6.4139999999999997</v>
      </c>
      <c r="N178" s="120">
        <f t="shared" si="85"/>
        <v>0.26214985954010528</v>
      </c>
      <c r="O178" s="120">
        <f t="shared" si="86"/>
        <v>9.1228151119956635</v>
      </c>
      <c r="P178" s="252">
        <f t="shared" si="87"/>
        <v>1</v>
      </c>
      <c r="Q178" s="253">
        <f t="shared" si="88"/>
        <v>5</v>
      </c>
      <c r="R178" s="253">
        <f t="shared" si="89"/>
        <v>174</v>
      </c>
      <c r="T178">
        <v>514</v>
      </c>
      <c r="U178">
        <v>2199</v>
      </c>
      <c r="V178" t="s">
        <v>1714</v>
      </c>
      <c r="W178">
        <v>1907.306</v>
      </c>
      <c r="X178">
        <v>929.495</v>
      </c>
      <c r="Y178">
        <v>2.052</v>
      </c>
      <c r="Z178">
        <v>6.4139999999999997</v>
      </c>
      <c r="AA178">
        <v>126.09635299999999</v>
      </c>
      <c r="AB178">
        <v>2.1430159999999998</v>
      </c>
      <c r="AC178">
        <v>38.605795000000001</v>
      </c>
      <c r="AD178" s="1">
        <v>284</v>
      </c>
      <c r="AE178">
        <v>5</v>
      </c>
      <c r="AF178">
        <v>174</v>
      </c>
      <c r="AG178">
        <v>62</v>
      </c>
      <c r="AH178">
        <v>15.125781999999999</v>
      </c>
      <c r="AI178">
        <v>7.2</v>
      </c>
      <c r="AJ178">
        <v>0</v>
      </c>
      <c r="AK178">
        <v>1</v>
      </c>
      <c r="AL178">
        <v>117</v>
      </c>
      <c r="AM178" t="s">
        <v>1715</v>
      </c>
      <c r="AN178" t="s">
        <v>1716</v>
      </c>
      <c r="AO178">
        <v>1809.7180000000001</v>
      </c>
      <c r="AR178" t="s">
        <v>156</v>
      </c>
      <c r="AS178" t="s">
        <v>227</v>
      </c>
      <c r="AT178" t="s">
        <v>978</v>
      </c>
      <c r="AU178" t="s">
        <v>1714</v>
      </c>
      <c r="AV178" t="s">
        <v>49</v>
      </c>
      <c r="AW178">
        <v>2</v>
      </c>
      <c r="BB178">
        <v>0.93081668420266173</v>
      </c>
      <c r="BC178" t="s">
        <v>71</v>
      </c>
      <c r="BF178" t="s">
        <v>156</v>
      </c>
      <c r="BG178" t="s">
        <v>227</v>
      </c>
      <c r="BH178" t="s">
        <v>1714</v>
      </c>
      <c r="BI178">
        <v>2199</v>
      </c>
      <c r="BJ178">
        <v>2</v>
      </c>
      <c r="BK178" t="s">
        <v>978</v>
      </c>
      <c r="BL178" t="s">
        <v>970</v>
      </c>
      <c r="BM178">
        <v>0.93081668420266173</v>
      </c>
      <c r="BN178" t="s">
        <v>71</v>
      </c>
      <c r="BO178" t="s">
        <v>698</v>
      </c>
      <c r="BP178">
        <v>1907.306</v>
      </c>
    </row>
    <row r="179" spans="1:68" ht="16.5">
      <c r="A179" s="109" t="str">
        <f t="shared" si="72"/>
        <v>삼환교통</v>
      </c>
      <c r="B179" s="110" t="str">
        <f t="shared" si="73"/>
        <v>유호담</v>
      </c>
      <c r="C179" s="111" t="str">
        <f t="shared" si="74"/>
        <v>B</v>
      </c>
      <c r="D179" s="112">
        <f t="shared" si="75"/>
        <v>0.93125000000000002</v>
      </c>
      <c r="E179" s="113">
        <f t="shared" si="76"/>
        <v>1493</v>
      </c>
      <c r="F179" s="114" t="str">
        <f t="shared" si="77"/>
        <v>62</v>
      </c>
      <c r="G179" s="115" t="str">
        <f t="shared" si="78"/>
        <v>70바3180</v>
      </c>
      <c r="H179" s="116">
        <f t="shared" si="79"/>
        <v>1</v>
      </c>
      <c r="I179" s="117">
        <f t="shared" si="80"/>
        <v>1954.739</v>
      </c>
      <c r="J179" s="118">
        <f t="shared" si="81"/>
        <v>6.5652598465430591E-3</v>
      </c>
      <c r="K179" s="118">
        <f t="shared" si="82"/>
        <v>0.39079358071871961</v>
      </c>
      <c r="L179" s="118">
        <f t="shared" si="83"/>
        <v>3.7856716420964637E-2</v>
      </c>
      <c r="M179" s="119">
        <f t="shared" si="84"/>
        <v>8.6560000000000006</v>
      </c>
      <c r="N179" s="120">
        <f t="shared" si="85"/>
        <v>0</v>
      </c>
      <c r="O179" s="120">
        <f t="shared" si="86"/>
        <v>6.9574505854745823</v>
      </c>
      <c r="P179" s="252">
        <f t="shared" si="87"/>
        <v>27</v>
      </c>
      <c r="Q179" s="253">
        <f t="shared" si="88"/>
        <v>0</v>
      </c>
      <c r="R179" s="253">
        <f t="shared" si="89"/>
        <v>136</v>
      </c>
      <c r="T179">
        <v>514</v>
      </c>
      <c r="U179">
        <v>1493</v>
      </c>
      <c r="V179" t="s">
        <v>1717</v>
      </c>
      <c r="W179">
        <v>1954.739</v>
      </c>
      <c r="X179">
        <v>874.73900000000003</v>
      </c>
      <c r="Y179">
        <v>2.2349999999999999</v>
      </c>
      <c r="Z179">
        <v>8.6560000000000006</v>
      </c>
      <c r="AA179">
        <v>144.61164099999999</v>
      </c>
      <c r="AB179">
        <v>0.94941299999999995</v>
      </c>
      <c r="AC179">
        <v>56.513300999999998</v>
      </c>
      <c r="AD179" s="1">
        <v>74</v>
      </c>
      <c r="AE179">
        <v>0</v>
      </c>
      <c r="AF179">
        <v>136</v>
      </c>
      <c r="AG179">
        <v>68</v>
      </c>
      <c r="AH179">
        <v>13.517162000000001</v>
      </c>
      <c r="AI179">
        <v>2.8</v>
      </c>
      <c r="AJ179">
        <v>0</v>
      </c>
      <c r="AK179">
        <v>27</v>
      </c>
      <c r="AL179">
        <v>2245</v>
      </c>
      <c r="AM179" t="s">
        <v>1718</v>
      </c>
      <c r="AN179" t="s">
        <v>1719</v>
      </c>
      <c r="AO179">
        <v>1954.739</v>
      </c>
      <c r="AR179" t="s">
        <v>156</v>
      </c>
      <c r="AS179" t="s">
        <v>231</v>
      </c>
      <c r="AT179" t="s">
        <v>1127</v>
      </c>
      <c r="AU179" t="s">
        <v>1717</v>
      </c>
      <c r="AV179" t="s">
        <v>49</v>
      </c>
      <c r="AW179">
        <v>1</v>
      </c>
      <c r="BB179">
        <v>0.93125000000000002</v>
      </c>
      <c r="BC179" t="s">
        <v>71</v>
      </c>
      <c r="BF179" t="s">
        <v>156</v>
      </c>
      <c r="BG179" t="s">
        <v>231</v>
      </c>
      <c r="BH179" t="s">
        <v>1717</v>
      </c>
      <c r="BI179">
        <v>1493</v>
      </c>
      <c r="BJ179">
        <v>1</v>
      </c>
      <c r="BK179" t="s">
        <v>1127</v>
      </c>
      <c r="BL179" t="s">
        <v>697</v>
      </c>
      <c r="BM179">
        <v>0.93125000000000002</v>
      </c>
      <c r="BN179" t="s">
        <v>71</v>
      </c>
      <c r="BO179" t="s">
        <v>698</v>
      </c>
      <c r="BP179">
        <v>1954.739</v>
      </c>
    </row>
    <row r="180" spans="1:68" ht="16.5">
      <c r="A180" s="109" t="str">
        <f t="shared" si="72"/>
        <v>삼환교통</v>
      </c>
      <c r="B180" s="110" t="str">
        <f t="shared" si="73"/>
        <v>육종윤</v>
      </c>
      <c r="C180" s="111" t="str">
        <f t="shared" si="74"/>
        <v>C</v>
      </c>
      <c r="D180" s="112">
        <f t="shared" si="75"/>
        <v>0.8514092265414277</v>
      </c>
      <c r="E180" s="113">
        <f t="shared" si="76"/>
        <v>6299</v>
      </c>
      <c r="F180" s="114" t="str">
        <f t="shared" si="77"/>
        <v>14</v>
      </c>
      <c r="G180" s="115" t="str">
        <f t="shared" si="78"/>
        <v>70바3154</v>
      </c>
      <c r="H180" s="116">
        <f t="shared" si="79"/>
        <v>3</v>
      </c>
      <c r="I180" s="117">
        <f t="shared" si="80"/>
        <v>1879.9389999999999</v>
      </c>
      <c r="J180" s="118">
        <f t="shared" si="81"/>
        <v>2.382131254447712E-2</v>
      </c>
      <c r="K180" s="118">
        <f t="shared" si="82"/>
        <v>0.35299493743552079</v>
      </c>
      <c r="L180" s="118">
        <f t="shared" si="83"/>
        <v>0.14308974918867048</v>
      </c>
      <c r="M180" s="119">
        <f t="shared" si="84"/>
        <v>9.2110000000000003</v>
      </c>
      <c r="N180" s="120">
        <f t="shared" si="85"/>
        <v>0.53193215311773412</v>
      </c>
      <c r="O180" s="120">
        <f t="shared" si="86"/>
        <v>10.585449847042909</v>
      </c>
      <c r="P180" s="252">
        <f t="shared" si="87"/>
        <v>10</v>
      </c>
      <c r="Q180" s="253">
        <f t="shared" si="88"/>
        <v>10</v>
      </c>
      <c r="R180" s="253">
        <f t="shared" si="89"/>
        <v>199</v>
      </c>
      <c r="T180">
        <v>514</v>
      </c>
      <c r="U180">
        <v>6299</v>
      </c>
      <c r="V180" t="s">
        <v>1720</v>
      </c>
      <c r="W180">
        <v>1879.9390000000001</v>
      </c>
      <c r="X180">
        <v>1044.5920000000001</v>
      </c>
      <c r="Y180">
        <v>1.8</v>
      </c>
      <c r="Z180">
        <v>9.2110000000000003</v>
      </c>
      <c r="AA180">
        <v>134.11108200000001</v>
      </c>
      <c r="AB180">
        <v>3.1947019999999999</v>
      </c>
      <c r="AC180">
        <v>47.340533000000001</v>
      </c>
      <c r="AD180" s="1">
        <v>269</v>
      </c>
      <c r="AE180">
        <v>10</v>
      </c>
      <c r="AF180">
        <v>199</v>
      </c>
      <c r="AG180">
        <v>74</v>
      </c>
      <c r="AH180">
        <v>14.017775</v>
      </c>
      <c r="AI180">
        <v>68.900000000000006</v>
      </c>
      <c r="AJ180">
        <v>0</v>
      </c>
      <c r="AK180">
        <v>10</v>
      </c>
      <c r="AL180">
        <v>1523</v>
      </c>
      <c r="AM180" t="s">
        <v>1721</v>
      </c>
      <c r="AN180" t="s">
        <v>1722</v>
      </c>
      <c r="AO180">
        <v>1615.039</v>
      </c>
      <c r="AR180" t="s">
        <v>156</v>
      </c>
      <c r="AS180" t="s">
        <v>227</v>
      </c>
      <c r="AT180" t="s">
        <v>966</v>
      </c>
      <c r="AU180" t="s">
        <v>1720</v>
      </c>
      <c r="AV180" t="s">
        <v>49</v>
      </c>
      <c r="AW180">
        <v>3</v>
      </c>
      <c r="BB180">
        <v>0.8514092265414277</v>
      </c>
      <c r="BC180" t="s">
        <v>72</v>
      </c>
      <c r="BF180" t="s">
        <v>156</v>
      </c>
      <c r="BG180" t="s">
        <v>227</v>
      </c>
      <c r="BH180" t="s">
        <v>1720</v>
      </c>
      <c r="BI180">
        <v>6299</v>
      </c>
      <c r="BJ180">
        <v>3</v>
      </c>
      <c r="BK180" t="s">
        <v>966</v>
      </c>
      <c r="BL180" t="s">
        <v>982</v>
      </c>
      <c r="BM180">
        <v>0.8514092265414277</v>
      </c>
      <c r="BN180" t="s">
        <v>72</v>
      </c>
      <c r="BO180" t="s">
        <v>700</v>
      </c>
      <c r="BP180">
        <v>1879.9389999999999</v>
      </c>
    </row>
    <row r="181" spans="1:68" ht="16.5">
      <c r="A181" s="109" t="str">
        <f t="shared" si="72"/>
        <v>삼환교통</v>
      </c>
      <c r="B181" s="110" t="str">
        <f t="shared" si="73"/>
        <v>윤건우</v>
      </c>
      <c r="C181" s="111" t="str">
        <f t="shared" si="74"/>
        <v>C</v>
      </c>
      <c r="D181" s="112">
        <f t="shared" si="75"/>
        <v>0.85766655468129616</v>
      </c>
      <c r="E181" s="113">
        <f t="shared" si="76"/>
        <v>3507</v>
      </c>
      <c r="F181" s="114" t="str">
        <f t="shared" si="77"/>
        <v>23</v>
      </c>
      <c r="G181" s="115" t="str">
        <f t="shared" si="78"/>
        <v>72아1010</v>
      </c>
      <c r="H181" s="116">
        <f t="shared" si="79"/>
        <v>15</v>
      </c>
      <c r="I181" s="117">
        <f t="shared" si="80"/>
        <v>1786.2339999999999</v>
      </c>
      <c r="J181" s="118">
        <f t="shared" si="81"/>
        <v>2.3230254380466206E-2</v>
      </c>
      <c r="K181" s="118">
        <f t="shared" si="82"/>
        <v>0.355181027525727</v>
      </c>
      <c r="L181" s="118">
        <f t="shared" si="83"/>
        <v>0.27152097653498924</v>
      </c>
      <c r="M181" s="119">
        <f t="shared" si="84"/>
        <v>10.789</v>
      </c>
      <c r="N181" s="120">
        <f t="shared" si="85"/>
        <v>0.39188594551441752</v>
      </c>
      <c r="O181" s="120">
        <f t="shared" si="86"/>
        <v>11.868545778436644</v>
      </c>
      <c r="P181" s="252">
        <f t="shared" si="87"/>
        <v>3</v>
      </c>
      <c r="Q181" s="253">
        <f t="shared" si="88"/>
        <v>7</v>
      </c>
      <c r="R181" s="253">
        <f t="shared" si="89"/>
        <v>212</v>
      </c>
      <c r="T181">
        <v>514</v>
      </c>
      <c r="U181">
        <v>3507</v>
      </c>
      <c r="V181" t="s">
        <v>1723</v>
      </c>
      <c r="W181">
        <v>1786.2339999999999</v>
      </c>
      <c r="X181">
        <v>967.52499999999998</v>
      </c>
      <c r="Y181">
        <v>1.8460000000000001</v>
      </c>
      <c r="Z181">
        <v>10.789</v>
      </c>
      <c r="AA181">
        <v>115.317463</v>
      </c>
      <c r="AB181">
        <v>2.6788539999999998</v>
      </c>
      <c r="AC181">
        <v>40.958575000000003</v>
      </c>
      <c r="AD181" s="1">
        <v>485</v>
      </c>
      <c r="AE181">
        <v>7</v>
      </c>
      <c r="AF181">
        <v>212</v>
      </c>
      <c r="AG181">
        <v>66</v>
      </c>
      <c r="AH181">
        <v>15.489709</v>
      </c>
      <c r="AI181">
        <v>37.200000000000003</v>
      </c>
      <c r="AJ181">
        <v>0</v>
      </c>
      <c r="AK181">
        <v>3</v>
      </c>
      <c r="AL181">
        <v>2639</v>
      </c>
      <c r="AM181" t="s">
        <v>1724</v>
      </c>
      <c r="AN181" t="s">
        <v>1725</v>
      </c>
      <c r="AO181">
        <v>239.34700000000001</v>
      </c>
      <c r="AR181" t="s">
        <v>156</v>
      </c>
      <c r="AS181" t="s">
        <v>228</v>
      </c>
      <c r="AT181" t="s">
        <v>1026</v>
      </c>
      <c r="AU181" t="s">
        <v>1723</v>
      </c>
      <c r="AV181" t="s">
        <v>49</v>
      </c>
      <c r="AW181">
        <v>15</v>
      </c>
      <c r="BB181">
        <v>0.85766655468129616</v>
      </c>
      <c r="BC181" t="s">
        <v>72</v>
      </c>
      <c r="BF181" t="s">
        <v>156</v>
      </c>
      <c r="BG181" t="s">
        <v>228</v>
      </c>
      <c r="BH181" t="s">
        <v>1723</v>
      </c>
      <c r="BI181">
        <v>3507</v>
      </c>
      <c r="BJ181">
        <v>15</v>
      </c>
      <c r="BK181" t="s">
        <v>1026</v>
      </c>
      <c r="BL181" t="s">
        <v>970</v>
      </c>
      <c r="BM181">
        <v>0.85766655468129616</v>
      </c>
      <c r="BN181" t="s">
        <v>72</v>
      </c>
      <c r="BO181" t="s">
        <v>700</v>
      </c>
      <c r="BP181">
        <v>1786.2339999999999</v>
      </c>
    </row>
    <row r="182" spans="1:68" ht="16.5">
      <c r="A182" s="109" t="str">
        <f t="shared" si="72"/>
        <v>삼환교통</v>
      </c>
      <c r="B182" s="110" t="str">
        <f t="shared" si="73"/>
        <v>윤기오</v>
      </c>
      <c r="C182" s="111" t="str">
        <f t="shared" si="74"/>
        <v>C</v>
      </c>
      <c r="D182" s="112">
        <f t="shared" si="75"/>
        <v>0.87340984965739588</v>
      </c>
      <c r="E182" s="113">
        <f t="shared" si="76"/>
        <v>3426</v>
      </c>
      <c r="F182" s="114" t="str">
        <f t="shared" si="77"/>
        <v>급행99</v>
      </c>
      <c r="G182" s="115" t="str">
        <f t="shared" si="78"/>
        <v>70바3126</v>
      </c>
      <c r="H182" s="116">
        <f t="shared" si="79"/>
        <v>2</v>
      </c>
      <c r="I182" s="117">
        <f t="shared" si="80"/>
        <v>2651.7569999999996</v>
      </c>
      <c r="J182" s="118">
        <f t="shared" si="81"/>
        <v>1.2563412709671599E-2</v>
      </c>
      <c r="K182" s="118">
        <f t="shared" si="82"/>
        <v>0.32344279758118222</v>
      </c>
      <c r="L182" s="118">
        <f t="shared" si="83"/>
        <v>0.22475664248270114</v>
      </c>
      <c r="M182" s="119">
        <f t="shared" si="84"/>
        <v>11.162000000000001</v>
      </c>
      <c r="N182" s="120">
        <f t="shared" si="85"/>
        <v>1.1690362276784787</v>
      </c>
      <c r="O182" s="120">
        <f t="shared" si="86"/>
        <v>3.4316869909271475</v>
      </c>
      <c r="P182" s="252">
        <f t="shared" si="87"/>
        <v>18</v>
      </c>
      <c r="Q182" s="253">
        <f t="shared" si="88"/>
        <v>31</v>
      </c>
      <c r="R182" s="253">
        <f t="shared" si="89"/>
        <v>91</v>
      </c>
      <c r="T182">
        <v>514</v>
      </c>
      <c r="U182">
        <v>3426</v>
      </c>
      <c r="V182" t="s">
        <v>1726</v>
      </c>
      <c r="W182">
        <v>2651.7570000000001</v>
      </c>
      <c r="X182">
        <v>976.86800000000005</v>
      </c>
      <c r="Y182">
        <v>2.7149999999999999</v>
      </c>
      <c r="Z182">
        <v>11.162000000000001</v>
      </c>
      <c r="AA182">
        <v>143.47025300000001</v>
      </c>
      <c r="AB182">
        <v>1.802476</v>
      </c>
      <c r="AC182">
        <v>46.404420000000002</v>
      </c>
      <c r="AD182" s="1">
        <v>596</v>
      </c>
      <c r="AE182">
        <v>31</v>
      </c>
      <c r="AF182">
        <v>91</v>
      </c>
      <c r="AG182">
        <v>73</v>
      </c>
      <c r="AH182">
        <v>18.482973999999999</v>
      </c>
      <c r="AI182">
        <v>552.5</v>
      </c>
      <c r="AJ182">
        <v>0</v>
      </c>
      <c r="AK182">
        <v>18</v>
      </c>
      <c r="AL182">
        <v>1898</v>
      </c>
      <c r="AM182" t="s">
        <v>1727</v>
      </c>
      <c r="AN182" t="s">
        <v>1728</v>
      </c>
      <c r="AO182">
        <v>2536.3629999999998</v>
      </c>
      <c r="AR182" t="s">
        <v>156</v>
      </c>
      <c r="AS182" t="s">
        <v>233</v>
      </c>
      <c r="AT182" t="s">
        <v>1181</v>
      </c>
      <c r="AU182" t="s">
        <v>1726</v>
      </c>
      <c r="AV182" t="s">
        <v>49</v>
      </c>
      <c r="AW182">
        <v>2</v>
      </c>
      <c r="BB182">
        <v>0.87340984965739588</v>
      </c>
      <c r="BC182" t="s">
        <v>72</v>
      </c>
      <c r="BF182" t="s">
        <v>156</v>
      </c>
      <c r="BG182" t="s">
        <v>233</v>
      </c>
      <c r="BH182" t="s">
        <v>1726</v>
      </c>
      <c r="BI182">
        <v>3426</v>
      </c>
      <c r="BJ182">
        <v>2</v>
      </c>
      <c r="BK182" t="s">
        <v>1181</v>
      </c>
      <c r="BL182" t="s">
        <v>1189</v>
      </c>
      <c r="BM182">
        <v>0.87340984965739588</v>
      </c>
      <c r="BN182" t="s">
        <v>72</v>
      </c>
      <c r="BO182" t="s">
        <v>700</v>
      </c>
      <c r="BP182">
        <v>2651.7569999999996</v>
      </c>
    </row>
    <row r="183" spans="1:68" ht="16.5">
      <c r="A183" s="109" t="str">
        <f t="shared" si="72"/>
        <v>삼환교통</v>
      </c>
      <c r="B183" s="110" t="str">
        <f t="shared" si="73"/>
        <v>윤철상</v>
      </c>
      <c r="C183" s="111" t="str">
        <f t="shared" si="74"/>
        <v>C</v>
      </c>
      <c r="D183" s="112">
        <f t="shared" si="75"/>
        <v>0.87904761904761908</v>
      </c>
      <c r="E183" s="113">
        <f t="shared" si="76"/>
        <v>4613</v>
      </c>
      <c r="F183" s="114" t="str">
        <f t="shared" si="77"/>
        <v>14</v>
      </c>
      <c r="G183" s="115" t="str">
        <f t="shared" si="78"/>
        <v>70바3110</v>
      </c>
      <c r="H183" s="116">
        <f t="shared" si="79"/>
        <v>1</v>
      </c>
      <c r="I183" s="117">
        <f t="shared" si="80"/>
        <v>1214.6610000000001</v>
      </c>
      <c r="J183" s="118">
        <f t="shared" si="81"/>
        <v>9.7090045259748715E-3</v>
      </c>
      <c r="K183" s="118">
        <f t="shared" si="82"/>
        <v>0.33662916256798514</v>
      </c>
      <c r="L183" s="118">
        <f t="shared" si="83"/>
        <v>0.18770669347249971</v>
      </c>
      <c r="M183" s="119">
        <f t="shared" si="84"/>
        <v>10.83</v>
      </c>
      <c r="N183" s="120">
        <f t="shared" si="85"/>
        <v>0.41163748568530639</v>
      </c>
      <c r="O183" s="120">
        <f t="shared" si="86"/>
        <v>42.151678534175375</v>
      </c>
      <c r="P183" s="252">
        <f t="shared" si="87"/>
        <v>0</v>
      </c>
      <c r="Q183" s="253">
        <f t="shared" si="88"/>
        <v>5</v>
      </c>
      <c r="R183" s="253">
        <f t="shared" si="89"/>
        <v>512</v>
      </c>
      <c r="T183">
        <v>514</v>
      </c>
      <c r="U183">
        <v>4613</v>
      </c>
      <c r="V183" t="s">
        <v>1729</v>
      </c>
      <c r="W183">
        <v>1214.6610000000001</v>
      </c>
      <c r="X183">
        <v>658.02499999999998</v>
      </c>
      <c r="Y183">
        <v>1.8460000000000001</v>
      </c>
      <c r="Z183">
        <v>10.83</v>
      </c>
      <c r="AA183">
        <v>74.528031999999996</v>
      </c>
      <c r="AB183">
        <v>0.72359300000000004</v>
      </c>
      <c r="AC183">
        <v>25.088308999999999</v>
      </c>
      <c r="AD183" s="1">
        <v>228</v>
      </c>
      <c r="AE183">
        <v>5</v>
      </c>
      <c r="AF183">
        <v>512</v>
      </c>
      <c r="AG183">
        <v>75</v>
      </c>
      <c r="AH183">
        <v>16.298041999999999</v>
      </c>
      <c r="AI183">
        <v>23.4</v>
      </c>
      <c r="AJ183">
        <v>0</v>
      </c>
      <c r="AK183">
        <v>0</v>
      </c>
      <c r="AL183">
        <v>0</v>
      </c>
      <c r="AM183" t="s">
        <v>1730</v>
      </c>
      <c r="AN183" t="s">
        <v>1731</v>
      </c>
      <c r="AO183">
        <v>1214.6610000000001</v>
      </c>
      <c r="AR183" t="s">
        <v>156</v>
      </c>
      <c r="AS183" t="s">
        <v>227</v>
      </c>
      <c r="AT183" t="s">
        <v>948</v>
      </c>
      <c r="AU183" t="s">
        <v>1729</v>
      </c>
      <c r="AV183" t="s">
        <v>49</v>
      </c>
      <c r="AW183">
        <v>1</v>
      </c>
      <c r="BB183">
        <v>0.87904761904761908</v>
      </c>
      <c r="BC183" t="s">
        <v>72</v>
      </c>
      <c r="BF183" t="s">
        <v>156</v>
      </c>
      <c r="BG183" t="s">
        <v>227</v>
      </c>
      <c r="BH183" t="s">
        <v>1729</v>
      </c>
      <c r="BI183">
        <v>4613</v>
      </c>
      <c r="BJ183">
        <v>1</v>
      </c>
      <c r="BK183" t="s">
        <v>948</v>
      </c>
      <c r="BL183" t="s">
        <v>697</v>
      </c>
      <c r="BM183">
        <v>0.87904761904761908</v>
      </c>
      <c r="BN183" t="s">
        <v>72</v>
      </c>
      <c r="BO183" t="s">
        <v>700</v>
      </c>
      <c r="BP183">
        <v>1214.6610000000001</v>
      </c>
    </row>
    <row r="184" spans="1:68" ht="16.5">
      <c r="A184" s="109" t="str">
        <f t="shared" si="72"/>
        <v>삼환교통</v>
      </c>
      <c r="B184" s="110" t="str">
        <f t="shared" si="73"/>
        <v>윤철희</v>
      </c>
      <c r="C184" s="111" t="str">
        <f t="shared" si="74"/>
        <v>D</v>
      </c>
      <c r="D184" s="112">
        <f t="shared" si="75"/>
        <v>0.84467812676386678</v>
      </c>
      <c r="E184" s="113">
        <f t="shared" si="76"/>
        <v>2812</v>
      </c>
      <c r="F184" s="114" t="str">
        <f t="shared" si="77"/>
        <v>62</v>
      </c>
      <c r="G184" s="115" t="str">
        <f t="shared" si="78"/>
        <v>70바3118</v>
      </c>
      <c r="H184" s="116">
        <f t="shared" si="79"/>
        <v>11</v>
      </c>
      <c r="I184" s="117">
        <f t="shared" si="80"/>
        <v>1999.2749999999999</v>
      </c>
      <c r="J184" s="118">
        <f t="shared" si="81"/>
        <v>3.838560926235602E-2</v>
      </c>
      <c r="K184" s="118">
        <f t="shared" si="82"/>
        <v>0.36331525378520846</v>
      </c>
      <c r="L184" s="118">
        <f t="shared" si="83"/>
        <v>0.23908666891748259</v>
      </c>
      <c r="M184" s="119">
        <f t="shared" si="84"/>
        <v>11.669</v>
      </c>
      <c r="N184" s="120">
        <f t="shared" si="85"/>
        <v>5.00181315726951E-2</v>
      </c>
      <c r="O184" s="120">
        <f t="shared" si="86"/>
        <v>8.0529191832039118</v>
      </c>
      <c r="P184" s="252">
        <f t="shared" si="87"/>
        <v>12</v>
      </c>
      <c r="Q184" s="253">
        <f t="shared" si="88"/>
        <v>1</v>
      </c>
      <c r="R184" s="253">
        <f t="shared" si="89"/>
        <v>161</v>
      </c>
      <c r="T184">
        <v>514</v>
      </c>
      <c r="U184">
        <v>2812</v>
      </c>
      <c r="V184" t="s">
        <v>1732</v>
      </c>
      <c r="W184">
        <v>1999.2750000000001</v>
      </c>
      <c r="X184">
        <v>1063.732</v>
      </c>
      <c r="Y184">
        <v>1.879</v>
      </c>
      <c r="Z184">
        <v>11.669</v>
      </c>
      <c r="AA184">
        <v>141.32801599999999</v>
      </c>
      <c r="AB184">
        <v>5.4249619999999998</v>
      </c>
      <c r="AC184">
        <v>51.346623999999998</v>
      </c>
      <c r="AD184" s="1">
        <v>478</v>
      </c>
      <c r="AE184">
        <v>1</v>
      </c>
      <c r="AF184">
        <v>161</v>
      </c>
      <c r="AG184">
        <v>83</v>
      </c>
      <c r="AH184">
        <v>14.146345</v>
      </c>
      <c r="AI184">
        <v>178</v>
      </c>
      <c r="AJ184">
        <v>0</v>
      </c>
      <c r="AK184">
        <v>12</v>
      </c>
      <c r="AL184">
        <v>2874</v>
      </c>
      <c r="AM184" t="s">
        <v>1733</v>
      </c>
      <c r="AN184" t="s">
        <v>1734</v>
      </c>
      <c r="AO184">
        <v>338.38200000000001</v>
      </c>
      <c r="AR184" t="s">
        <v>156</v>
      </c>
      <c r="AS184" t="s">
        <v>231</v>
      </c>
      <c r="AT184" t="s">
        <v>1100</v>
      </c>
      <c r="AU184" t="s">
        <v>1732</v>
      </c>
      <c r="AV184" t="s">
        <v>49</v>
      </c>
      <c r="AW184">
        <v>11</v>
      </c>
      <c r="BB184">
        <v>0.84467812676386678</v>
      </c>
      <c r="BC184" t="s">
        <v>70</v>
      </c>
      <c r="BF184" t="s">
        <v>156</v>
      </c>
      <c r="BG184" t="s">
        <v>231</v>
      </c>
      <c r="BH184" t="s">
        <v>1732</v>
      </c>
      <c r="BI184">
        <v>2812</v>
      </c>
      <c r="BJ184">
        <v>11</v>
      </c>
      <c r="BK184" t="s">
        <v>1100</v>
      </c>
      <c r="BL184" t="s">
        <v>960</v>
      </c>
      <c r="BM184">
        <v>0.84467812676386678</v>
      </c>
      <c r="BN184" t="s">
        <v>70</v>
      </c>
      <c r="BO184" t="s">
        <v>702</v>
      </c>
      <c r="BP184">
        <v>1999.2749999999999</v>
      </c>
    </row>
    <row r="185" spans="1:68" ht="16.5">
      <c r="A185" s="109" t="str">
        <f t="shared" si="72"/>
        <v>삼환교통</v>
      </c>
      <c r="B185" s="110" t="str">
        <f t="shared" si="73"/>
        <v>이강혁</v>
      </c>
      <c r="C185" s="111" t="str">
        <f t="shared" si="74"/>
        <v>C</v>
      </c>
      <c r="D185" s="112">
        <f t="shared" si="75"/>
        <v>0.86611805375146556</v>
      </c>
      <c r="E185" s="113">
        <f t="shared" si="76"/>
        <v>9900</v>
      </c>
      <c r="F185" s="114" t="str">
        <f t="shared" si="77"/>
        <v>58</v>
      </c>
      <c r="G185" s="115" t="str">
        <f t="shared" si="78"/>
        <v>72아1197</v>
      </c>
      <c r="H185" s="116">
        <f t="shared" si="79"/>
        <v>11</v>
      </c>
      <c r="I185" s="117">
        <f t="shared" si="80"/>
        <v>2325.317</v>
      </c>
      <c r="J185" s="118">
        <f t="shared" si="81"/>
        <v>2.2343482207113487E-2</v>
      </c>
      <c r="K185" s="118">
        <f t="shared" si="82"/>
        <v>0.36584437565544303</v>
      </c>
      <c r="L185" s="118">
        <f t="shared" si="83"/>
        <v>0.20685351717636777</v>
      </c>
      <c r="M185" s="119">
        <f t="shared" si="84"/>
        <v>10.169</v>
      </c>
      <c r="N185" s="120">
        <f t="shared" si="85"/>
        <v>8.6009778451712177E-2</v>
      </c>
      <c r="O185" s="120">
        <f t="shared" si="86"/>
        <v>3.8704400303270479</v>
      </c>
      <c r="P185" s="252">
        <f t="shared" si="87"/>
        <v>7</v>
      </c>
      <c r="Q185" s="253">
        <f t="shared" si="88"/>
        <v>2</v>
      </c>
      <c r="R185" s="253">
        <f t="shared" si="89"/>
        <v>90</v>
      </c>
      <c r="T185">
        <v>514</v>
      </c>
      <c r="U185">
        <v>9900</v>
      </c>
      <c r="V185" t="s">
        <v>1735</v>
      </c>
      <c r="W185">
        <v>2325.317</v>
      </c>
      <c r="X185">
        <v>884.10799999999995</v>
      </c>
      <c r="Y185">
        <v>2.63</v>
      </c>
      <c r="Z185">
        <v>10.169</v>
      </c>
      <c r="AA185">
        <v>141.60080199999999</v>
      </c>
      <c r="AB185">
        <v>3.1638549999999999</v>
      </c>
      <c r="AC185">
        <v>51.803857000000001</v>
      </c>
      <c r="AD185" s="1">
        <v>481</v>
      </c>
      <c r="AE185">
        <v>2</v>
      </c>
      <c r="AF185">
        <v>90</v>
      </c>
      <c r="AG185">
        <v>73</v>
      </c>
      <c r="AH185">
        <v>16.421637</v>
      </c>
      <c r="AI185">
        <v>1725.4</v>
      </c>
      <c r="AJ185">
        <v>0</v>
      </c>
      <c r="AK185">
        <v>7</v>
      </c>
      <c r="AL185">
        <v>2508</v>
      </c>
      <c r="AM185" t="s">
        <v>1736</v>
      </c>
      <c r="AN185" t="s">
        <v>1737</v>
      </c>
      <c r="AO185">
        <v>485.45400000000001</v>
      </c>
      <c r="AR185" t="s">
        <v>156</v>
      </c>
      <c r="AS185" t="s">
        <v>230</v>
      </c>
      <c r="AT185" t="s">
        <v>1084</v>
      </c>
      <c r="AU185" t="s">
        <v>1735</v>
      </c>
      <c r="AV185" t="s">
        <v>49</v>
      </c>
      <c r="AW185">
        <v>11</v>
      </c>
      <c r="BB185">
        <v>0.86611805375146556</v>
      </c>
      <c r="BC185" t="s">
        <v>72</v>
      </c>
      <c r="BF185" t="s">
        <v>156</v>
      </c>
      <c r="BG185" t="s">
        <v>230</v>
      </c>
      <c r="BH185" t="s">
        <v>1735</v>
      </c>
      <c r="BI185">
        <v>9900</v>
      </c>
      <c r="BJ185">
        <v>11</v>
      </c>
      <c r="BK185" t="s">
        <v>1084</v>
      </c>
      <c r="BL185" t="s">
        <v>1177</v>
      </c>
      <c r="BM185">
        <v>0.86611805375146556</v>
      </c>
      <c r="BN185" t="s">
        <v>72</v>
      </c>
      <c r="BO185" t="s">
        <v>700</v>
      </c>
      <c r="BP185">
        <v>2325.317</v>
      </c>
    </row>
    <row r="186" spans="1:68" ht="16.5">
      <c r="A186" s="109" t="str">
        <f t="shared" si="72"/>
        <v>삼환교통</v>
      </c>
      <c r="B186" s="110" t="str">
        <f t="shared" si="73"/>
        <v>이건길</v>
      </c>
      <c r="C186" s="111" t="str">
        <f t="shared" si="74"/>
        <v>A</v>
      </c>
      <c r="D186" s="112">
        <f t="shared" si="75"/>
        <v>0.9507692307692307</v>
      </c>
      <c r="E186" s="113">
        <f t="shared" si="76"/>
        <v>2685</v>
      </c>
      <c r="F186" s="114" t="str">
        <f t="shared" si="77"/>
        <v>62</v>
      </c>
      <c r="G186" s="115" t="str">
        <f t="shared" si="78"/>
        <v>70바3195</v>
      </c>
      <c r="H186" s="116">
        <f t="shared" si="79"/>
        <v>1</v>
      </c>
      <c r="I186" s="117">
        <f t="shared" si="80"/>
        <v>1885.8109999999999</v>
      </c>
      <c r="J186" s="118">
        <f t="shared" si="81"/>
        <v>4.877772390030212E-3</v>
      </c>
      <c r="K186" s="118">
        <f t="shared" si="82"/>
        <v>0.3613962974108223</v>
      </c>
      <c r="L186" s="118">
        <f t="shared" si="83"/>
        <v>8.3783581705695859E-2</v>
      </c>
      <c r="M186" s="119">
        <f t="shared" si="84"/>
        <v>5.96</v>
      </c>
      <c r="N186" s="120">
        <f t="shared" si="85"/>
        <v>0</v>
      </c>
      <c r="O186" s="120">
        <f t="shared" si="86"/>
        <v>3.8179860017785452</v>
      </c>
      <c r="P186" s="252">
        <f t="shared" si="87"/>
        <v>9</v>
      </c>
      <c r="Q186" s="253">
        <f t="shared" si="88"/>
        <v>0</v>
      </c>
      <c r="R186" s="253">
        <f t="shared" si="89"/>
        <v>72</v>
      </c>
      <c r="T186">
        <v>514</v>
      </c>
      <c r="U186">
        <v>2685</v>
      </c>
      <c r="V186" t="s">
        <v>1738</v>
      </c>
      <c r="W186">
        <v>1885.8109999999999</v>
      </c>
      <c r="X186">
        <v>762.923</v>
      </c>
      <c r="Y186">
        <v>2.472</v>
      </c>
      <c r="Z186">
        <v>5.96</v>
      </c>
      <c r="AA186">
        <v>130.974131</v>
      </c>
      <c r="AB186">
        <v>0.63886200000000004</v>
      </c>
      <c r="AC186">
        <v>47.333565999999998</v>
      </c>
      <c r="AD186" s="1">
        <v>158</v>
      </c>
      <c r="AE186">
        <v>0</v>
      </c>
      <c r="AF186">
        <v>72</v>
      </c>
      <c r="AG186">
        <v>71</v>
      </c>
      <c r="AH186">
        <v>14.398346999999999</v>
      </c>
      <c r="AI186">
        <v>20.8</v>
      </c>
      <c r="AJ186">
        <v>0</v>
      </c>
      <c r="AK186">
        <v>9</v>
      </c>
      <c r="AL186">
        <v>354</v>
      </c>
      <c r="AM186" t="s">
        <v>1739</v>
      </c>
      <c r="AN186" t="s">
        <v>1740</v>
      </c>
      <c r="AO186">
        <v>1885.8109999999999</v>
      </c>
      <c r="AR186" t="s">
        <v>156</v>
      </c>
      <c r="AS186" t="s">
        <v>231</v>
      </c>
      <c r="AT186" t="s">
        <v>1133</v>
      </c>
      <c r="AU186" t="s">
        <v>1738</v>
      </c>
      <c r="AV186" t="s">
        <v>49</v>
      </c>
      <c r="AW186">
        <v>1</v>
      </c>
      <c r="BB186">
        <v>0.9507692307692307</v>
      </c>
      <c r="BC186" t="s">
        <v>69</v>
      </c>
      <c r="BF186" t="s">
        <v>156</v>
      </c>
      <c r="BG186" t="s">
        <v>231</v>
      </c>
      <c r="BH186" t="s">
        <v>1738</v>
      </c>
      <c r="BI186">
        <v>2685</v>
      </c>
      <c r="BJ186">
        <v>1</v>
      </c>
      <c r="BK186" t="s">
        <v>1133</v>
      </c>
      <c r="BL186" t="s">
        <v>697</v>
      </c>
      <c r="BM186">
        <v>0.9507692307692307</v>
      </c>
      <c r="BN186" t="s">
        <v>69</v>
      </c>
      <c r="BO186" t="s">
        <v>701</v>
      </c>
      <c r="BP186">
        <v>1885.8109999999999</v>
      </c>
    </row>
    <row r="187" spans="1:68" ht="16.5">
      <c r="A187" s="109" t="str">
        <f t="shared" si="72"/>
        <v>삼환교통</v>
      </c>
      <c r="B187" s="110" t="str">
        <f t="shared" si="73"/>
        <v>이관석</v>
      </c>
      <c r="C187" s="111" t="str">
        <f t="shared" si="74"/>
        <v>B</v>
      </c>
      <c r="D187" s="112">
        <f t="shared" si="75"/>
        <v>0.92666666666666675</v>
      </c>
      <c r="E187" s="113">
        <f t="shared" si="76"/>
        <v>4101</v>
      </c>
      <c r="F187" s="114" t="str">
        <f t="shared" si="77"/>
        <v>62</v>
      </c>
      <c r="G187" s="115" t="str">
        <f t="shared" si="78"/>
        <v>72아1192</v>
      </c>
      <c r="H187" s="116">
        <f t="shared" si="79"/>
        <v>1</v>
      </c>
      <c r="I187" s="117">
        <f t="shared" si="80"/>
        <v>1876.787</v>
      </c>
      <c r="J187" s="118">
        <f t="shared" si="81"/>
        <v>6.3542682796237926E-3</v>
      </c>
      <c r="K187" s="118">
        <f t="shared" si="82"/>
        <v>0.34814785287026689</v>
      </c>
      <c r="L187" s="118">
        <f t="shared" si="83"/>
        <v>0.2163271591288729</v>
      </c>
      <c r="M187" s="119">
        <f t="shared" si="84"/>
        <v>7.16</v>
      </c>
      <c r="N187" s="120">
        <f t="shared" si="85"/>
        <v>0</v>
      </c>
      <c r="O187" s="120">
        <f t="shared" si="86"/>
        <v>5.061842393409588</v>
      </c>
      <c r="P187" s="252">
        <f t="shared" si="87"/>
        <v>0</v>
      </c>
      <c r="Q187" s="253">
        <f t="shared" si="88"/>
        <v>0</v>
      </c>
      <c r="R187" s="253">
        <f t="shared" si="89"/>
        <v>95</v>
      </c>
      <c r="T187">
        <v>514</v>
      </c>
      <c r="U187">
        <v>4101</v>
      </c>
      <c r="V187" t="s">
        <v>1741</v>
      </c>
      <c r="W187">
        <v>1876.787</v>
      </c>
      <c r="X187">
        <v>843.73199999999997</v>
      </c>
      <c r="Y187">
        <v>2.2240000000000002</v>
      </c>
      <c r="Z187">
        <v>7.16</v>
      </c>
      <c r="AA187">
        <v>132.931907</v>
      </c>
      <c r="AB187">
        <v>0.84468500000000002</v>
      </c>
      <c r="AC187">
        <v>46.279958000000001</v>
      </c>
      <c r="AD187" s="1">
        <v>406</v>
      </c>
      <c r="AE187">
        <v>0</v>
      </c>
      <c r="AF187">
        <v>95</v>
      </c>
      <c r="AG187">
        <v>63</v>
      </c>
      <c r="AH187">
        <v>14.118408000000001</v>
      </c>
      <c r="AI187">
        <v>12.2</v>
      </c>
      <c r="AJ187">
        <v>0</v>
      </c>
      <c r="AK187">
        <v>0</v>
      </c>
      <c r="AL187">
        <v>0</v>
      </c>
      <c r="AM187" t="s">
        <v>1742</v>
      </c>
      <c r="AN187" t="s">
        <v>1743</v>
      </c>
      <c r="AO187">
        <v>1876.787</v>
      </c>
      <c r="AR187" t="s">
        <v>156</v>
      </c>
      <c r="AS187" t="s">
        <v>231</v>
      </c>
      <c r="AT187" t="s">
        <v>1141</v>
      </c>
      <c r="AU187" t="s">
        <v>1741</v>
      </c>
      <c r="AV187" t="s">
        <v>49</v>
      </c>
      <c r="AW187">
        <v>1</v>
      </c>
      <c r="BB187">
        <v>0.92666666666666675</v>
      </c>
      <c r="BC187" t="s">
        <v>71</v>
      </c>
      <c r="BF187" t="s">
        <v>156</v>
      </c>
      <c r="BG187" t="s">
        <v>231</v>
      </c>
      <c r="BH187" t="s">
        <v>1741</v>
      </c>
      <c r="BI187">
        <v>4101</v>
      </c>
      <c r="BJ187">
        <v>1</v>
      </c>
      <c r="BK187" t="s">
        <v>1141</v>
      </c>
      <c r="BL187" t="s">
        <v>697</v>
      </c>
      <c r="BM187">
        <v>0.92666666666666675</v>
      </c>
      <c r="BN187" t="s">
        <v>71</v>
      </c>
      <c r="BO187" t="s">
        <v>698</v>
      </c>
      <c r="BP187">
        <v>1876.787</v>
      </c>
    </row>
    <row r="188" spans="1:68" ht="16.5">
      <c r="A188" s="109" t="str">
        <f t="shared" si="72"/>
        <v>삼환교통</v>
      </c>
      <c r="B188" s="110" t="str">
        <f t="shared" si="73"/>
        <v>이구학</v>
      </c>
      <c r="C188" s="111" t="str">
        <f t="shared" si="74"/>
        <v>C</v>
      </c>
      <c r="D188" s="112">
        <f t="shared" si="75"/>
        <v>0.86959507886590337</v>
      </c>
      <c r="E188" s="113">
        <f t="shared" si="76"/>
        <v>6370</v>
      </c>
      <c r="F188" s="114" t="str">
        <f t="shared" si="77"/>
        <v>62</v>
      </c>
      <c r="G188" s="115" t="str">
        <f t="shared" si="78"/>
        <v>70바3161</v>
      </c>
      <c r="H188" s="116">
        <f t="shared" si="79"/>
        <v>2</v>
      </c>
      <c r="I188" s="117">
        <f t="shared" si="80"/>
        <v>2238.61</v>
      </c>
      <c r="J188" s="118">
        <f t="shared" si="81"/>
        <v>2.3605628868740083E-3</v>
      </c>
      <c r="K188" s="118">
        <f t="shared" si="82"/>
        <v>0.33810464583204158</v>
      </c>
      <c r="L188" s="118">
        <f t="shared" si="83"/>
        <v>0.26757675521864011</v>
      </c>
      <c r="M188" s="119">
        <f t="shared" si="84"/>
        <v>11.474</v>
      </c>
      <c r="N188" s="120">
        <f t="shared" si="85"/>
        <v>0</v>
      </c>
      <c r="O188" s="120">
        <f t="shared" si="86"/>
        <v>1.6974819195840274</v>
      </c>
      <c r="P188" s="252">
        <f t="shared" si="87"/>
        <v>28</v>
      </c>
      <c r="Q188" s="253">
        <f t="shared" si="88"/>
        <v>0</v>
      </c>
      <c r="R188" s="253">
        <f t="shared" si="89"/>
        <v>38</v>
      </c>
      <c r="T188">
        <v>514</v>
      </c>
      <c r="U188">
        <v>6370</v>
      </c>
      <c r="V188" t="s">
        <v>1744</v>
      </c>
      <c r="W188">
        <v>2238.61</v>
      </c>
      <c r="X188">
        <v>1033.933</v>
      </c>
      <c r="Y188">
        <v>2.165</v>
      </c>
      <c r="Z188">
        <v>11.474</v>
      </c>
      <c r="AA188">
        <v>153.90524099999999</v>
      </c>
      <c r="AB188">
        <v>0.36330299999999999</v>
      </c>
      <c r="AC188">
        <v>52.036076999999999</v>
      </c>
      <c r="AD188" s="1">
        <v>599</v>
      </c>
      <c r="AE188">
        <v>0</v>
      </c>
      <c r="AF188">
        <v>38</v>
      </c>
      <c r="AG188">
        <v>78</v>
      </c>
      <c r="AH188">
        <v>14.545377999999999</v>
      </c>
      <c r="AI188">
        <v>320.8</v>
      </c>
      <c r="AJ188">
        <v>0</v>
      </c>
      <c r="AK188">
        <v>28</v>
      </c>
      <c r="AL188">
        <v>2464</v>
      </c>
      <c r="AM188" t="s">
        <v>1745</v>
      </c>
      <c r="AN188" t="s">
        <v>1746</v>
      </c>
      <c r="AO188">
        <v>2127.56</v>
      </c>
      <c r="AR188" t="s">
        <v>156</v>
      </c>
      <c r="AS188" t="s">
        <v>231</v>
      </c>
      <c r="AT188" t="s">
        <v>1115</v>
      </c>
      <c r="AU188" t="s">
        <v>1744</v>
      </c>
      <c r="AV188" t="s">
        <v>49</v>
      </c>
      <c r="AW188">
        <v>2</v>
      </c>
      <c r="BB188">
        <v>0.86959507886590337</v>
      </c>
      <c r="BC188" t="s">
        <v>72</v>
      </c>
      <c r="BF188" t="s">
        <v>156</v>
      </c>
      <c r="BG188" t="s">
        <v>231</v>
      </c>
      <c r="BH188" t="s">
        <v>1744</v>
      </c>
      <c r="BI188">
        <v>6370</v>
      </c>
      <c r="BJ188">
        <v>2</v>
      </c>
      <c r="BK188" t="s">
        <v>1115</v>
      </c>
      <c r="BL188" t="s">
        <v>1141</v>
      </c>
      <c r="BM188">
        <v>0.86959507886590337</v>
      </c>
      <c r="BN188" t="s">
        <v>72</v>
      </c>
      <c r="BO188" t="s">
        <v>700</v>
      </c>
      <c r="BP188">
        <v>2238.61</v>
      </c>
    </row>
    <row r="189" spans="1:68" ht="16.5">
      <c r="A189" s="109" t="str">
        <f t="shared" si="72"/>
        <v>삼환교통</v>
      </c>
      <c r="B189" s="110" t="str">
        <f t="shared" si="73"/>
        <v>이근섭</v>
      </c>
      <c r="C189" s="111" t="str">
        <f t="shared" si="74"/>
        <v>C</v>
      </c>
      <c r="D189" s="112">
        <f t="shared" si="75"/>
        <v>0.8746058729257592</v>
      </c>
      <c r="E189" s="113">
        <f t="shared" si="76"/>
        <v>2405</v>
      </c>
      <c r="F189" s="114" t="str">
        <f t="shared" si="77"/>
        <v>급행99</v>
      </c>
      <c r="G189" s="115" t="str">
        <f t="shared" si="78"/>
        <v>70바3123</v>
      </c>
      <c r="H189" s="116">
        <f t="shared" si="79"/>
        <v>2</v>
      </c>
      <c r="I189" s="117">
        <f t="shared" si="80"/>
        <v>2527.1860000000001</v>
      </c>
      <c r="J189" s="118">
        <f t="shared" si="81"/>
        <v>9.4677037486513033E-3</v>
      </c>
      <c r="K189" s="118">
        <f t="shared" si="82"/>
        <v>0.34077853889204796</v>
      </c>
      <c r="L189" s="118">
        <f t="shared" si="83"/>
        <v>0.21882045880279488</v>
      </c>
      <c r="M189" s="119">
        <f t="shared" si="84"/>
        <v>9.8719999999999999</v>
      </c>
      <c r="N189" s="120">
        <f t="shared" si="85"/>
        <v>0</v>
      </c>
      <c r="O189" s="120">
        <f t="shared" si="86"/>
        <v>10.446401649898345</v>
      </c>
      <c r="P189" s="252">
        <f t="shared" si="87"/>
        <v>3</v>
      </c>
      <c r="Q189" s="253">
        <f t="shared" si="88"/>
        <v>0</v>
      </c>
      <c r="R189" s="253">
        <f t="shared" si="89"/>
        <v>264</v>
      </c>
      <c r="T189">
        <v>514</v>
      </c>
      <c r="U189">
        <v>2405</v>
      </c>
      <c r="V189" t="s">
        <v>1747</v>
      </c>
      <c r="W189">
        <v>2527.1860000000001</v>
      </c>
      <c r="X189">
        <v>875.80499999999995</v>
      </c>
      <c r="Y189">
        <v>2.8860000000000001</v>
      </c>
      <c r="Z189">
        <v>9.8719999999999999</v>
      </c>
      <c r="AA189">
        <v>139.12496999999999</v>
      </c>
      <c r="AB189">
        <v>1.317194</v>
      </c>
      <c r="AC189">
        <v>47.410803999999999</v>
      </c>
      <c r="AD189" s="1">
        <v>553</v>
      </c>
      <c r="AE189">
        <v>0</v>
      </c>
      <c r="AF189">
        <v>264</v>
      </c>
      <c r="AG189">
        <v>67</v>
      </c>
      <c r="AH189">
        <v>18.164861999999999</v>
      </c>
      <c r="AI189">
        <v>67.400000000000006</v>
      </c>
      <c r="AJ189">
        <v>0</v>
      </c>
      <c r="AK189">
        <v>3</v>
      </c>
      <c r="AL189">
        <v>297</v>
      </c>
      <c r="AM189" t="s">
        <v>1748</v>
      </c>
      <c r="AN189" t="s">
        <v>1749</v>
      </c>
      <c r="AO189">
        <v>2473.04</v>
      </c>
      <c r="AR189" t="s">
        <v>156</v>
      </c>
      <c r="AS189" t="s">
        <v>233</v>
      </c>
      <c r="AT189" t="s">
        <v>1177</v>
      </c>
      <c r="AU189" t="s">
        <v>1747</v>
      </c>
      <c r="AV189" t="s">
        <v>49</v>
      </c>
      <c r="AW189">
        <v>2</v>
      </c>
      <c r="BB189">
        <v>0.8746058729257592</v>
      </c>
      <c r="BC189" t="s">
        <v>72</v>
      </c>
      <c r="BF189" t="s">
        <v>156</v>
      </c>
      <c r="BG189" t="s">
        <v>233</v>
      </c>
      <c r="BH189" t="s">
        <v>1747</v>
      </c>
      <c r="BI189">
        <v>2405</v>
      </c>
      <c r="BJ189">
        <v>2</v>
      </c>
      <c r="BK189" t="s">
        <v>1177</v>
      </c>
      <c r="BL189" t="s">
        <v>1189</v>
      </c>
      <c r="BM189">
        <v>0.8746058729257592</v>
      </c>
      <c r="BN189" t="s">
        <v>72</v>
      </c>
      <c r="BO189" t="s">
        <v>700</v>
      </c>
      <c r="BP189">
        <v>2527.1860000000001</v>
      </c>
    </row>
    <row r="190" spans="1:68" ht="16.5">
      <c r="A190" s="109" t="str">
        <f t="shared" si="72"/>
        <v>삼환교통</v>
      </c>
      <c r="B190" s="110" t="str">
        <f t="shared" si="73"/>
        <v>이기광</v>
      </c>
      <c r="C190" s="111" t="str">
        <f t="shared" si="74"/>
        <v>B</v>
      </c>
      <c r="D190" s="112">
        <f t="shared" si="75"/>
        <v>0.91344791492223798</v>
      </c>
      <c r="E190" s="113">
        <f t="shared" si="76"/>
        <v>82</v>
      </c>
      <c r="F190" s="114" t="str">
        <f t="shared" si="77"/>
        <v>4</v>
      </c>
      <c r="G190" s="115" t="str">
        <f t="shared" si="78"/>
        <v>72아1224</v>
      </c>
      <c r="H190" s="116">
        <f t="shared" si="79"/>
        <v>4</v>
      </c>
      <c r="I190" s="117">
        <f t="shared" si="80"/>
        <v>1952.6450000000002</v>
      </c>
      <c r="J190" s="118">
        <f t="shared" si="81"/>
        <v>1.9832899657666644E-2</v>
      </c>
      <c r="K190" s="118">
        <f t="shared" si="82"/>
        <v>0.3552065237640244</v>
      </c>
      <c r="L190" s="118">
        <f t="shared" si="83"/>
        <v>0.31239677463133336</v>
      </c>
      <c r="M190" s="119">
        <f t="shared" si="84"/>
        <v>8.1859999999999999</v>
      </c>
      <c r="N190" s="120">
        <f t="shared" si="85"/>
        <v>0.10242517201027325</v>
      </c>
      <c r="O190" s="120">
        <f t="shared" si="86"/>
        <v>25.708718174578586</v>
      </c>
      <c r="P190" s="252">
        <f t="shared" si="87"/>
        <v>9</v>
      </c>
      <c r="Q190" s="253">
        <f t="shared" si="88"/>
        <v>2</v>
      </c>
      <c r="R190" s="253">
        <f t="shared" si="89"/>
        <v>502</v>
      </c>
      <c r="T190">
        <v>514</v>
      </c>
      <c r="U190">
        <v>82</v>
      </c>
      <c r="V190" t="s">
        <v>1750</v>
      </c>
      <c r="W190">
        <v>1952.645</v>
      </c>
      <c r="X190">
        <v>715.56899999999996</v>
      </c>
      <c r="Y190">
        <v>2.7290000000000001</v>
      </c>
      <c r="Z190">
        <v>8.1859999999999999</v>
      </c>
      <c r="AA190">
        <v>124.80525</v>
      </c>
      <c r="AB190">
        <v>2.47525</v>
      </c>
      <c r="AC190">
        <v>44.331639000000003</v>
      </c>
      <c r="AD190" s="1">
        <v>610</v>
      </c>
      <c r="AE190">
        <v>2</v>
      </c>
      <c r="AF190">
        <v>502</v>
      </c>
      <c r="AG190">
        <v>78</v>
      </c>
      <c r="AH190">
        <v>15.645535000000001</v>
      </c>
      <c r="AI190">
        <v>196</v>
      </c>
      <c r="AJ190">
        <v>0</v>
      </c>
      <c r="AK190">
        <v>9</v>
      </c>
      <c r="AL190">
        <v>3363</v>
      </c>
      <c r="AM190" t="s">
        <v>1751</v>
      </c>
      <c r="AN190" t="s">
        <v>1752</v>
      </c>
      <c r="AO190">
        <v>1571.6220000000001</v>
      </c>
      <c r="AR190" t="s">
        <v>156</v>
      </c>
      <c r="AS190" t="s">
        <v>229</v>
      </c>
      <c r="AT190" t="s">
        <v>1059</v>
      </c>
      <c r="AU190" t="s">
        <v>1750</v>
      </c>
      <c r="AV190" t="s">
        <v>49</v>
      </c>
      <c r="AW190">
        <v>4</v>
      </c>
      <c r="BB190">
        <v>0.91344791492223798</v>
      </c>
      <c r="BC190" t="s">
        <v>71</v>
      </c>
      <c r="BF190" t="s">
        <v>156</v>
      </c>
      <c r="BG190" t="s">
        <v>229</v>
      </c>
      <c r="BH190" t="s">
        <v>1750</v>
      </c>
      <c r="BI190">
        <v>82</v>
      </c>
      <c r="BJ190">
        <v>4</v>
      </c>
      <c r="BK190" t="s">
        <v>1059</v>
      </c>
      <c r="BL190" t="s">
        <v>1042</v>
      </c>
      <c r="BM190">
        <v>0.91344791492223798</v>
      </c>
      <c r="BN190" t="s">
        <v>71</v>
      </c>
      <c r="BO190" t="s">
        <v>698</v>
      </c>
      <c r="BP190">
        <v>1952.6450000000002</v>
      </c>
    </row>
    <row r="191" spans="1:68" ht="16.5">
      <c r="A191" s="109" t="str">
        <f t="shared" si="72"/>
        <v>삼환교통</v>
      </c>
      <c r="B191" s="110" t="str">
        <f t="shared" si="73"/>
        <v>이기혁</v>
      </c>
      <c r="C191" s="111" t="str">
        <f t="shared" si="74"/>
        <v>B</v>
      </c>
      <c r="D191" s="112">
        <f t="shared" si="75"/>
        <v>0.94026346840459185</v>
      </c>
      <c r="E191" s="113">
        <f t="shared" si="76"/>
        <v>9592</v>
      </c>
      <c r="F191" s="114" t="str">
        <f t="shared" si="77"/>
        <v>79</v>
      </c>
      <c r="G191" s="115" t="str">
        <f t="shared" si="78"/>
        <v>70바3165</v>
      </c>
      <c r="H191" s="116">
        <f t="shared" si="79"/>
        <v>2</v>
      </c>
      <c r="I191" s="117">
        <f t="shared" si="80"/>
        <v>2117.1370000000002</v>
      </c>
      <c r="J191" s="118">
        <f t="shared" si="81"/>
        <v>6.6066791337966203E-3</v>
      </c>
      <c r="K191" s="118">
        <f t="shared" si="82"/>
        <v>0.33831381638671143</v>
      </c>
      <c r="L191" s="118">
        <f t="shared" si="83"/>
        <v>0.21255119531707206</v>
      </c>
      <c r="M191" s="119">
        <f t="shared" si="84"/>
        <v>7.3479999999999999</v>
      </c>
      <c r="N191" s="120">
        <f t="shared" si="85"/>
        <v>4.7233598959349345E-2</v>
      </c>
      <c r="O191" s="120">
        <f t="shared" si="86"/>
        <v>7.3212078386991486</v>
      </c>
      <c r="P191" s="252">
        <f t="shared" si="87"/>
        <v>0</v>
      </c>
      <c r="Q191" s="253">
        <f t="shared" si="88"/>
        <v>1</v>
      </c>
      <c r="R191" s="253">
        <f t="shared" si="89"/>
        <v>155</v>
      </c>
      <c r="T191">
        <v>514</v>
      </c>
      <c r="U191">
        <v>9592</v>
      </c>
      <c r="V191" t="s">
        <v>1753</v>
      </c>
      <c r="W191">
        <v>2117.1370000000002</v>
      </c>
      <c r="X191">
        <v>867.05200000000002</v>
      </c>
      <c r="Y191">
        <v>2.4420000000000002</v>
      </c>
      <c r="Z191">
        <v>7.3479999999999999</v>
      </c>
      <c r="AA191">
        <v>124.40607199999999</v>
      </c>
      <c r="AB191">
        <v>0.82191099999999995</v>
      </c>
      <c r="AC191">
        <v>42.088293</v>
      </c>
      <c r="AD191" s="1">
        <v>450</v>
      </c>
      <c r="AE191">
        <v>1</v>
      </c>
      <c r="AF191">
        <v>155</v>
      </c>
      <c r="AG191">
        <v>71</v>
      </c>
      <c r="AH191">
        <v>17.017955000000001</v>
      </c>
      <c r="AI191">
        <v>361.7</v>
      </c>
      <c r="AJ191">
        <v>0</v>
      </c>
      <c r="AK191">
        <v>0</v>
      </c>
      <c r="AL191">
        <v>0</v>
      </c>
      <c r="AM191" t="s">
        <v>1754</v>
      </c>
      <c r="AN191" t="s">
        <v>1755</v>
      </c>
      <c r="AO191">
        <v>2058.96</v>
      </c>
      <c r="AR191" t="s">
        <v>156</v>
      </c>
      <c r="AS191" t="s">
        <v>232</v>
      </c>
      <c r="AT191" t="s">
        <v>1154</v>
      </c>
      <c r="AU191" t="s">
        <v>1753</v>
      </c>
      <c r="AV191" t="s">
        <v>49</v>
      </c>
      <c r="AW191">
        <v>2</v>
      </c>
      <c r="BB191">
        <v>0.94026346840459185</v>
      </c>
      <c r="BC191" t="s">
        <v>71</v>
      </c>
      <c r="BF191" t="s">
        <v>156</v>
      </c>
      <c r="BG191" t="s">
        <v>232</v>
      </c>
      <c r="BH191" t="s">
        <v>1753</v>
      </c>
      <c r="BI191">
        <v>9592</v>
      </c>
      <c r="BJ191">
        <v>2</v>
      </c>
      <c r="BK191" t="s">
        <v>1154</v>
      </c>
      <c r="BL191" t="s">
        <v>1150</v>
      </c>
      <c r="BM191">
        <v>0.94026346840459185</v>
      </c>
      <c r="BN191" t="s">
        <v>71</v>
      </c>
      <c r="BO191" t="s">
        <v>698</v>
      </c>
      <c r="BP191">
        <v>2117.1370000000002</v>
      </c>
    </row>
    <row r="192" spans="1:68" ht="16.5">
      <c r="A192" s="109" t="str">
        <f t="shared" si="72"/>
        <v>삼환교통</v>
      </c>
      <c r="B192" s="110" t="str">
        <f t="shared" si="73"/>
        <v>이동우</v>
      </c>
      <c r="C192" s="111" t="str">
        <f t="shared" si="74"/>
        <v>B</v>
      </c>
      <c r="D192" s="112">
        <f t="shared" si="75"/>
        <v>0.92727272727272736</v>
      </c>
      <c r="E192" s="113">
        <f t="shared" si="76"/>
        <v>3696</v>
      </c>
      <c r="F192" s="114" t="str">
        <f t="shared" si="77"/>
        <v>급행99</v>
      </c>
      <c r="G192" s="115" t="str">
        <f t="shared" si="78"/>
        <v>70바3148</v>
      </c>
      <c r="H192" s="116">
        <f t="shared" si="79"/>
        <v>1</v>
      </c>
      <c r="I192" s="117">
        <f t="shared" si="80"/>
        <v>2288.5709999999999</v>
      </c>
      <c r="J192" s="118">
        <f t="shared" si="81"/>
        <v>2.2489689520239751E-2</v>
      </c>
      <c r="K192" s="118">
        <f t="shared" si="82"/>
        <v>0.30742581689962462</v>
      </c>
      <c r="L192" s="118">
        <f t="shared" si="83"/>
        <v>0.15686644635451555</v>
      </c>
      <c r="M192" s="119">
        <f t="shared" si="84"/>
        <v>6.4210000000000003</v>
      </c>
      <c r="N192" s="120">
        <f t="shared" si="85"/>
        <v>4.369538895668957E-2</v>
      </c>
      <c r="O192" s="120">
        <f t="shared" si="86"/>
        <v>5.8114867312397127</v>
      </c>
      <c r="P192" s="252">
        <f t="shared" si="87"/>
        <v>19</v>
      </c>
      <c r="Q192" s="253">
        <f t="shared" si="88"/>
        <v>1</v>
      </c>
      <c r="R192" s="253">
        <f t="shared" si="89"/>
        <v>133</v>
      </c>
      <c r="T192">
        <v>514</v>
      </c>
      <c r="U192">
        <v>3696</v>
      </c>
      <c r="V192" t="s">
        <v>1756</v>
      </c>
      <c r="W192">
        <v>2288.5709999999999</v>
      </c>
      <c r="X192">
        <v>747.93799999999999</v>
      </c>
      <c r="Y192">
        <v>3.06</v>
      </c>
      <c r="Z192">
        <v>6.4210000000000003</v>
      </c>
      <c r="AA192">
        <v>127.23025800000001</v>
      </c>
      <c r="AB192">
        <v>2.8613689999999998</v>
      </c>
      <c r="AC192">
        <v>39.113866000000002</v>
      </c>
      <c r="AD192" s="1">
        <v>359</v>
      </c>
      <c r="AE192">
        <v>1</v>
      </c>
      <c r="AF192">
        <v>133</v>
      </c>
      <c r="AG192">
        <v>73</v>
      </c>
      <c r="AH192">
        <v>17.987631</v>
      </c>
      <c r="AI192">
        <v>912.2</v>
      </c>
      <c r="AJ192">
        <v>0</v>
      </c>
      <c r="AK192">
        <v>19</v>
      </c>
      <c r="AL192">
        <v>3603</v>
      </c>
      <c r="AM192" t="s">
        <v>1757</v>
      </c>
      <c r="AN192" t="s">
        <v>1758</v>
      </c>
      <c r="AO192">
        <v>2288.5709999999999</v>
      </c>
      <c r="AR192" t="s">
        <v>156</v>
      </c>
      <c r="AS192" t="s">
        <v>233</v>
      </c>
      <c r="AT192" t="s">
        <v>1187</v>
      </c>
      <c r="AU192" t="s">
        <v>1756</v>
      </c>
      <c r="AV192" t="s">
        <v>49</v>
      </c>
      <c r="AW192">
        <v>1</v>
      </c>
      <c r="BB192">
        <v>0.92727272727272736</v>
      </c>
      <c r="BC192" t="s">
        <v>71</v>
      </c>
      <c r="BF192" t="s">
        <v>156</v>
      </c>
      <c r="BG192" t="s">
        <v>233</v>
      </c>
      <c r="BH192" t="s">
        <v>1756</v>
      </c>
      <c r="BI192">
        <v>3696</v>
      </c>
      <c r="BJ192">
        <v>1</v>
      </c>
      <c r="BK192" t="s">
        <v>1187</v>
      </c>
      <c r="BL192" t="s">
        <v>697</v>
      </c>
      <c r="BM192">
        <v>0.92727272727272736</v>
      </c>
      <c r="BN192" t="s">
        <v>71</v>
      </c>
      <c r="BO192" t="s">
        <v>698</v>
      </c>
      <c r="BP192">
        <v>2288.5709999999999</v>
      </c>
    </row>
    <row r="193" spans="1:68" ht="16.5">
      <c r="A193" s="109" t="str">
        <f t="shared" si="72"/>
        <v>삼환교통</v>
      </c>
      <c r="B193" s="110" t="str">
        <f t="shared" si="73"/>
        <v>이두형</v>
      </c>
      <c r="C193" s="111" t="str">
        <f t="shared" si="74"/>
        <v>A</v>
      </c>
      <c r="D193" s="112">
        <f t="shared" si="75"/>
        <v>0.95242047178659917</v>
      </c>
      <c r="E193" s="113">
        <f t="shared" si="76"/>
        <v>837</v>
      </c>
      <c r="F193" s="114" t="str">
        <f t="shared" si="77"/>
        <v>58</v>
      </c>
      <c r="G193" s="115" t="str">
        <f t="shared" si="78"/>
        <v>72아1202</v>
      </c>
      <c r="H193" s="116">
        <f t="shared" si="79"/>
        <v>4</v>
      </c>
      <c r="I193" s="117">
        <f t="shared" si="80"/>
        <v>1636.5450000000001</v>
      </c>
      <c r="J193" s="118">
        <f t="shared" si="81"/>
        <v>1.2894531959203238E-2</v>
      </c>
      <c r="K193" s="118">
        <f t="shared" si="82"/>
        <v>0.35155817523456262</v>
      </c>
      <c r="L193" s="118">
        <f t="shared" si="83"/>
        <v>0.17598049549508263</v>
      </c>
      <c r="M193" s="119">
        <f t="shared" si="84"/>
        <v>7.5069999999999997</v>
      </c>
      <c r="N193" s="120">
        <f t="shared" si="85"/>
        <v>0.12220867742714071</v>
      </c>
      <c r="O193" s="120">
        <f t="shared" si="86"/>
        <v>3.6662603228142214</v>
      </c>
      <c r="P193" s="252">
        <f t="shared" si="87"/>
        <v>4</v>
      </c>
      <c r="Q193" s="253">
        <f t="shared" si="88"/>
        <v>2</v>
      </c>
      <c r="R193" s="253">
        <f t="shared" si="89"/>
        <v>60</v>
      </c>
      <c r="T193">
        <v>514</v>
      </c>
      <c r="U193">
        <v>837</v>
      </c>
      <c r="V193" t="s">
        <v>1759</v>
      </c>
      <c r="W193">
        <v>1636.5450000000001</v>
      </c>
      <c r="X193">
        <v>573.09500000000003</v>
      </c>
      <c r="Y193">
        <v>2.8559999999999999</v>
      </c>
      <c r="Z193">
        <v>7.5069999999999997</v>
      </c>
      <c r="AA193">
        <v>108.291639</v>
      </c>
      <c r="AB193">
        <v>1.3963699999999999</v>
      </c>
      <c r="AC193">
        <v>38.070810999999999</v>
      </c>
      <c r="AD193" s="1">
        <v>288</v>
      </c>
      <c r="AE193">
        <v>2</v>
      </c>
      <c r="AF193">
        <v>60</v>
      </c>
      <c r="AG193">
        <v>74</v>
      </c>
      <c r="AH193">
        <v>15.112385</v>
      </c>
      <c r="AI193">
        <v>649.5</v>
      </c>
      <c r="AJ193">
        <v>0</v>
      </c>
      <c r="AK193">
        <v>4</v>
      </c>
      <c r="AL193">
        <v>3439</v>
      </c>
      <c r="AM193" t="s">
        <v>1760</v>
      </c>
      <c r="AN193" t="s">
        <v>1761</v>
      </c>
      <c r="AO193">
        <v>1278.087</v>
      </c>
      <c r="AR193" t="s">
        <v>156</v>
      </c>
      <c r="AS193" t="s">
        <v>230</v>
      </c>
      <c r="AT193" t="s">
        <v>1094</v>
      </c>
      <c r="AU193" t="s">
        <v>1759</v>
      </c>
      <c r="AV193" t="s">
        <v>49</v>
      </c>
      <c r="AW193">
        <v>4</v>
      </c>
      <c r="BB193">
        <v>0.95242047178659917</v>
      </c>
      <c r="BC193" t="s">
        <v>69</v>
      </c>
      <c r="BF193" t="s">
        <v>156</v>
      </c>
      <c r="BG193" t="s">
        <v>230</v>
      </c>
      <c r="BH193" t="s">
        <v>1759</v>
      </c>
      <c r="BI193">
        <v>837</v>
      </c>
      <c r="BJ193">
        <v>4</v>
      </c>
      <c r="BK193" t="s">
        <v>1094</v>
      </c>
      <c r="BL193" t="s">
        <v>1086</v>
      </c>
      <c r="BM193">
        <v>0.95242047178659917</v>
      </c>
      <c r="BN193" t="s">
        <v>69</v>
      </c>
      <c r="BO193" t="s">
        <v>701</v>
      </c>
      <c r="BP193">
        <v>1636.5450000000001</v>
      </c>
    </row>
    <row r="194" spans="1:68" ht="16.5">
      <c r="A194" s="109" t="str">
        <f t="shared" si="72"/>
        <v>삼환교통</v>
      </c>
      <c r="B194" s="110" t="str">
        <f t="shared" si="73"/>
        <v>이명규</v>
      </c>
      <c r="C194" s="111" t="str">
        <f t="shared" si="74"/>
        <v>F</v>
      </c>
      <c r="D194" s="112">
        <f t="shared" si="75"/>
        <v>0.73416666666666675</v>
      </c>
      <c r="E194" s="113">
        <f t="shared" si="76"/>
        <v>6444</v>
      </c>
      <c r="F194" s="114" t="str">
        <f t="shared" si="77"/>
        <v>62</v>
      </c>
      <c r="G194" s="115" t="str">
        <f t="shared" si="78"/>
        <v>72아1131</v>
      </c>
      <c r="H194" s="116">
        <f t="shared" si="79"/>
        <v>1</v>
      </c>
      <c r="I194" s="117">
        <f t="shared" si="80"/>
        <v>2021.86</v>
      </c>
      <c r="J194" s="118">
        <f t="shared" si="81"/>
        <v>2.8237134994213622E-2</v>
      </c>
      <c r="K194" s="118">
        <f t="shared" si="82"/>
        <v>0.40323165144758777</v>
      </c>
      <c r="L194" s="118">
        <f t="shared" si="83"/>
        <v>0.20129979325967179</v>
      </c>
      <c r="M194" s="119">
        <f t="shared" si="84"/>
        <v>13.141999999999999</v>
      </c>
      <c r="N194" s="120">
        <f t="shared" si="85"/>
        <v>0</v>
      </c>
      <c r="O194" s="120">
        <f t="shared" si="86"/>
        <v>7.1221548475166436</v>
      </c>
      <c r="P194" s="252">
        <f t="shared" si="87"/>
        <v>20</v>
      </c>
      <c r="Q194" s="253">
        <f t="shared" si="88"/>
        <v>0</v>
      </c>
      <c r="R194" s="253">
        <f t="shared" si="89"/>
        <v>144</v>
      </c>
      <c r="T194">
        <v>514</v>
      </c>
      <c r="U194">
        <v>6444</v>
      </c>
      <c r="V194" t="s">
        <v>1762</v>
      </c>
      <c r="W194">
        <v>2021.86</v>
      </c>
      <c r="X194">
        <v>1147.5630000000001</v>
      </c>
      <c r="Y194">
        <v>1.762</v>
      </c>
      <c r="Z194">
        <v>13.141999999999999</v>
      </c>
      <c r="AA194">
        <v>150.31330199999999</v>
      </c>
      <c r="AB194">
        <v>4.2444170000000003</v>
      </c>
      <c r="AC194">
        <v>60.611080999999999</v>
      </c>
      <c r="AD194" s="1">
        <v>407</v>
      </c>
      <c r="AE194">
        <v>0</v>
      </c>
      <c r="AF194">
        <v>144</v>
      </c>
      <c r="AG194">
        <v>66</v>
      </c>
      <c r="AH194">
        <v>13.450970999999999</v>
      </c>
      <c r="AI194">
        <v>21.5</v>
      </c>
      <c r="AJ194">
        <v>0</v>
      </c>
      <c r="AK194">
        <v>20</v>
      </c>
      <c r="AL194">
        <v>3708</v>
      </c>
      <c r="AM194" t="s">
        <v>1763</v>
      </c>
      <c r="AN194" t="s">
        <v>1764</v>
      </c>
      <c r="AO194">
        <v>2021.86</v>
      </c>
      <c r="AR194" t="s">
        <v>156</v>
      </c>
      <c r="AS194" t="s">
        <v>231</v>
      </c>
      <c r="AT194" t="s">
        <v>1137</v>
      </c>
      <c r="AU194" t="s">
        <v>1762</v>
      </c>
      <c r="AV194" t="s">
        <v>49</v>
      </c>
      <c r="AW194">
        <v>1</v>
      </c>
      <c r="BB194">
        <v>0.73416666666666675</v>
      </c>
      <c r="BC194" t="s">
        <v>73</v>
      </c>
      <c r="BF194" t="s">
        <v>156</v>
      </c>
      <c r="BG194" t="s">
        <v>231</v>
      </c>
      <c r="BH194" t="s">
        <v>1762</v>
      </c>
      <c r="BI194">
        <v>6444</v>
      </c>
      <c r="BJ194">
        <v>1</v>
      </c>
      <c r="BK194" t="s">
        <v>1137</v>
      </c>
      <c r="BL194" t="s">
        <v>697</v>
      </c>
      <c r="BM194">
        <v>0.73416666666666675</v>
      </c>
      <c r="BN194" t="s">
        <v>73</v>
      </c>
      <c r="BO194" t="s">
        <v>713</v>
      </c>
      <c r="BP194">
        <v>2021.86</v>
      </c>
    </row>
    <row r="195" spans="1:68" ht="16.5">
      <c r="A195" s="109" t="str">
        <f t="shared" si="72"/>
        <v>삼환교통</v>
      </c>
      <c r="B195" s="110" t="str">
        <f t="shared" si="73"/>
        <v>이명희</v>
      </c>
      <c r="C195" s="111" t="str">
        <f t="shared" si="74"/>
        <v>F</v>
      </c>
      <c r="D195" s="112">
        <f t="shared" si="75"/>
        <v>0.79261148533668135</v>
      </c>
      <c r="E195" s="113">
        <f t="shared" si="76"/>
        <v>2467</v>
      </c>
      <c r="F195" s="114" t="str">
        <f t="shared" si="77"/>
        <v>79</v>
      </c>
      <c r="G195" s="115" t="str">
        <f t="shared" si="78"/>
        <v>70바3179</v>
      </c>
      <c r="H195" s="116">
        <f t="shared" si="79"/>
        <v>2</v>
      </c>
      <c r="I195" s="117">
        <f t="shared" si="80"/>
        <v>2384.0189999999998</v>
      </c>
      <c r="J195" s="118">
        <f t="shared" si="81"/>
        <v>2.3329811982167527E-2</v>
      </c>
      <c r="K195" s="118">
        <f t="shared" si="82"/>
        <v>0.41436952431871288</v>
      </c>
      <c r="L195" s="118">
        <f t="shared" si="83"/>
        <v>0.30830291201538246</v>
      </c>
      <c r="M195" s="119">
        <f t="shared" si="84"/>
        <v>14.335000000000001</v>
      </c>
      <c r="N195" s="120">
        <f t="shared" si="85"/>
        <v>0.12583792327158469</v>
      </c>
      <c r="O195" s="120">
        <f t="shared" si="86"/>
        <v>28.187694812834966</v>
      </c>
      <c r="P195" s="252">
        <f t="shared" si="87"/>
        <v>56</v>
      </c>
      <c r="Q195" s="253">
        <f t="shared" si="88"/>
        <v>3</v>
      </c>
      <c r="R195" s="253">
        <f t="shared" si="89"/>
        <v>672</v>
      </c>
      <c r="T195">
        <v>514</v>
      </c>
      <c r="U195">
        <v>2467</v>
      </c>
      <c r="V195" t="s">
        <v>1765</v>
      </c>
      <c r="W195">
        <v>2384.0189999999998</v>
      </c>
      <c r="X195">
        <v>1302.748</v>
      </c>
      <c r="Y195">
        <v>1.83</v>
      </c>
      <c r="Z195">
        <v>14.335000000000001</v>
      </c>
      <c r="AA195">
        <v>155.91552999999999</v>
      </c>
      <c r="AB195">
        <v>3.63748</v>
      </c>
      <c r="AC195">
        <v>64.606644000000003</v>
      </c>
      <c r="AD195" s="1">
        <v>735</v>
      </c>
      <c r="AE195">
        <v>3</v>
      </c>
      <c r="AF195">
        <v>672</v>
      </c>
      <c r="AG195">
        <v>78</v>
      </c>
      <c r="AH195">
        <v>15.290452</v>
      </c>
      <c r="AI195">
        <v>805.1</v>
      </c>
      <c r="AJ195">
        <v>0</v>
      </c>
      <c r="AK195">
        <v>56</v>
      </c>
      <c r="AL195">
        <v>16524</v>
      </c>
      <c r="AM195" t="s">
        <v>1766</v>
      </c>
      <c r="AN195" t="s">
        <v>1767</v>
      </c>
      <c r="AO195">
        <v>2266.0949999999998</v>
      </c>
      <c r="AR195" t="s">
        <v>156</v>
      </c>
      <c r="AS195" t="s">
        <v>232</v>
      </c>
      <c r="AT195" t="s">
        <v>1164</v>
      </c>
      <c r="AU195" t="s">
        <v>1765</v>
      </c>
      <c r="AV195" t="s">
        <v>49</v>
      </c>
      <c r="AW195">
        <v>2</v>
      </c>
      <c r="BB195">
        <v>0.79261148533668135</v>
      </c>
      <c r="BC195" t="s">
        <v>73</v>
      </c>
      <c r="BF195" t="s">
        <v>156</v>
      </c>
      <c r="BG195" t="s">
        <v>232</v>
      </c>
      <c r="BH195" t="s">
        <v>1765</v>
      </c>
      <c r="BI195">
        <v>2467</v>
      </c>
      <c r="BJ195">
        <v>2</v>
      </c>
      <c r="BK195" t="s">
        <v>1164</v>
      </c>
      <c r="BL195" t="s">
        <v>1170</v>
      </c>
      <c r="BM195">
        <v>0.79261148533668135</v>
      </c>
      <c r="BN195" t="s">
        <v>73</v>
      </c>
      <c r="BO195" t="s">
        <v>713</v>
      </c>
      <c r="BP195">
        <v>2384.0189999999998</v>
      </c>
    </row>
    <row r="196" spans="1:68" ht="16.5">
      <c r="A196" s="109" t="str">
        <f t="shared" si="72"/>
        <v>삼환교통</v>
      </c>
      <c r="B196" s="110" t="str">
        <f t="shared" si="73"/>
        <v>이민철</v>
      </c>
      <c r="C196" s="111" t="str">
        <f t="shared" si="74"/>
        <v>C</v>
      </c>
      <c r="D196" s="112">
        <f t="shared" si="75"/>
        <v>0.89549999999999996</v>
      </c>
      <c r="E196" s="113">
        <f t="shared" si="76"/>
        <v>6324</v>
      </c>
      <c r="F196" s="114" t="str">
        <f t="shared" si="77"/>
        <v>23</v>
      </c>
      <c r="G196" s="115" t="str">
        <f t="shared" si="78"/>
        <v>70바3105</v>
      </c>
      <c r="H196" s="116">
        <f t="shared" si="79"/>
        <v>1</v>
      </c>
      <c r="I196" s="117">
        <f t="shared" si="80"/>
        <v>2016.9929999999999</v>
      </c>
      <c r="J196" s="118">
        <f t="shared" si="81"/>
        <v>1.9722194890747068E-2</v>
      </c>
      <c r="K196" s="118">
        <f t="shared" si="82"/>
        <v>0.34792058492254146</v>
      </c>
      <c r="L196" s="118">
        <f t="shared" si="83"/>
        <v>0.19881080400378187</v>
      </c>
      <c r="M196" s="119">
        <f t="shared" si="84"/>
        <v>11.595000000000001</v>
      </c>
      <c r="N196" s="120">
        <f t="shared" si="85"/>
        <v>0.19831501646262531</v>
      </c>
      <c r="O196" s="120">
        <f t="shared" si="86"/>
        <v>2.9251464928237234</v>
      </c>
      <c r="P196" s="252">
        <f t="shared" si="87"/>
        <v>1</v>
      </c>
      <c r="Q196" s="253">
        <f t="shared" si="88"/>
        <v>4</v>
      </c>
      <c r="R196" s="253">
        <f t="shared" si="89"/>
        <v>59</v>
      </c>
      <c r="T196">
        <v>514</v>
      </c>
      <c r="U196">
        <v>6324</v>
      </c>
      <c r="V196" t="s">
        <v>720</v>
      </c>
      <c r="W196">
        <v>2016.9929999999999</v>
      </c>
      <c r="X196">
        <v>1126.28</v>
      </c>
      <c r="Y196">
        <v>1.7909999999999999</v>
      </c>
      <c r="Z196">
        <v>11.595000000000001</v>
      </c>
      <c r="AA196">
        <v>132.15329299999999</v>
      </c>
      <c r="AB196">
        <v>2.6063529999999999</v>
      </c>
      <c r="AC196">
        <v>45.978850999999999</v>
      </c>
      <c r="AD196" s="1">
        <v>401</v>
      </c>
      <c r="AE196">
        <v>4</v>
      </c>
      <c r="AF196">
        <v>59</v>
      </c>
      <c r="AG196">
        <v>68</v>
      </c>
      <c r="AH196">
        <v>15.262525</v>
      </c>
      <c r="AI196">
        <v>27</v>
      </c>
      <c r="AJ196">
        <v>0</v>
      </c>
      <c r="AK196">
        <v>1</v>
      </c>
      <c r="AL196">
        <v>157</v>
      </c>
      <c r="AM196" t="s">
        <v>1768</v>
      </c>
      <c r="AN196" t="s">
        <v>1769</v>
      </c>
      <c r="AO196">
        <v>2016.9929999999999</v>
      </c>
      <c r="AR196" t="s">
        <v>156</v>
      </c>
      <c r="AS196" t="s">
        <v>228</v>
      </c>
      <c r="AT196" t="s">
        <v>993</v>
      </c>
      <c r="AU196" t="s">
        <v>720</v>
      </c>
      <c r="AV196" t="s">
        <v>49</v>
      </c>
      <c r="AW196">
        <v>1</v>
      </c>
      <c r="BB196">
        <v>0.89549999999999996</v>
      </c>
      <c r="BC196" t="s">
        <v>72</v>
      </c>
      <c r="BF196" t="s">
        <v>156</v>
      </c>
      <c r="BG196" t="s">
        <v>228</v>
      </c>
      <c r="BH196" t="s">
        <v>720</v>
      </c>
      <c r="BI196">
        <v>6324</v>
      </c>
      <c r="BJ196">
        <v>1</v>
      </c>
      <c r="BK196" t="s">
        <v>993</v>
      </c>
      <c r="BL196" t="s">
        <v>697</v>
      </c>
      <c r="BM196">
        <v>0.89549999999999996</v>
      </c>
      <c r="BN196" t="s">
        <v>72</v>
      </c>
      <c r="BO196" t="s">
        <v>700</v>
      </c>
      <c r="BP196">
        <v>2016.9929999999999</v>
      </c>
    </row>
    <row r="197" spans="1:68" ht="16.5">
      <c r="A197" s="109" t="str">
        <f t="shared" si="72"/>
        <v>삼환교통</v>
      </c>
      <c r="B197" s="110" t="str">
        <f t="shared" si="73"/>
        <v>이민호</v>
      </c>
      <c r="C197" s="111" t="str">
        <f t="shared" si="74"/>
        <v>D</v>
      </c>
      <c r="D197" s="112">
        <f t="shared" si="75"/>
        <v>0.83389350735071766</v>
      </c>
      <c r="E197" s="113">
        <f t="shared" si="76"/>
        <v>3304</v>
      </c>
      <c r="F197" s="114" t="str">
        <f t="shared" si="77"/>
        <v>급행99</v>
      </c>
      <c r="G197" s="115" t="str">
        <f t="shared" si="78"/>
        <v>70바3126</v>
      </c>
      <c r="H197" s="116">
        <f t="shared" si="79"/>
        <v>2</v>
      </c>
      <c r="I197" s="117">
        <f t="shared" si="80"/>
        <v>4413.8829999999998</v>
      </c>
      <c r="J197" s="118">
        <f t="shared" si="81"/>
        <v>1.3445762880004521E-2</v>
      </c>
      <c r="K197" s="118">
        <f t="shared" si="82"/>
        <v>0.34938682781990388</v>
      </c>
      <c r="L197" s="118">
        <f t="shared" si="83"/>
        <v>0.20616767594428762</v>
      </c>
      <c r="M197" s="119">
        <f t="shared" si="84"/>
        <v>10.726000000000001</v>
      </c>
      <c r="N197" s="120">
        <f t="shared" si="85"/>
        <v>0.90623154261225325</v>
      </c>
      <c r="O197" s="120">
        <f t="shared" si="86"/>
        <v>5.1655197928898433</v>
      </c>
      <c r="P197" s="252">
        <f t="shared" si="87"/>
        <v>24</v>
      </c>
      <c r="Q197" s="253">
        <f t="shared" si="88"/>
        <v>40</v>
      </c>
      <c r="R197" s="253">
        <f t="shared" si="89"/>
        <v>228</v>
      </c>
      <c r="T197">
        <v>514</v>
      </c>
      <c r="U197">
        <v>3304</v>
      </c>
      <c r="V197" t="s">
        <v>1770</v>
      </c>
      <c r="W197">
        <v>4413.8829999999998</v>
      </c>
      <c r="X197">
        <v>1849.2080000000001</v>
      </c>
      <c r="Y197">
        <v>2.387</v>
      </c>
      <c r="Z197">
        <v>10.726000000000001</v>
      </c>
      <c r="AA197">
        <v>280.54689300000001</v>
      </c>
      <c r="AB197">
        <v>3.772167</v>
      </c>
      <c r="AC197">
        <v>98.019389000000004</v>
      </c>
      <c r="AD197" s="1">
        <v>910</v>
      </c>
      <c r="AE197">
        <v>40</v>
      </c>
      <c r="AF197">
        <v>228</v>
      </c>
      <c r="AG197">
        <v>77</v>
      </c>
      <c r="AH197">
        <v>15.733138</v>
      </c>
      <c r="AI197">
        <v>770.8</v>
      </c>
      <c r="AJ197">
        <v>0</v>
      </c>
      <c r="AK197">
        <v>24</v>
      </c>
      <c r="AL197">
        <v>11622</v>
      </c>
      <c r="AM197" t="s">
        <v>1771</v>
      </c>
      <c r="AN197" t="s">
        <v>1772</v>
      </c>
      <c r="AO197">
        <v>2474.7860000000001</v>
      </c>
      <c r="AR197" t="s">
        <v>156</v>
      </c>
      <c r="AS197" t="s">
        <v>233</v>
      </c>
      <c r="AT197" t="s">
        <v>1181</v>
      </c>
      <c r="AU197" t="s">
        <v>1770</v>
      </c>
      <c r="AV197" t="s">
        <v>49</v>
      </c>
      <c r="AW197">
        <v>2</v>
      </c>
      <c r="BB197">
        <v>0.83389350735071766</v>
      </c>
      <c r="BC197" t="s">
        <v>70</v>
      </c>
      <c r="BF197" t="s">
        <v>156</v>
      </c>
      <c r="BG197" t="s">
        <v>233</v>
      </c>
      <c r="BH197" t="s">
        <v>1770</v>
      </c>
      <c r="BI197">
        <v>3304</v>
      </c>
      <c r="BJ197">
        <v>2</v>
      </c>
      <c r="BK197" t="s">
        <v>1181</v>
      </c>
      <c r="BL197" t="s">
        <v>1105</v>
      </c>
      <c r="BM197">
        <v>0.83389350735071766</v>
      </c>
      <c r="BN197" t="s">
        <v>70</v>
      </c>
      <c r="BO197" t="s">
        <v>702</v>
      </c>
      <c r="BP197">
        <v>4413.8829999999998</v>
      </c>
    </row>
    <row r="198" spans="1:68" ht="16.5">
      <c r="A198" s="109" t="str">
        <f t="shared" si="72"/>
        <v>삼환교통</v>
      </c>
      <c r="B198" s="110" t="str">
        <f t="shared" si="73"/>
        <v>이병천</v>
      </c>
      <c r="C198" s="111" t="str">
        <f t="shared" si="74"/>
        <v>C</v>
      </c>
      <c r="D198" s="112">
        <f t="shared" si="75"/>
        <v>0.87000593020736594</v>
      </c>
      <c r="E198" s="113">
        <f t="shared" si="76"/>
        <v>7662</v>
      </c>
      <c r="F198" s="114" t="str">
        <f t="shared" si="77"/>
        <v>14</v>
      </c>
      <c r="G198" s="115" t="str">
        <f t="shared" si="78"/>
        <v>70바3154</v>
      </c>
      <c r="H198" s="116">
        <f t="shared" si="79"/>
        <v>3</v>
      </c>
      <c r="I198" s="117">
        <f t="shared" si="80"/>
        <v>2079.4700000000003</v>
      </c>
      <c r="J198" s="118">
        <f t="shared" si="81"/>
        <v>4.2564467498960708E-2</v>
      </c>
      <c r="K198" s="118">
        <f t="shared" si="82"/>
        <v>0.33817112512551911</v>
      </c>
      <c r="L198" s="118">
        <f t="shared" si="83"/>
        <v>0.19043313921335722</v>
      </c>
      <c r="M198" s="119">
        <f t="shared" si="84"/>
        <v>11.401</v>
      </c>
      <c r="N198" s="120">
        <f t="shared" si="85"/>
        <v>0.28853505941417767</v>
      </c>
      <c r="O198" s="120">
        <f t="shared" si="86"/>
        <v>9.8101920200820416</v>
      </c>
      <c r="P198" s="252">
        <f t="shared" si="87"/>
        <v>4</v>
      </c>
      <c r="Q198" s="253">
        <f t="shared" si="88"/>
        <v>6</v>
      </c>
      <c r="R198" s="253">
        <f t="shared" si="89"/>
        <v>204</v>
      </c>
      <c r="T198">
        <v>514</v>
      </c>
      <c r="U198">
        <v>7662</v>
      </c>
      <c r="V198" t="s">
        <v>1773</v>
      </c>
      <c r="W198">
        <v>2079.4699999999998</v>
      </c>
      <c r="X198">
        <v>1139.598</v>
      </c>
      <c r="Y198">
        <v>1.825</v>
      </c>
      <c r="Z198">
        <v>11.401</v>
      </c>
      <c r="AA198">
        <v>130.44828999999999</v>
      </c>
      <c r="AB198">
        <v>5.5524620000000002</v>
      </c>
      <c r="AC198">
        <v>44.113844999999998</v>
      </c>
      <c r="AD198" s="1">
        <v>396</v>
      </c>
      <c r="AE198">
        <v>6</v>
      </c>
      <c r="AF198">
        <v>204</v>
      </c>
      <c r="AG198">
        <v>69</v>
      </c>
      <c r="AH198">
        <v>15.940951999999999</v>
      </c>
      <c r="AI198">
        <v>98.4</v>
      </c>
      <c r="AJ198">
        <v>0</v>
      </c>
      <c r="AK198">
        <v>4</v>
      </c>
      <c r="AL198">
        <v>1594</v>
      </c>
      <c r="AM198" t="s">
        <v>1774</v>
      </c>
      <c r="AN198" t="s">
        <v>1775</v>
      </c>
      <c r="AO198">
        <v>1876.662</v>
      </c>
      <c r="AR198" t="s">
        <v>156</v>
      </c>
      <c r="AS198" t="s">
        <v>227</v>
      </c>
      <c r="AT198" t="s">
        <v>966</v>
      </c>
      <c r="AU198" t="s">
        <v>1773</v>
      </c>
      <c r="AV198" t="s">
        <v>49</v>
      </c>
      <c r="AW198">
        <v>3</v>
      </c>
      <c r="BB198">
        <v>0.87000593020736594</v>
      </c>
      <c r="BC198" t="s">
        <v>72</v>
      </c>
      <c r="BF198" t="s">
        <v>156</v>
      </c>
      <c r="BG198" t="s">
        <v>227</v>
      </c>
      <c r="BH198" t="s">
        <v>1773</v>
      </c>
      <c r="BI198">
        <v>7662</v>
      </c>
      <c r="BJ198">
        <v>3</v>
      </c>
      <c r="BK198" t="s">
        <v>966</v>
      </c>
      <c r="BL198" t="s">
        <v>953</v>
      </c>
      <c r="BM198">
        <v>0.87000593020736594</v>
      </c>
      <c r="BN198" t="s">
        <v>72</v>
      </c>
      <c r="BO198" t="s">
        <v>700</v>
      </c>
      <c r="BP198">
        <v>2079.4700000000003</v>
      </c>
    </row>
    <row r="199" spans="1:68" ht="16.5">
      <c r="A199" s="109" t="str">
        <f t="shared" si="72"/>
        <v>삼환교통</v>
      </c>
      <c r="B199" s="110" t="str">
        <f t="shared" si="73"/>
        <v>이봉학</v>
      </c>
      <c r="C199" s="111" t="str">
        <f t="shared" si="74"/>
        <v>D</v>
      </c>
      <c r="D199" s="112">
        <f t="shared" si="75"/>
        <v>0.81770571912602841</v>
      </c>
      <c r="E199" s="113">
        <f t="shared" si="76"/>
        <v>1675</v>
      </c>
      <c r="F199" s="114" t="str">
        <f t="shared" si="77"/>
        <v>58</v>
      </c>
      <c r="G199" s="115" t="str">
        <f t="shared" si="78"/>
        <v>72아1203</v>
      </c>
      <c r="H199" s="116">
        <f t="shared" si="79"/>
        <v>2</v>
      </c>
      <c r="I199" s="117">
        <f t="shared" si="80"/>
        <v>2319.9989999999998</v>
      </c>
      <c r="J199" s="118">
        <f t="shared" si="81"/>
        <v>1.206030017008649E-2</v>
      </c>
      <c r="K199" s="118">
        <f t="shared" si="82"/>
        <v>0.38291382302815041</v>
      </c>
      <c r="L199" s="118">
        <f t="shared" si="83"/>
        <v>0.32974152144031099</v>
      </c>
      <c r="M199" s="119">
        <f t="shared" si="84"/>
        <v>10.967000000000001</v>
      </c>
      <c r="N199" s="120">
        <f t="shared" si="85"/>
        <v>4.3103466854942617E-2</v>
      </c>
      <c r="O199" s="120">
        <f t="shared" si="86"/>
        <v>9.8275904429269154</v>
      </c>
      <c r="P199" s="252">
        <f t="shared" si="87"/>
        <v>6</v>
      </c>
      <c r="Q199" s="253">
        <f t="shared" si="88"/>
        <v>1</v>
      </c>
      <c r="R199" s="253">
        <f t="shared" si="89"/>
        <v>228</v>
      </c>
      <c r="T199">
        <v>514</v>
      </c>
      <c r="U199">
        <v>1675</v>
      </c>
      <c r="V199" t="s">
        <v>1776</v>
      </c>
      <c r="W199">
        <v>2319.9989999999998</v>
      </c>
      <c r="X199">
        <v>947.05</v>
      </c>
      <c r="Y199">
        <v>2.4500000000000002</v>
      </c>
      <c r="Z199">
        <v>10.967000000000001</v>
      </c>
      <c r="AA199">
        <v>154.798303</v>
      </c>
      <c r="AB199">
        <v>1.866914</v>
      </c>
      <c r="AC199">
        <v>59.274410000000003</v>
      </c>
      <c r="AD199" s="1">
        <v>765</v>
      </c>
      <c r="AE199">
        <v>1</v>
      </c>
      <c r="AF199">
        <v>228</v>
      </c>
      <c r="AG199">
        <v>70</v>
      </c>
      <c r="AH199">
        <v>14.987237</v>
      </c>
      <c r="AI199">
        <v>452</v>
      </c>
      <c r="AJ199">
        <v>0</v>
      </c>
      <c r="AK199">
        <v>6</v>
      </c>
      <c r="AL199">
        <v>2353</v>
      </c>
      <c r="AM199" t="s">
        <v>1777</v>
      </c>
      <c r="AN199" t="s">
        <v>1778</v>
      </c>
      <c r="AO199">
        <v>2089.7919999999999</v>
      </c>
      <c r="AR199" t="s">
        <v>156</v>
      </c>
      <c r="AS199" t="s">
        <v>230</v>
      </c>
      <c r="AT199" t="s">
        <v>1096</v>
      </c>
      <c r="AU199" t="s">
        <v>1776</v>
      </c>
      <c r="AV199" t="s">
        <v>49</v>
      </c>
      <c r="AW199">
        <v>2</v>
      </c>
      <c r="BB199">
        <v>0.81770571912602841</v>
      </c>
      <c r="BC199" t="s">
        <v>70</v>
      </c>
      <c r="BF199" t="s">
        <v>156</v>
      </c>
      <c r="BG199" t="s">
        <v>230</v>
      </c>
      <c r="BH199" t="s">
        <v>1776</v>
      </c>
      <c r="BI199">
        <v>1675</v>
      </c>
      <c r="BJ199">
        <v>2</v>
      </c>
      <c r="BK199" t="s">
        <v>1096</v>
      </c>
      <c r="BL199" t="s">
        <v>1197</v>
      </c>
      <c r="BM199">
        <v>0.81770571912602841</v>
      </c>
      <c r="BN199" t="s">
        <v>70</v>
      </c>
      <c r="BO199" t="s">
        <v>702</v>
      </c>
      <c r="BP199">
        <v>2319.9989999999998</v>
      </c>
    </row>
    <row r="200" spans="1:68" ht="16.5">
      <c r="A200" s="109" t="str">
        <f t="shared" si="72"/>
        <v>삼환교통</v>
      </c>
      <c r="B200" s="110" t="str">
        <f t="shared" si="73"/>
        <v>이상일</v>
      </c>
      <c r="C200" s="111" t="str">
        <f t="shared" si="74"/>
        <v>C</v>
      </c>
      <c r="D200" s="112">
        <f t="shared" si="75"/>
        <v>0.88166664514429893</v>
      </c>
      <c r="E200" s="113">
        <f t="shared" si="76"/>
        <v>2781</v>
      </c>
      <c r="F200" s="114" t="str">
        <f t="shared" si="77"/>
        <v>14</v>
      </c>
      <c r="G200" s="115" t="str">
        <f t="shared" si="78"/>
        <v>70바3155</v>
      </c>
      <c r="H200" s="116">
        <f t="shared" si="79"/>
        <v>3</v>
      </c>
      <c r="I200" s="117">
        <f t="shared" si="80"/>
        <v>1971.3709999999999</v>
      </c>
      <c r="J200" s="118">
        <f t="shared" si="81"/>
        <v>1.8945220813651568E-2</v>
      </c>
      <c r="K200" s="118">
        <f t="shared" si="82"/>
        <v>0.33886354380786232</v>
      </c>
      <c r="L200" s="118">
        <f t="shared" si="83"/>
        <v>0.11058293948729084</v>
      </c>
      <c r="M200" s="119">
        <f t="shared" si="84"/>
        <v>8.9079999999999995</v>
      </c>
      <c r="N200" s="120">
        <f t="shared" si="85"/>
        <v>0.3043567141852041</v>
      </c>
      <c r="O200" s="120">
        <f t="shared" si="86"/>
        <v>7.304561140444898</v>
      </c>
      <c r="P200" s="252">
        <f t="shared" si="87"/>
        <v>6</v>
      </c>
      <c r="Q200" s="253">
        <f t="shared" si="88"/>
        <v>6</v>
      </c>
      <c r="R200" s="253">
        <f t="shared" si="89"/>
        <v>144</v>
      </c>
      <c r="T200">
        <v>514</v>
      </c>
      <c r="U200">
        <v>2781</v>
      </c>
      <c r="V200" t="s">
        <v>1779</v>
      </c>
      <c r="W200">
        <v>1971.3710000000001</v>
      </c>
      <c r="X200">
        <v>1067.5250000000001</v>
      </c>
      <c r="Y200">
        <v>1.847</v>
      </c>
      <c r="Z200">
        <v>8.9079999999999995</v>
      </c>
      <c r="AA200">
        <v>132.49995999999999</v>
      </c>
      <c r="AB200">
        <v>2.5102410000000002</v>
      </c>
      <c r="AC200">
        <v>44.899405999999999</v>
      </c>
      <c r="AD200" s="1">
        <v>218</v>
      </c>
      <c r="AE200">
        <v>6</v>
      </c>
      <c r="AF200">
        <v>144</v>
      </c>
      <c r="AG200">
        <v>81</v>
      </c>
      <c r="AH200">
        <v>14.878276</v>
      </c>
      <c r="AI200">
        <v>358.2</v>
      </c>
      <c r="AJ200">
        <v>0</v>
      </c>
      <c r="AK200">
        <v>6</v>
      </c>
      <c r="AL200">
        <v>3236</v>
      </c>
      <c r="AM200" t="s">
        <v>1780</v>
      </c>
      <c r="AN200" t="s">
        <v>1781</v>
      </c>
      <c r="AO200">
        <v>1791.3589999999999</v>
      </c>
      <c r="AR200" t="s">
        <v>156</v>
      </c>
      <c r="AS200" t="s">
        <v>227</v>
      </c>
      <c r="AT200" t="s">
        <v>968</v>
      </c>
      <c r="AU200" t="s">
        <v>1779</v>
      </c>
      <c r="AV200" t="s">
        <v>49</v>
      </c>
      <c r="AW200">
        <v>3</v>
      </c>
      <c r="BB200">
        <v>0.88166664514429893</v>
      </c>
      <c r="BC200" t="s">
        <v>72</v>
      </c>
      <c r="BF200" t="s">
        <v>156</v>
      </c>
      <c r="BG200" t="s">
        <v>227</v>
      </c>
      <c r="BH200" t="s">
        <v>1779</v>
      </c>
      <c r="BI200">
        <v>2781</v>
      </c>
      <c r="BJ200">
        <v>3</v>
      </c>
      <c r="BK200" t="s">
        <v>968</v>
      </c>
      <c r="BL200" t="s">
        <v>966</v>
      </c>
      <c r="BM200">
        <v>0.88166664514429893</v>
      </c>
      <c r="BN200" t="s">
        <v>72</v>
      </c>
      <c r="BO200" t="s">
        <v>700</v>
      </c>
      <c r="BP200">
        <v>1971.3709999999999</v>
      </c>
    </row>
    <row r="201" spans="1:68" ht="16.5">
      <c r="A201" s="109" t="str">
        <f t="shared" si="72"/>
        <v>삼환교통</v>
      </c>
      <c r="B201" s="110" t="str">
        <f t="shared" si="73"/>
        <v>이상천</v>
      </c>
      <c r="C201" s="111" t="str">
        <f t="shared" si="74"/>
        <v>D</v>
      </c>
      <c r="D201" s="112">
        <f t="shared" si="75"/>
        <v>0.84318181818181814</v>
      </c>
      <c r="E201" s="113">
        <f t="shared" si="76"/>
        <v>3812</v>
      </c>
      <c r="F201" s="114" t="str">
        <f t="shared" si="77"/>
        <v>62</v>
      </c>
      <c r="G201" s="115" t="str">
        <f t="shared" si="78"/>
        <v>70바3119</v>
      </c>
      <c r="H201" s="116">
        <f t="shared" si="79"/>
        <v>1</v>
      </c>
      <c r="I201" s="117">
        <f t="shared" si="80"/>
        <v>1670.604</v>
      </c>
      <c r="J201" s="118">
        <f t="shared" si="81"/>
        <v>9.1056801728471755E-3</v>
      </c>
      <c r="K201" s="118">
        <f t="shared" si="82"/>
        <v>0.34765676445978289</v>
      </c>
      <c r="L201" s="118">
        <f t="shared" si="83"/>
        <v>0.25140607828066974</v>
      </c>
      <c r="M201" s="119">
        <f t="shared" si="84"/>
        <v>12.835000000000001</v>
      </c>
      <c r="N201" s="120">
        <f t="shared" si="85"/>
        <v>0</v>
      </c>
      <c r="O201" s="120">
        <f t="shared" si="86"/>
        <v>6.823879267618179</v>
      </c>
      <c r="P201" s="252">
        <f t="shared" si="87"/>
        <v>0</v>
      </c>
      <c r="Q201" s="253">
        <f t="shared" si="88"/>
        <v>0</v>
      </c>
      <c r="R201" s="253">
        <f t="shared" si="89"/>
        <v>114</v>
      </c>
      <c r="T201">
        <v>514</v>
      </c>
      <c r="U201">
        <v>3812</v>
      </c>
      <c r="V201" t="s">
        <v>1782</v>
      </c>
      <c r="W201">
        <v>1670.604</v>
      </c>
      <c r="X201">
        <v>900.43600000000004</v>
      </c>
      <c r="Y201">
        <v>1.855</v>
      </c>
      <c r="Z201">
        <v>12.835000000000001</v>
      </c>
      <c r="AA201">
        <v>116.467741</v>
      </c>
      <c r="AB201">
        <v>1.0605180000000001</v>
      </c>
      <c r="AC201">
        <v>40.490797999999998</v>
      </c>
      <c r="AD201" s="1">
        <v>420</v>
      </c>
      <c r="AE201">
        <v>0</v>
      </c>
      <c r="AF201">
        <v>114</v>
      </c>
      <c r="AG201">
        <v>61</v>
      </c>
      <c r="AH201">
        <v>14.343920000000001</v>
      </c>
      <c r="AI201">
        <v>0</v>
      </c>
      <c r="AJ201">
        <v>0</v>
      </c>
      <c r="AK201">
        <v>0</v>
      </c>
      <c r="AL201">
        <v>0</v>
      </c>
      <c r="AM201" t="s">
        <v>1783</v>
      </c>
      <c r="AN201" t="s">
        <v>1784</v>
      </c>
      <c r="AO201">
        <v>1670.604</v>
      </c>
      <c r="AR201" t="s">
        <v>156</v>
      </c>
      <c r="AS201" t="s">
        <v>231</v>
      </c>
      <c r="AT201" t="s">
        <v>1103</v>
      </c>
      <c r="AU201" t="s">
        <v>1782</v>
      </c>
      <c r="AV201" t="s">
        <v>49</v>
      </c>
      <c r="AW201">
        <v>1</v>
      </c>
      <c r="BB201">
        <v>0.84318181818181814</v>
      </c>
      <c r="BC201" t="s">
        <v>70</v>
      </c>
      <c r="BF201" t="s">
        <v>156</v>
      </c>
      <c r="BG201" t="s">
        <v>231</v>
      </c>
      <c r="BH201" t="s">
        <v>1782</v>
      </c>
      <c r="BI201">
        <v>3812</v>
      </c>
      <c r="BJ201">
        <v>1</v>
      </c>
      <c r="BK201" t="s">
        <v>1103</v>
      </c>
      <c r="BL201" t="s">
        <v>697</v>
      </c>
      <c r="BM201">
        <v>0.84318181818181814</v>
      </c>
      <c r="BN201" t="s">
        <v>70</v>
      </c>
      <c r="BO201" t="s">
        <v>702</v>
      </c>
      <c r="BP201">
        <v>1670.604</v>
      </c>
    </row>
    <row r="202" spans="1:68" ht="16.5">
      <c r="A202" s="109" t="str">
        <f t="shared" si="72"/>
        <v>삼환교통</v>
      </c>
      <c r="B202" s="110" t="str">
        <f t="shared" si="73"/>
        <v>이성엽</v>
      </c>
      <c r="C202" s="111" t="str">
        <f t="shared" si="74"/>
        <v>C</v>
      </c>
      <c r="D202" s="112">
        <f t="shared" si="75"/>
        <v>0.89766666666666672</v>
      </c>
      <c r="E202" s="113">
        <f t="shared" si="76"/>
        <v>4564</v>
      </c>
      <c r="F202" s="114" t="str">
        <f t="shared" si="77"/>
        <v>4</v>
      </c>
      <c r="G202" s="115" t="str">
        <f t="shared" si="78"/>
        <v>72아1205</v>
      </c>
      <c r="H202" s="116">
        <f t="shared" si="79"/>
        <v>1</v>
      </c>
      <c r="I202" s="117">
        <f t="shared" si="80"/>
        <v>2110.0659999999998</v>
      </c>
      <c r="J202" s="118">
        <f t="shared" si="81"/>
        <v>3.3857733622800805E-2</v>
      </c>
      <c r="K202" s="118">
        <f t="shared" si="82"/>
        <v>0.31369045765382308</v>
      </c>
      <c r="L202" s="118">
        <f t="shared" si="83"/>
        <v>0.19999374427150621</v>
      </c>
      <c r="M202" s="119">
        <f t="shared" si="84"/>
        <v>8.8409999999999993</v>
      </c>
      <c r="N202" s="120">
        <f t="shared" si="85"/>
        <v>0.14217564758637882</v>
      </c>
      <c r="O202" s="120">
        <f t="shared" si="86"/>
        <v>13.032767695418059</v>
      </c>
      <c r="P202" s="252">
        <f t="shared" si="87"/>
        <v>3</v>
      </c>
      <c r="Q202" s="253">
        <f t="shared" si="88"/>
        <v>3</v>
      </c>
      <c r="R202" s="253">
        <f t="shared" si="89"/>
        <v>275</v>
      </c>
      <c r="T202">
        <v>514</v>
      </c>
      <c r="U202">
        <v>4564</v>
      </c>
      <c r="V202" t="s">
        <v>1785</v>
      </c>
      <c r="W202">
        <v>2110.0659999999998</v>
      </c>
      <c r="X202">
        <v>783.47400000000005</v>
      </c>
      <c r="Y202">
        <v>2.6930000000000001</v>
      </c>
      <c r="Z202">
        <v>8.8409999999999993</v>
      </c>
      <c r="AA202">
        <v>127.353858</v>
      </c>
      <c r="AB202">
        <v>4.3119129999999997</v>
      </c>
      <c r="AC202">
        <v>39.949689999999997</v>
      </c>
      <c r="AD202" s="1">
        <v>422</v>
      </c>
      <c r="AE202">
        <v>3</v>
      </c>
      <c r="AF202">
        <v>275</v>
      </c>
      <c r="AG202">
        <v>72</v>
      </c>
      <c r="AH202">
        <v>16.568528000000001</v>
      </c>
      <c r="AI202">
        <v>49.9</v>
      </c>
      <c r="AJ202">
        <v>0</v>
      </c>
      <c r="AK202">
        <v>3</v>
      </c>
      <c r="AL202">
        <v>713</v>
      </c>
      <c r="AM202" t="s">
        <v>1786</v>
      </c>
      <c r="AN202" t="s">
        <v>1787</v>
      </c>
      <c r="AO202">
        <v>2110.0659999999998</v>
      </c>
      <c r="AR202" t="s">
        <v>156</v>
      </c>
      <c r="AS202" t="s">
        <v>229</v>
      </c>
      <c r="AT202" t="s">
        <v>1032</v>
      </c>
      <c r="AU202" t="s">
        <v>1785</v>
      </c>
      <c r="AV202" t="s">
        <v>49</v>
      </c>
      <c r="AW202">
        <v>1</v>
      </c>
      <c r="BB202">
        <v>0.89766666666666672</v>
      </c>
      <c r="BC202" t="s">
        <v>72</v>
      </c>
      <c r="BF202" t="s">
        <v>156</v>
      </c>
      <c r="BG202" t="s">
        <v>229</v>
      </c>
      <c r="BH202" t="s">
        <v>1785</v>
      </c>
      <c r="BI202">
        <v>4564</v>
      </c>
      <c r="BJ202">
        <v>1</v>
      </c>
      <c r="BK202" t="s">
        <v>1032</v>
      </c>
      <c r="BL202" t="s">
        <v>697</v>
      </c>
      <c r="BM202">
        <v>0.89766666666666672</v>
      </c>
      <c r="BN202" t="s">
        <v>72</v>
      </c>
      <c r="BO202" t="s">
        <v>700</v>
      </c>
      <c r="BP202">
        <v>2110.0659999999998</v>
      </c>
    </row>
    <row r="203" spans="1:68" ht="16.5">
      <c r="A203" s="109" t="str">
        <f t="shared" si="72"/>
        <v>삼환교통</v>
      </c>
      <c r="B203" s="110" t="str">
        <f t="shared" si="73"/>
        <v>이수석</v>
      </c>
      <c r="C203" s="111" t="str">
        <f t="shared" si="74"/>
        <v>B</v>
      </c>
      <c r="D203" s="112">
        <f t="shared" si="75"/>
        <v>0.92676054522298013</v>
      </c>
      <c r="E203" s="113">
        <f t="shared" si="76"/>
        <v>4488</v>
      </c>
      <c r="F203" s="114" t="str">
        <f t="shared" si="77"/>
        <v>58</v>
      </c>
      <c r="G203" s="115" t="str">
        <f t="shared" si="78"/>
        <v>72아1202</v>
      </c>
      <c r="H203" s="116">
        <f t="shared" si="79"/>
        <v>4</v>
      </c>
      <c r="I203" s="117">
        <f t="shared" si="80"/>
        <v>1756.6879999999999</v>
      </c>
      <c r="J203" s="118">
        <f t="shared" si="81"/>
        <v>6.5911520030723092E-3</v>
      </c>
      <c r="K203" s="118">
        <f t="shared" si="82"/>
        <v>0.37085577971146266</v>
      </c>
      <c r="L203" s="118">
        <f t="shared" si="83"/>
        <v>0.26527192079640782</v>
      </c>
      <c r="M203" s="119">
        <f t="shared" si="84"/>
        <v>8.6110000000000007</v>
      </c>
      <c r="N203" s="120">
        <f t="shared" si="85"/>
        <v>0</v>
      </c>
      <c r="O203" s="120">
        <f t="shared" si="86"/>
        <v>4.5540243913546394</v>
      </c>
      <c r="P203" s="252">
        <f t="shared" si="87"/>
        <v>1</v>
      </c>
      <c r="Q203" s="253">
        <f t="shared" si="88"/>
        <v>0</v>
      </c>
      <c r="R203" s="253">
        <f t="shared" si="89"/>
        <v>80</v>
      </c>
      <c r="T203">
        <v>514</v>
      </c>
      <c r="U203">
        <v>4488</v>
      </c>
      <c r="V203" t="s">
        <v>1788</v>
      </c>
      <c r="W203">
        <v>1756.6880000000001</v>
      </c>
      <c r="X203">
        <v>632.28899999999999</v>
      </c>
      <c r="Y203">
        <v>2.778</v>
      </c>
      <c r="Z203">
        <v>8.6110000000000007</v>
      </c>
      <c r="AA203">
        <v>113.32192000000001</v>
      </c>
      <c r="AB203">
        <v>0.74692199999999997</v>
      </c>
      <c r="AC203">
        <v>42.026088999999999</v>
      </c>
      <c r="AD203" s="1">
        <v>466</v>
      </c>
      <c r="AE203">
        <v>0</v>
      </c>
      <c r="AF203">
        <v>80</v>
      </c>
      <c r="AG203">
        <v>73</v>
      </c>
      <c r="AH203">
        <v>15.501749</v>
      </c>
      <c r="AI203">
        <v>174</v>
      </c>
      <c r="AJ203">
        <v>0</v>
      </c>
      <c r="AK203">
        <v>1</v>
      </c>
      <c r="AL203">
        <v>64</v>
      </c>
      <c r="AM203" t="s">
        <v>1789</v>
      </c>
      <c r="AN203" t="s">
        <v>1790</v>
      </c>
      <c r="AO203">
        <v>1332.742</v>
      </c>
      <c r="AR203" t="s">
        <v>156</v>
      </c>
      <c r="AS203" t="s">
        <v>230</v>
      </c>
      <c r="AT203" t="s">
        <v>1094</v>
      </c>
      <c r="AU203" t="s">
        <v>1788</v>
      </c>
      <c r="AV203" t="s">
        <v>49</v>
      </c>
      <c r="AW203">
        <v>4</v>
      </c>
      <c r="BB203">
        <v>0.92676054522298013</v>
      </c>
      <c r="BC203" t="s">
        <v>71</v>
      </c>
      <c r="BF203" t="s">
        <v>156</v>
      </c>
      <c r="BG203" t="s">
        <v>230</v>
      </c>
      <c r="BH203" t="s">
        <v>1788</v>
      </c>
      <c r="BI203">
        <v>4488</v>
      </c>
      <c r="BJ203">
        <v>4</v>
      </c>
      <c r="BK203" t="s">
        <v>1094</v>
      </c>
      <c r="BL203" t="s">
        <v>1080</v>
      </c>
      <c r="BM203">
        <v>0.92676054522298013</v>
      </c>
      <c r="BN203" t="s">
        <v>71</v>
      </c>
      <c r="BO203" t="s">
        <v>698</v>
      </c>
      <c r="BP203">
        <v>1756.6879999999999</v>
      </c>
    </row>
    <row r="204" spans="1:68" ht="16.5">
      <c r="A204" s="109" t="str">
        <f t="shared" si="72"/>
        <v>삼환교통</v>
      </c>
      <c r="B204" s="110" t="str">
        <f t="shared" si="73"/>
        <v>이순경</v>
      </c>
      <c r="C204" s="111" t="str">
        <f t="shared" si="74"/>
        <v>C</v>
      </c>
      <c r="D204" s="112">
        <f t="shared" si="75"/>
        <v>0.85357889029125955</v>
      </c>
      <c r="E204" s="113">
        <f t="shared" si="76"/>
        <v>1140</v>
      </c>
      <c r="F204" s="114" t="str">
        <f t="shared" si="77"/>
        <v>23</v>
      </c>
      <c r="G204" s="115" t="str">
        <f t="shared" si="78"/>
        <v>70바3114</v>
      </c>
      <c r="H204" s="116">
        <f t="shared" si="79"/>
        <v>12</v>
      </c>
      <c r="I204" s="117">
        <f t="shared" si="80"/>
        <v>1319.9960000000001</v>
      </c>
      <c r="J204" s="118">
        <f t="shared" si="81"/>
        <v>2.0388892417750829E-2</v>
      </c>
      <c r="K204" s="118">
        <f t="shared" si="82"/>
        <v>0.38555244679868622</v>
      </c>
      <c r="L204" s="118">
        <f t="shared" si="83"/>
        <v>0.2431825550986518</v>
      </c>
      <c r="M204" s="119">
        <f t="shared" si="84"/>
        <v>11.834</v>
      </c>
      <c r="N204" s="120">
        <f t="shared" si="85"/>
        <v>0.30303122130673121</v>
      </c>
      <c r="O204" s="120">
        <f t="shared" si="86"/>
        <v>31.894036042533461</v>
      </c>
      <c r="P204" s="252">
        <f t="shared" si="87"/>
        <v>13</v>
      </c>
      <c r="Q204" s="253">
        <f t="shared" si="88"/>
        <v>4</v>
      </c>
      <c r="R204" s="253">
        <f t="shared" si="89"/>
        <v>421</v>
      </c>
      <c r="T204">
        <v>514</v>
      </c>
      <c r="U204">
        <v>1140</v>
      </c>
      <c r="V204" t="s">
        <v>1791</v>
      </c>
      <c r="W204">
        <v>1319.9960000000001</v>
      </c>
      <c r="X204">
        <v>736.44899999999996</v>
      </c>
      <c r="Y204">
        <v>1.792</v>
      </c>
      <c r="Z204">
        <v>11.834</v>
      </c>
      <c r="AA204">
        <v>86.020808000000002</v>
      </c>
      <c r="AB204">
        <v>1.7538689999999999</v>
      </c>
      <c r="AC204">
        <v>33.165533000000003</v>
      </c>
      <c r="AD204" s="1">
        <v>321</v>
      </c>
      <c r="AE204">
        <v>4</v>
      </c>
      <c r="AF204">
        <v>421</v>
      </c>
      <c r="AG204">
        <v>78</v>
      </c>
      <c r="AH204">
        <v>15.345077</v>
      </c>
      <c r="AI204">
        <v>406</v>
      </c>
      <c r="AJ204">
        <v>0</v>
      </c>
      <c r="AK204">
        <v>13</v>
      </c>
      <c r="AL204">
        <v>4879</v>
      </c>
      <c r="AM204" t="s">
        <v>1792</v>
      </c>
      <c r="AN204" t="s">
        <v>1793</v>
      </c>
      <c r="AO204">
        <v>272.77300000000002</v>
      </c>
      <c r="AR204" t="s">
        <v>156</v>
      </c>
      <c r="AS204" t="s">
        <v>228</v>
      </c>
      <c r="AT204" t="s">
        <v>995</v>
      </c>
      <c r="AU204" t="s">
        <v>1791</v>
      </c>
      <c r="AV204" t="s">
        <v>49</v>
      </c>
      <c r="AW204">
        <v>12</v>
      </c>
      <c r="BB204">
        <v>0.85357889029125955</v>
      </c>
      <c r="BC204" t="s">
        <v>72</v>
      </c>
      <c r="BF204" t="s">
        <v>156</v>
      </c>
      <c r="BG204" t="s">
        <v>228</v>
      </c>
      <c r="BH204" t="s">
        <v>1791</v>
      </c>
      <c r="BI204">
        <v>1140</v>
      </c>
      <c r="BJ204">
        <v>12</v>
      </c>
      <c r="BK204" t="s">
        <v>995</v>
      </c>
      <c r="BL204" t="s">
        <v>1026</v>
      </c>
      <c r="BM204">
        <v>0.85357889029125955</v>
      </c>
      <c r="BN204" t="s">
        <v>72</v>
      </c>
      <c r="BO204" t="s">
        <v>700</v>
      </c>
      <c r="BP204">
        <v>1319.9960000000001</v>
      </c>
    </row>
    <row r="205" spans="1:68" ht="16.5">
      <c r="A205" s="109" t="str">
        <f t="shared" si="72"/>
        <v>삼환교통</v>
      </c>
      <c r="B205" s="110" t="str">
        <f t="shared" si="73"/>
        <v>이승준</v>
      </c>
      <c r="C205" s="111" t="str">
        <f t="shared" si="74"/>
        <v>C</v>
      </c>
      <c r="D205" s="112">
        <f t="shared" si="75"/>
        <v>0.86717973090396849</v>
      </c>
      <c r="E205" s="113">
        <f t="shared" si="76"/>
        <v>2260</v>
      </c>
      <c r="F205" s="114" t="str">
        <f t="shared" si="77"/>
        <v>79</v>
      </c>
      <c r="G205" s="115" t="str">
        <f t="shared" si="78"/>
        <v>70바3166</v>
      </c>
      <c r="H205" s="116">
        <f t="shared" si="79"/>
        <v>17</v>
      </c>
      <c r="I205" s="117">
        <f t="shared" si="80"/>
        <v>1814.7289999999998</v>
      </c>
      <c r="J205" s="118">
        <f t="shared" si="81"/>
        <v>7.0999788889738067E-3</v>
      </c>
      <c r="K205" s="118">
        <f t="shared" si="82"/>
        <v>0.3523513321938444</v>
      </c>
      <c r="L205" s="118">
        <f t="shared" si="83"/>
        <v>0.21380602833811552</v>
      </c>
      <c r="M205" s="119">
        <f t="shared" si="84"/>
        <v>10.927</v>
      </c>
      <c r="N205" s="120">
        <f t="shared" si="85"/>
        <v>0.44083717183116594</v>
      </c>
      <c r="O205" s="120">
        <f t="shared" si="86"/>
        <v>24.741986269024189</v>
      </c>
      <c r="P205" s="252">
        <f t="shared" si="87"/>
        <v>5</v>
      </c>
      <c r="Q205" s="253">
        <f t="shared" si="88"/>
        <v>8</v>
      </c>
      <c r="R205" s="253">
        <f t="shared" si="89"/>
        <v>449</v>
      </c>
      <c r="T205">
        <v>514</v>
      </c>
      <c r="U205">
        <v>2260</v>
      </c>
      <c r="V205" t="s">
        <v>1794</v>
      </c>
      <c r="W205">
        <v>1814.729</v>
      </c>
      <c r="X205">
        <v>953.82299999999998</v>
      </c>
      <c r="Y205">
        <v>1.903</v>
      </c>
      <c r="Z205">
        <v>10.927</v>
      </c>
      <c r="AA205">
        <v>113.064139</v>
      </c>
      <c r="AB205">
        <v>0.80275300000000005</v>
      </c>
      <c r="AC205">
        <v>39.838299999999997</v>
      </c>
      <c r="AD205" s="1">
        <v>388</v>
      </c>
      <c r="AE205">
        <v>8</v>
      </c>
      <c r="AF205">
        <v>449</v>
      </c>
      <c r="AG205">
        <v>89</v>
      </c>
      <c r="AH205">
        <v>16.050438</v>
      </c>
      <c r="AI205">
        <v>482.1</v>
      </c>
      <c r="AJ205">
        <v>12.8</v>
      </c>
      <c r="AK205">
        <v>5</v>
      </c>
      <c r="AL205">
        <v>697</v>
      </c>
      <c r="AM205" t="s">
        <v>1795</v>
      </c>
      <c r="AN205" t="s">
        <v>1796</v>
      </c>
      <c r="AO205">
        <v>249.83099999999999</v>
      </c>
      <c r="AR205" t="s">
        <v>156</v>
      </c>
      <c r="AS205" t="s">
        <v>232</v>
      </c>
      <c r="AT205" t="s">
        <v>1156</v>
      </c>
      <c r="AU205" t="s">
        <v>1794</v>
      </c>
      <c r="AV205" t="s">
        <v>49</v>
      </c>
      <c r="AW205">
        <v>17</v>
      </c>
      <c r="BB205">
        <v>0.86717973090396849</v>
      </c>
      <c r="BC205" t="s">
        <v>72</v>
      </c>
      <c r="BF205" t="s">
        <v>156</v>
      </c>
      <c r="BG205" t="s">
        <v>232</v>
      </c>
      <c r="BH205" t="s">
        <v>1794</v>
      </c>
      <c r="BI205">
        <v>2260</v>
      </c>
      <c r="BJ205">
        <v>17</v>
      </c>
      <c r="BK205" t="s">
        <v>1156</v>
      </c>
      <c r="BL205" t="s">
        <v>1020</v>
      </c>
      <c r="BM205">
        <v>0.86717973090396849</v>
      </c>
      <c r="BN205" t="s">
        <v>72</v>
      </c>
      <c r="BO205" t="s">
        <v>700</v>
      </c>
      <c r="BP205">
        <v>1814.7289999999998</v>
      </c>
    </row>
    <row r="206" spans="1:68" ht="16.5">
      <c r="A206" s="109" t="str">
        <f t="shared" si="72"/>
        <v>삼환교통</v>
      </c>
      <c r="B206" s="110" t="str">
        <f t="shared" si="73"/>
        <v>이영관</v>
      </c>
      <c r="C206" s="111" t="str">
        <f t="shared" si="74"/>
        <v>D</v>
      </c>
      <c r="D206" s="112">
        <f t="shared" si="75"/>
        <v>0.83820252543940799</v>
      </c>
      <c r="E206" s="113">
        <f t="shared" si="76"/>
        <v>2618</v>
      </c>
      <c r="F206" s="114" t="str">
        <f t="shared" si="77"/>
        <v>4</v>
      </c>
      <c r="G206" s="115" t="str">
        <f t="shared" si="78"/>
        <v>72아1226</v>
      </c>
      <c r="H206" s="116">
        <f t="shared" si="79"/>
        <v>2</v>
      </c>
      <c r="I206" s="117">
        <f t="shared" si="80"/>
        <v>1297.2</v>
      </c>
      <c r="J206" s="118">
        <f t="shared" si="81"/>
        <v>2.8240415332665275E-2</v>
      </c>
      <c r="K206" s="118">
        <f t="shared" si="82"/>
        <v>0.34115237422883438</v>
      </c>
      <c r="L206" s="118">
        <f t="shared" si="83"/>
        <v>0.22818378045020044</v>
      </c>
      <c r="M206" s="119">
        <f t="shared" si="84"/>
        <v>11.175000000000001</v>
      </c>
      <c r="N206" s="120">
        <f t="shared" si="85"/>
        <v>0</v>
      </c>
      <c r="O206" s="120">
        <f t="shared" si="86"/>
        <v>29.987665741597286</v>
      </c>
      <c r="P206" s="252">
        <f t="shared" si="87"/>
        <v>3</v>
      </c>
      <c r="Q206" s="253">
        <f t="shared" si="88"/>
        <v>0</v>
      </c>
      <c r="R206" s="253">
        <f t="shared" si="89"/>
        <v>389</v>
      </c>
      <c r="T206">
        <v>514</v>
      </c>
      <c r="U206">
        <v>2618</v>
      </c>
      <c r="V206" t="s">
        <v>1797</v>
      </c>
      <c r="W206">
        <v>1297.2</v>
      </c>
      <c r="X206">
        <v>515.93299999999999</v>
      </c>
      <c r="Y206">
        <v>2.5139999999999998</v>
      </c>
      <c r="Z206">
        <v>11.175000000000001</v>
      </c>
      <c r="AA206">
        <v>77.646096</v>
      </c>
      <c r="AB206">
        <v>2.192758</v>
      </c>
      <c r="AC206">
        <v>26.489149999999999</v>
      </c>
      <c r="AD206" s="1">
        <v>296</v>
      </c>
      <c r="AE206">
        <v>0</v>
      </c>
      <c r="AF206">
        <v>389</v>
      </c>
      <c r="AG206">
        <v>68</v>
      </c>
      <c r="AH206">
        <v>16.706569999999999</v>
      </c>
      <c r="AI206">
        <v>14.4</v>
      </c>
      <c r="AJ206">
        <v>0</v>
      </c>
      <c r="AK206">
        <v>3</v>
      </c>
      <c r="AL206">
        <v>2415</v>
      </c>
      <c r="AM206" t="s">
        <v>1798</v>
      </c>
      <c r="AN206" t="s">
        <v>1799</v>
      </c>
      <c r="AO206">
        <v>1165.8420000000001</v>
      </c>
      <c r="AR206" t="s">
        <v>156</v>
      </c>
      <c r="AS206" t="s">
        <v>229</v>
      </c>
      <c r="AT206" t="s">
        <v>1063</v>
      </c>
      <c r="AU206" t="s">
        <v>1797</v>
      </c>
      <c r="AV206" t="s">
        <v>49</v>
      </c>
      <c r="AW206">
        <v>2</v>
      </c>
      <c r="BB206">
        <v>0.83820252543940799</v>
      </c>
      <c r="BC206" t="s">
        <v>70</v>
      </c>
      <c r="BF206" t="s">
        <v>156</v>
      </c>
      <c r="BG206" t="s">
        <v>229</v>
      </c>
      <c r="BH206" t="s">
        <v>1797</v>
      </c>
      <c r="BI206">
        <v>2618</v>
      </c>
      <c r="BJ206">
        <v>2</v>
      </c>
      <c r="BK206" t="s">
        <v>1063</v>
      </c>
      <c r="BL206" t="s">
        <v>1197</v>
      </c>
      <c r="BM206">
        <v>0.83820252543940799</v>
      </c>
      <c r="BN206" t="s">
        <v>70</v>
      </c>
      <c r="BO206" t="s">
        <v>702</v>
      </c>
      <c r="BP206">
        <v>1297.2</v>
      </c>
    </row>
    <row r="207" spans="1:68" ht="16.5">
      <c r="A207" s="109" t="str">
        <f t="shared" si="72"/>
        <v>삼환교통</v>
      </c>
      <c r="B207" s="110" t="str">
        <f t="shared" si="73"/>
        <v>이영철</v>
      </c>
      <c r="C207" s="111" t="str">
        <f t="shared" si="74"/>
        <v>A</v>
      </c>
      <c r="D207" s="112">
        <f t="shared" si="75"/>
        <v>0.97095238095238101</v>
      </c>
      <c r="E207" s="113">
        <f t="shared" si="76"/>
        <v>9058</v>
      </c>
      <c r="F207" s="114" t="str">
        <f t="shared" si="77"/>
        <v>23</v>
      </c>
      <c r="G207" s="115" t="str">
        <f t="shared" si="78"/>
        <v>70바3129</v>
      </c>
      <c r="H207" s="116">
        <f t="shared" si="79"/>
        <v>1</v>
      </c>
      <c r="I207" s="117">
        <f t="shared" si="80"/>
        <v>1987.33</v>
      </c>
      <c r="J207" s="118">
        <f t="shared" si="81"/>
        <v>1.2345307806246885E-2</v>
      </c>
      <c r="K207" s="118">
        <f t="shared" si="82"/>
        <v>0.34074622151049155</v>
      </c>
      <c r="L207" s="118">
        <f t="shared" si="83"/>
        <v>0.17309656675036356</v>
      </c>
      <c r="M207" s="119">
        <f t="shared" si="84"/>
        <v>6.9720000000000004</v>
      </c>
      <c r="N207" s="120">
        <f t="shared" si="85"/>
        <v>0</v>
      </c>
      <c r="O207" s="120">
        <f t="shared" si="86"/>
        <v>4.4280517075674402</v>
      </c>
      <c r="P207" s="252">
        <f t="shared" si="87"/>
        <v>34</v>
      </c>
      <c r="Q207" s="253">
        <f t="shared" si="88"/>
        <v>0</v>
      </c>
      <c r="R207" s="253">
        <f t="shared" si="89"/>
        <v>88</v>
      </c>
      <c r="T207">
        <v>514</v>
      </c>
      <c r="U207">
        <v>9058</v>
      </c>
      <c r="V207" t="s">
        <v>1800</v>
      </c>
      <c r="W207">
        <v>1987.33</v>
      </c>
      <c r="X207">
        <v>974.69100000000003</v>
      </c>
      <c r="Y207">
        <v>2.0390000000000001</v>
      </c>
      <c r="Z207">
        <v>6.9720000000000004</v>
      </c>
      <c r="AA207">
        <v>139.119415</v>
      </c>
      <c r="AB207">
        <v>1.7174720000000001</v>
      </c>
      <c r="AC207">
        <v>47.404415</v>
      </c>
      <c r="AD207" s="1">
        <v>344</v>
      </c>
      <c r="AE207">
        <v>0</v>
      </c>
      <c r="AF207">
        <v>88</v>
      </c>
      <c r="AG207">
        <v>84</v>
      </c>
      <c r="AH207">
        <v>14.285064999999999</v>
      </c>
      <c r="AI207">
        <v>93.1</v>
      </c>
      <c r="AJ207">
        <v>15</v>
      </c>
      <c r="AK207">
        <v>34</v>
      </c>
      <c r="AL207">
        <v>8079</v>
      </c>
      <c r="AM207" t="s">
        <v>1801</v>
      </c>
      <c r="AN207" t="s">
        <v>1802</v>
      </c>
      <c r="AO207">
        <v>1987.33</v>
      </c>
      <c r="AR207" t="s">
        <v>156</v>
      </c>
      <c r="AS207" t="s">
        <v>228</v>
      </c>
      <c r="AT207" t="s">
        <v>1001</v>
      </c>
      <c r="AU207" t="s">
        <v>1800</v>
      </c>
      <c r="AV207" t="s">
        <v>49</v>
      </c>
      <c r="AW207">
        <v>1</v>
      </c>
      <c r="BB207">
        <v>0.97095238095238101</v>
      </c>
      <c r="BC207" t="s">
        <v>69</v>
      </c>
      <c r="BF207" t="s">
        <v>156</v>
      </c>
      <c r="BG207" t="s">
        <v>228</v>
      </c>
      <c r="BH207" t="s">
        <v>1800</v>
      </c>
      <c r="BI207">
        <v>9058</v>
      </c>
      <c r="BJ207">
        <v>1</v>
      </c>
      <c r="BK207" t="s">
        <v>1001</v>
      </c>
      <c r="BL207" t="s">
        <v>697</v>
      </c>
      <c r="BM207">
        <v>0.97095238095238101</v>
      </c>
      <c r="BN207" t="s">
        <v>69</v>
      </c>
      <c r="BO207" t="s">
        <v>701</v>
      </c>
      <c r="BP207">
        <v>1987.33</v>
      </c>
    </row>
    <row r="208" spans="1:68" ht="16.5">
      <c r="A208" s="109" t="str">
        <f t="shared" si="72"/>
        <v>삼환교통</v>
      </c>
      <c r="B208" s="110" t="str">
        <f t="shared" si="73"/>
        <v>이용표</v>
      </c>
      <c r="C208" s="111" t="str">
        <f t="shared" si="74"/>
        <v>B</v>
      </c>
      <c r="D208" s="112">
        <f t="shared" si="75"/>
        <v>0.90966666666666673</v>
      </c>
      <c r="E208" s="113">
        <f t="shared" si="76"/>
        <v>2278</v>
      </c>
      <c r="F208" s="114" t="str">
        <f t="shared" si="77"/>
        <v>4</v>
      </c>
      <c r="G208" s="115" t="str">
        <f t="shared" si="78"/>
        <v>72아1225</v>
      </c>
      <c r="H208" s="116">
        <f t="shared" si="79"/>
        <v>1</v>
      </c>
      <c r="I208" s="117">
        <f t="shared" si="80"/>
        <v>1747.2439999999999</v>
      </c>
      <c r="J208" s="118">
        <f t="shared" si="81"/>
        <v>1.2662952063850147E-2</v>
      </c>
      <c r="K208" s="118">
        <f t="shared" si="82"/>
        <v>0.32049669486013027</v>
      </c>
      <c r="L208" s="118">
        <f t="shared" si="83"/>
        <v>0.18200091114921557</v>
      </c>
      <c r="M208" s="119">
        <f t="shared" si="84"/>
        <v>7.3929999999999998</v>
      </c>
      <c r="N208" s="120">
        <f t="shared" si="85"/>
        <v>0.22893196370970512</v>
      </c>
      <c r="O208" s="120">
        <f t="shared" si="86"/>
        <v>7.4402888205654163</v>
      </c>
      <c r="P208" s="252">
        <f t="shared" si="87"/>
        <v>1</v>
      </c>
      <c r="Q208" s="253">
        <f t="shared" si="88"/>
        <v>4</v>
      </c>
      <c r="R208" s="253">
        <f t="shared" si="89"/>
        <v>130</v>
      </c>
      <c r="T208">
        <v>514</v>
      </c>
      <c r="U208">
        <v>2278</v>
      </c>
      <c r="V208" t="s">
        <v>1803</v>
      </c>
      <c r="W208">
        <v>1747.2439999999999</v>
      </c>
      <c r="X208">
        <v>640.30600000000004</v>
      </c>
      <c r="Y208">
        <v>2.7290000000000001</v>
      </c>
      <c r="Z208">
        <v>7.3929999999999998</v>
      </c>
      <c r="AA208">
        <v>110.073859</v>
      </c>
      <c r="AB208">
        <v>1.3938600000000001</v>
      </c>
      <c r="AC208">
        <v>35.278308000000003</v>
      </c>
      <c r="AD208" s="1">
        <v>318</v>
      </c>
      <c r="AE208">
        <v>4</v>
      </c>
      <c r="AF208">
        <v>130</v>
      </c>
      <c r="AG208">
        <v>63</v>
      </c>
      <c r="AH208">
        <v>15.873378000000001</v>
      </c>
      <c r="AI208">
        <v>0</v>
      </c>
      <c r="AJ208">
        <v>0</v>
      </c>
      <c r="AK208">
        <v>1</v>
      </c>
      <c r="AL208">
        <v>159</v>
      </c>
      <c r="AM208" t="s">
        <v>1804</v>
      </c>
      <c r="AN208" t="s">
        <v>1805</v>
      </c>
      <c r="AO208">
        <v>1747.2439999999999</v>
      </c>
      <c r="AR208" t="s">
        <v>156</v>
      </c>
      <c r="AS208" t="s">
        <v>229</v>
      </c>
      <c r="AT208" t="s">
        <v>1061</v>
      </c>
      <c r="AU208" t="s">
        <v>1803</v>
      </c>
      <c r="AV208" t="s">
        <v>49</v>
      </c>
      <c r="AW208">
        <v>1</v>
      </c>
      <c r="BB208">
        <v>0.90966666666666673</v>
      </c>
      <c r="BC208" t="s">
        <v>71</v>
      </c>
      <c r="BF208" t="s">
        <v>156</v>
      </c>
      <c r="BG208" t="s">
        <v>229</v>
      </c>
      <c r="BH208" t="s">
        <v>1803</v>
      </c>
      <c r="BI208">
        <v>2278</v>
      </c>
      <c r="BJ208">
        <v>1</v>
      </c>
      <c r="BK208" t="s">
        <v>1061</v>
      </c>
      <c r="BL208" t="s">
        <v>697</v>
      </c>
      <c r="BM208">
        <v>0.90966666666666673</v>
      </c>
      <c r="BN208" t="s">
        <v>71</v>
      </c>
      <c r="BO208" t="s">
        <v>698</v>
      </c>
      <c r="BP208">
        <v>1747.2439999999999</v>
      </c>
    </row>
    <row r="209" spans="1:68" ht="16.5">
      <c r="A209" s="109" t="str">
        <f t="shared" si="72"/>
        <v>삼환교통</v>
      </c>
      <c r="B209" s="110" t="str">
        <f t="shared" si="73"/>
        <v>이재식</v>
      </c>
      <c r="C209" s="111" t="str">
        <f t="shared" si="74"/>
        <v>B</v>
      </c>
      <c r="D209" s="112">
        <f t="shared" si="75"/>
        <v>0.91375000000000006</v>
      </c>
      <c r="E209" s="113">
        <f t="shared" si="76"/>
        <v>6470</v>
      </c>
      <c r="F209" s="114" t="str">
        <f t="shared" si="77"/>
        <v>62</v>
      </c>
      <c r="G209" s="115" t="str">
        <f t="shared" si="78"/>
        <v>72아1131</v>
      </c>
      <c r="H209" s="116">
        <f t="shared" si="79"/>
        <v>1</v>
      </c>
      <c r="I209" s="117">
        <f t="shared" si="80"/>
        <v>1949.106</v>
      </c>
      <c r="J209" s="118">
        <f t="shared" si="81"/>
        <v>8.2568867508020904E-3</v>
      </c>
      <c r="K209" s="118">
        <f t="shared" si="82"/>
        <v>0.34623673598967647</v>
      </c>
      <c r="L209" s="118">
        <f t="shared" si="83"/>
        <v>0.18521311821932723</v>
      </c>
      <c r="M209" s="119">
        <f t="shared" si="84"/>
        <v>7.6619999999999999</v>
      </c>
      <c r="N209" s="120">
        <f t="shared" si="85"/>
        <v>0</v>
      </c>
      <c r="O209" s="120">
        <f t="shared" si="86"/>
        <v>1.3339448957624676</v>
      </c>
      <c r="P209" s="252">
        <f t="shared" si="87"/>
        <v>10</v>
      </c>
      <c r="Q209" s="253">
        <f t="shared" si="88"/>
        <v>0</v>
      </c>
      <c r="R209" s="253">
        <f t="shared" si="89"/>
        <v>26</v>
      </c>
      <c r="T209">
        <v>514</v>
      </c>
      <c r="U209">
        <v>6470</v>
      </c>
      <c r="V209" t="s">
        <v>1806</v>
      </c>
      <c r="W209">
        <v>1949.106</v>
      </c>
      <c r="X209">
        <v>888.83299999999997</v>
      </c>
      <c r="Y209">
        <v>2.1930000000000001</v>
      </c>
      <c r="Z209">
        <v>7.6619999999999999</v>
      </c>
      <c r="AA209">
        <v>140.88857400000001</v>
      </c>
      <c r="AB209">
        <v>1.1633009999999999</v>
      </c>
      <c r="AC209">
        <v>48.780799999999999</v>
      </c>
      <c r="AD209" s="1">
        <v>361</v>
      </c>
      <c r="AE209">
        <v>0</v>
      </c>
      <c r="AF209">
        <v>26</v>
      </c>
      <c r="AG209">
        <v>60</v>
      </c>
      <c r="AH209">
        <v>13.834379</v>
      </c>
      <c r="AI209">
        <v>0</v>
      </c>
      <c r="AJ209">
        <v>0</v>
      </c>
      <c r="AK209">
        <v>10</v>
      </c>
      <c r="AL209">
        <v>941</v>
      </c>
      <c r="AM209" t="s">
        <v>1807</v>
      </c>
      <c r="AN209" t="s">
        <v>1808</v>
      </c>
      <c r="AO209">
        <v>1949.106</v>
      </c>
      <c r="AR209" t="s">
        <v>156</v>
      </c>
      <c r="AS209" t="s">
        <v>231</v>
      </c>
      <c r="AT209" t="s">
        <v>1137</v>
      </c>
      <c r="AU209" t="s">
        <v>1806</v>
      </c>
      <c r="AV209" t="s">
        <v>49</v>
      </c>
      <c r="AW209">
        <v>1</v>
      </c>
      <c r="BB209">
        <v>0.91375000000000006</v>
      </c>
      <c r="BC209" t="s">
        <v>71</v>
      </c>
      <c r="BF209" t="s">
        <v>156</v>
      </c>
      <c r="BG209" t="s">
        <v>231</v>
      </c>
      <c r="BH209" t="s">
        <v>1806</v>
      </c>
      <c r="BI209">
        <v>6470</v>
      </c>
      <c r="BJ209">
        <v>1</v>
      </c>
      <c r="BK209" t="s">
        <v>1137</v>
      </c>
      <c r="BL209" t="s">
        <v>697</v>
      </c>
      <c r="BM209">
        <v>0.91375000000000006</v>
      </c>
      <c r="BN209" t="s">
        <v>71</v>
      </c>
      <c r="BO209" t="s">
        <v>698</v>
      </c>
      <c r="BP209">
        <v>1949.106</v>
      </c>
    </row>
    <row r="210" spans="1:68" ht="16.5">
      <c r="A210" s="109" t="str">
        <f t="shared" si="72"/>
        <v>삼환교통</v>
      </c>
      <c r="B210" s="110" t="str">
        <f t="shared" si="73"/>
        <v>이정남</v>
      </c>
      <c r="C210" s="111" t="str">
        <f t="shared" si="74"/>
        <v>C</v>
      </c>
      <c r="D210" s="112">
        <f t="shared" si="75"/>
        <v>0.88302541869214612</v>
      </c>
      <c r="E210" s="113">
        <f t="shared" si="76"/>
        <v>248</v>
      </c>
      <c r="F210" s="114" t="str">
        <f t="shared" si="77"/>
        <v>23</v>
      </c>
      <c r="G210" s="115" t="str">
        <f t="shared" si="78"/>
        <v>70바3159</v>
      </c>
      <c r="H210" s="116">
        <f t="shared" si="79"/>
        <v>13</v>
      </c>
      <c r="I210" s="117">
        <f t="shared" si="80"/>
        <v>1832.1489999999999</v>
      </c>
      <c r="J210" s="118">
        <f t="shared" si="81"/>
        <v>1.3221342692217445E-2</v>
      </c>
      <c r="K210" s="118">
        <f t="shared" si="82"/>
        <v>0.39072386277140136</v>
      </c>
      <c r="L210" s="118">
        <f t="shared" si="83"/>
        <v>0.20085702636630537</v>
      </c>
      <c r="M210" s="119">
        <f t="shared" si="84"/>
        <v>11.144</v>
      </c>
      <c r="N210" s="120">
        <f t="shared" si="85"/>
        <v>0.21832285474598409</v>
      </c>
      <c r="O210" s="120">
        <f t="shared" si="86"/>
        <v>5.5672327960225942</v>
      </c>
      <c r="P210" s="252">
        <f t="shared" si="87"/>
        <v>33</v>
      </c>
      <c r="Q210" s="253">
        <f t="shared" si="88"/>
        <v>4</v>
      </c>
      <c r="R210" s="253">
        <f t="shared" si="89"/>
        <v>102</v>
      </c>
      <c r="T210">
        <v>514</v>
      </c>
      <c r="U210">
        <v>248</v>
      </c>
      <c r="V210" t="s">
        <v>1809</v>
      </c>
      <c r="W210">
        <v>1832.1489999999999</v>
      </c>
      <c r="X210">
        <v>1016.95</v>
      </c>
      <c r="Y210">
        <v>1.802</v>
      </c>
      <c r="Z210">
        <v>11.144</v>
      </c>
      <c r="AA210">
        <v>124.58636300000001</v>
      </c>
      <c r="AB210">
        <v>1.6471990000000001</v>
      </c>
      <c r="AC210">
        <v>48.678865000000002</v>
      </c>
      <c r="AD210" s="1">
        <v>368</v>
      </c>
      <c r="AE210">
        <v>4</v>
      </c>
      <c r="AF210">
        <v>102</v>
      </c>
      <c r="AG210">
        <v>77</v>
      </c>
      <c r="AH210">
        <v>14.705855</v>
      </c>
      <c r="AI210">
        <v>270.60000000000002</v>
      </c>
      <c r="AJ210">
        <v>0</v>
      </c>
      <c r="AK210">
        <v>33</v>
      </c>
      <c r="AL210">
        <v>10218</v>
      </c>
      <c r="AM210" t="s">
        <v>1810</v>
      </c>
      <c r="AN210" t="s">
        <v>1811</v>
      </c>
      <c r="AO210">
        <v>424.30900000000003</v>
      </c>
      <c r="AR210" t="s">
        <v>156</v>
      </c>
      <c r="AS210" t="s">
        <v>228</v>
      </c>
      <c r="AT210" t="s">
        <v>1008</v>
      </c>
      <c r="AU210" t="s">
        <v>1809</v>
      </c>
      <c r="AV210" t="s">
        <v>49</v>
      </c>
      <c r="AW210">
        <v>13</v>
      </c>
      <c r="BB210">
        <v>0.88302541869214612</v>
      </c>
      <c r="BC210" t="s">
        <v>72</v>
      </c>
      <c r="BF210" t="s">
        <v>156</v>
      </c>
      <c r="BG210" t="s">
        <v>228</v>
      </c>
      <c r="BH210" t="s">
        <v>1809</v>
      </c>
      <c r="BI210">
        <v>248</v>
      </c>
      <c r="BJ210">
        <v>13</v>
      </c>
      <c r="BK210" t="s">
        <v>1008</v>
      </c>
      <c r="BL210" t="s">
        <v>1016</v>
      </c>
      <c r="BM210">
        <v>0.88302541869214612</v>
      </c>
      <c r="BN210" t="s">
        <v>72</v>
      </c>
      <c r="BO210" t="s">
        <v>700</v>
      </c>
      <c r="BP210">
        <v>1832.1489999999999</v>
      </c>
    </row>
    <row r="211" spans="1:68" ht="16.5">
      <c r="A211" s="109" t="str">
        <f t="shared" si="72"/>
        <v>삼환교통</v>
      </c>
      <c r="B211" s="110" t="str">
        <f t="shared" si="73"/>
        <v>이정빈</v>
      </c>
      <c r="C211" s="111" t="str">
        <f t="shared" si="74"/>
        <v>B</v>
      </c>
      <c r="D211" s="112">
        <f t="shared" si="75"/>
        <v>0.92173913043478273</v>
      </c>
      <c r="E211" s="113">
        <f t="shared" si="76"/>
        <v>4852</v>
      </c>
      <c r="F211" s="114" t="str">
        <f t="shared" si="77"/>
        <v>62</v>
      </c>
      <c r="G211" s="115" t="str">
        <f t="shared" si="78"/>
        <v>70바3172</v>
      </c>
      <c r="H211" s="116">
        <f t="shared" si="79"/>
        <v>1</v>
      </c>
      <c r="I211" s="117">
        <f t="shared" si="80"/>
        <v>1145.7249999999999</v>
      </c>
      <c r="J211" s="118">
        <f t="shared" si="81"/>
        <v>1.4924371591565663E-2</v>
      </c>
      <c r="K211" s="118">
        <f t="shared" si="82"/>
        <v>0.3551504338999501</v>
      </c>
      <c r="L211" s="118">
        <f t="shared" si="83"/>
        <v>0.24438674201924548</v>
      </c>
      <c r="M211" s="119">
        <f t="shared" si="84"/>
        <v>7.5739999999999998</v>
      </c>
      <c r="N211" s="120">
        <f t="shared" si="85"/>
        <v>0</v>
      </c>
      <c r="O211" s="120">
        <f t="shared" si="86"/>
        <v>0.96009077221846439</v>
      </c>
      <c r="P211" s="252">
        <f t="shared" si="87"/>
        <v>1</v>
      </c>
      <c r="Q211" s="253">
        <f t="shared" si="88"/>
        <v>0</v>
      </c>
      <c r="R211" s="253">
        <f t="shared" si="89"/>
        <v>11</v>
      </c>
      <c r="T211">
        <v>514</v>
      </c>
      <c r="U211">
        <v>4852</v>
      </c>
      <c r="V211" t="s">
        <v>1812</v>
      </c>
      <c r="W211">
        <v>1145.7249999999999</v>
      </c>
      <c r="X211">
        <v>540.33199999999999</v>
      </c>
      <c r="Y211">
        <v>2.12</v>
      </c>
      <c r="Z211">
        <v>7.5739999999999998</v>
      </c>
      <c r="AA211">
        <v>82.991366999999997</v>
      </c>
      <c r="AB211">
        <v>1.238594</v>
      </c>
      <c r="AC211">
        <v>29.474419999999999</v>
      </c>
      <c r="AD211" s="1">
        <v>280</v>
      </c>
      <c r="AE211">
        <v>0</v>
      </c>
      <c r="AF211">
        <v>11</v>
      </c>
      <c r="AG211">
        <v>73</v>
      </c>
      <c r="AH211">
        <v>13.805351</v>
      </c>
      <c r="AI211">
        <v>7.2</v>
      </c>
      <c r="AJ211">
        <v>0</v>
      </c>
      <c r="AK211">
        <v>1</v>
      </c>
      <c r="AL211">
        <v>1</v>
      </c>
      <c r="AM211" t="s">
        <v>1813</v>
      </c>
      <c r="AN211" t="s">
        <v>1814</v>
      </c>
      <c r="AO211">
        <v>1145.7249999999999</v>
      </c>
      <c r="AR211" t="s">
        <v>156</v>
      </c>
      <c r="AS211" t="s">
        <v>231</v>
      </c>
      <c r="AT211" t="s">
        <v>1119</v>
      </c>
      <c r="AU211" t="s">
        <v>1812</v>
      </c>
      <c r="AV211" t="s">
        <v>49</v>
      </c>
      <c r="AW211">
        <v>1</v>
      </c>
      <c r="BB211">
        <v>0.92173913043478273</v>
      </c>
      <c r="BC211" t="s">
        <v>71</v>
      </c>
      <c r="BF211" t="s">
        <v>156</v>
      </c>
      <c r="BG211" t="s">
        <v>231</v>
      </c>
      <c r="BH211" t="s">
        <v>1812</v>
      </c>
      <c r="BI211">
        <v>4852</v>
      </c>
      <c r="BJ211">
        <v>1</v>
      </c>
      <c r="BK211" t="s">
        <v>1119</v>
      </c>
      <c r="BL211" t="s">
        <v>697</v>
      </c>
      <c r="BM211">
        <v>0.92173913043478273</v>
      </c>
      <c r="BN211" t="s">
        <v>71</v>
      </c>
      <c r="BO211" t="s">
        <v>698</v>
      </c>
      <c r="BP211">
        <v>1145.7249999999999</v>
      </c>
    </row>
    <row r="212" spans="1:68" ht="16.5">
      <c r="A212" s="109" t="str">
        <f t="shared" si="72"/>
        <v>삼환교통</v>
      </c>
      <c r="B212" s="110" t="str">
        <f t="shared" si="73"/>
        <v>이정우</v>
      </c>
      <c r="C212" s="111" t="str">
        <f t="shared" si="74"/>
        <v>D</v>
      </c>
      <c r="D212" s="112">
        <f t="shared" si="75"/>
        <v>0.83700613401338364</v>
      </c>
      <c r="E212" s="113">
        <f t="shared" si="76"/>
        <v>153</v>
      </c>
      <c r="F212" s="114" t="str">
        <f t="shared" si="77"/>
        <v>4</v>
      </c>
      <c r="G212" s="115" t="str">
        <f t="shared" si="78"/>
        <v>72아1237</v>
      </c>
      <c r="H212" s="116">
        <f t="shared" si="79"/>
        <v>10</v>
      </c>
      <c r="I212" s="117">
        <f t="shared" si="80"/>
        <v>1188.979</v>
      </c>
      <c r="J212" s="118">
        <f t="shared" si="81"/>
        <v>1.7155394398813396E-2</v>
      </c>
      <c r="K212" s="118">
        <f t="shared" si="82"/>
        <v>0.35969808799843772</v>
      </c>
      <c r="L212" s="118">
        <f t="shared" si="83"/>
        <v>0.16400626083387512</v>
      </c>
      <c r="M212" s="119">
        <f t="shared" si="84"/>
        <v>10.364000000000001</v>
      </c>
      <c r="N212" s="120">
        <f t="shared" si="85"/>
        <v>8.4105774786602625E-2</v>
      </c>
      <c r="O212" s="120">
        <f t="shared" si="86"/>
        <v>8.0741543795138515</v>
      </c>
      <c r="P212" s="252">
        <f t="shared" si="87"/>
        <v>11</v>
      </c>
      <c r="Q212" s="253">
        <f t="shared" si="88"/>
        <v>1</v>
      </c>
      <c r="R212" s="253">
        <f t="shared" si="89"/>
        <v>96</v>
      </c>
      <c r="T212">
        <v>514</v>
      </c>
      <c r="U212">
        <v>153</v>
      </c>
      <c r="V212" t="s">
        <v>1815</v>
      </c>
      <c r="W212">
        <v>1188.979</v>
      </c>
      <c r="X212">
        <v>461.47800000000001</v>
      </c>
      <c r="Y212">
        <v>2.5760000000000001</v>
      </c>
      <c r="Z212">
        <v>10.364000000000001</v>
      </c>
      <c r="AA212">
        <v>73.234982000000002</v>
      </c>
      <c r="AB212">
        <v>1.256375</v>
      </c>
      <c r="AC212">
        <v>26.342483000000001</v>
      </c>
      <c r="AD212" s="1">
        <v>195</v>
      </c>
      <c r="AE212">
        <v>1</v>
      </c>
      <c r="AF212">
        <v>96</v>
      </c>
      <c r="AG212">
        <v>66</v>
      </c>
      <c r="AH212">
        <v>16.235123000000002</v>
      </c>
      <c r="AI212">
        <v>88.4</v>
      </c>
      <c r="AJ212">
        <v>0</v>
      </c>
      <c r="AK212">
        <v>11</v>
      </c>
      <c r="AL212">
        <v>2702</v>
      </c>
      <c r="AM212" t="s">
        <v>1816</v>
      </c>
      <c r="AN212" t="s">
        <v>1817</v>
      </c>
      <c r="AO212">
        <v>196.851</v>
      </c>
      <c r="AR212" t="s">
        <v>156</v>
      </c>
      <c r="AS212" t="s">
        <v>229</v>
      </c>
      <c r="AT212" t="s">
        <v>1073</v>
      </c>
      <c r="AU212" t="s">
        <v>1815</v>
      </c>
      <c r="AV212" t="s">
        <v>49</v>
      </c>
      <c r="AW212">
        <v>10</v>
      </c>
      <c r="BB212">
        <v>0.83700613401338364</v>
      </c>
      <c r="BC212" t="s">
        <v>70</v>
      </c>
      <c r="BF212" t="s">
        <v>156</v>
      </c>
      <c r="BG212" t="s">
        <v>229</v>
      </c>
      <c r="BH212" t="s">
        <v>1815</v>
      </c>
      <c r="BI212">
        <v>153</v>
      </c>
      <c r="BJ212">
        <v>10</v>
      </c>
      <c r="BK212" t="s">
        <v>1073</v>
      </c>
      <c r="BL212" t="s">
        <v>1177</v>
      </c>
      <c r="BM212">
        <v>0.83700613401338364</v>
      </c>
      <c r="BN212" t="s">
        <v>70</v>
      </c>
      <c r="BO212" t="s">
        <v>702</v>
      </c>
      <c r="BP212">
        <v>1188.979</v>
      </c>
    </row>
    <row r="213" spans="1:68" ht="16.5">
      <c r="A213" s="109" t="str">
        <f t="shared" si="72"/>
        <v>삼환교통</v>
      </c>
      <c r="B213" s="110" t="str">
        <f t="shared" si="73"/>
        <v>이제열</v>
      </c>
      <c r="C213" s="111" t="str">
        <f t="shared" si="74"/>
        <v>D</v>
      </c>
      <c r="D213" s="112">
        <f t="shared" si="75"/>
        <v>0.82782608695652171</v>
      </c>
      <c r="E213" s="113">
        <f t="shared" si="76"/>
        <v>7474</v>
      </c>
      <c r="F213" s="114" t="str">
        <f t="shared" si="77"/>
        <v>62</v>
      </c>
      <c r="G213" s="115" t="str">
        <f t="shared" si="78"/>
        <v>70바3172</v>
      </c>
      <c r="H213" s="116">
        <f t="shared" si="79"/>
        <v>1</v>
      </c>
      <c r="I213" s="117">
        <f t="shared" si="80"/>
        <v>1145.829</v>
      </c>
      <c r="J213" s="118">
        <f t="shared" si="81"/>
        <v>1.4167100020131862E-2</v>
      </c>
      <c r="K213" s="118">
        <f t="shared" si="82"/>
        <v>0.38664983484635324</v>
      </c>
      <c r="L213" s="118">
        <f t="shared" si="83"/>
        <v>0.1440005445838777</v>
      </c>
      <c r="M213" s="119">
        <f t="shared" si="84"/>
        <v>10.313000000000001</v>
      </c>
      <c r="N213" s="120">
        <f t="shared" si="85"/>
        <v>8.7273057323562248E-2</v>
      </c>
      <c r="O213" s="120">
        <f t="shared" si="86"/>
        <v>8.7273057323562249</v>
      </c>
      <c r="P213" s="252">
        <f t="shared" si="87"/>
        <v>7</v>
      </c>
      <c r="Q213" s="253">
        <f t="shared" si="88"/>
        <v>1</v>
      </c>
      <c r="R213" s="253">
        <f t="shared" si="89"/>
        <v>100</v>
      </c>
      <c r="T213">
        <v>514</v>
      </c>
      <c r="U213">
        <v>7474</v>
      </c>
      <c r="V213" t="s">
        <v>1818</v>
      </c>
      <c r="W213">
        <v>1145.829</v>
      </c>
      <c r="X213">
        <v>601.69899999999996</v>
      </c>
      <c r="Y213">
        <v>1.9039999999999999</v>
      </c>
      <c r="Z213">
        <v>10.313000000000001</v>
      </c>
      <c r="AA213">
        <v>81.780816000000002</v>
      </c>
      <c r="AB213">
        <v>1.1585970000000001</v>
      </c>
      <c r="AC213">
        <v>31.620539000000001</v>
      </c>
      <c r="AD213" s="1">
        <v>165</v>
      </c>
      <c r="AE213">
        <v>1</v>
      </c>
      <c r="AF213">
        <v>100</v>
      </c>
      <c r="AG213">
        <v>80</v>
      </c>
      <c r="AH213">
        <v>14.010975</v>
      </c>
      <c r="AI213">
        <v>46.5</v>
      </c>
      <c r="AJ213">
        <v>0</v>
      </c>
      <c r="AK213">
        <v>7</v>
      </c>
      <c r="AL213">
        <v>1745</v>
      </c>
      <c r="AM213" t="s">
        <v>1819</v>
      </c>
      <c r="AN213" t="s">
        <v>1820</v>
      </c>
      <c r="AO213">
        <v>1145.829</v>
      </c>
      <c r="AR213" t="s">
        <v>156</v>
      </c>
      <c r="AS213" t="s">
        <v>231</v>
      </c>
      <c r="AT213" t="s">
        <v>1119</v>
      </c>
      <c r="AU213" t="s">
        <v>1818</v>
      </c>
      <c r="AV213" t="s">
        <v>49</v>
      </c>
      <c r="AW213">
        <v>1</v>
      </c>
      <c r="BB213">
        <v>0.82782608695652171</v>
      </c>
      <c r="BC213" t="s">
        <v>70</v>
      </c>
      <c r="BF213" t="s">
        <v>156</v>
      </c>
      <c r="BG213" t="s">
        <v>231</v>
      </c>
      <c r="BH213" t="s">
        <v>1818</v>
      </c>
      <c r="BI213">
        <v>7474</v>
      </c>
      <c r="BJ213">
        <v>1</v>
      </c>
      <c r="BK213" t="s">
        <v>1119</v>
      </c>
      <c r="BL213" t="s">
        <v>697</v>
      </c>
      <c r="BM213">
        <v>0.82782608695652171</v>
      </c>
      <c r="BN213" t="s">
        <v>70</v>
      </c>
      <c r="BO213" t="s">
        <v>702</v>
      </c>
      <c r="BP213">
        <v>1145.829</v>
      </c>
    </row>
    <row r="214" spans="1:68" ht="16.5">
      <c r="A214" s="109" t="str">
        <f t="shared" si="72"/>
        <v>삼환교통</v>
      </c>
      <c r="B214" s="110" t="str">
        <f t="shared" si="73"/>
        <v>이종부</v>
      </c>
      <c r="C214" s="111" t="str">
        <f t="shared" si="74"/>
        <v>B</v>
      </c>
      <c r="D214" s="112">
        <f t="shared" si="75"/>
        <v>0.93838709677419341</v>
      </c>
      <c r="E214" s="113">
        <f t="shared" si="76"/>
        <v>9970</v>
      </c>
      <c r="F214" s="114" t="str">
        <f t="shared" si="77"/>
        <v>급행99</v>
      </c>
      <c r="G214" s="115" t="str">
        <f t="shared" si="78"/>
        <v>70바3151</v>
      </c>
      <c r="H214" s="116">
        <f t="shared" si="79"/>
        <v>1</v>
      </c>
      <c r="I214" s="117">
        <f t="shared" si="80"/>
        <v>2544.1109999999999</v>
      </c>
      <c r="J214" s="118">
        <f t="shared" si="81"/>
        <v>6.8999679958792054E-3</v>
      </c>
      <c r="K214" s="118">
        <f t="shared" si="82"/>
        <v>0.338506771516563</v>
      </c>
      <c r="L214" s="118">
        <f t="shared" si="83"/>
        <v>0.29283313503223724</v>
      </c>
      <c r="M214" s="119">
        <f t="shared" si="84"/>
        <v>10.583</v>
      </c>
      <c r="N214" s="120">
        <f t="shared" si="85"/>
        <v>3.9306461078152645E-2</v>
      </c>
      <c r="O214" s="120">
        <f t="shared" si="86"/>
        <v>7.7826792934742235</v>
      </c>
      <c r="P214" s="252">
        <f t="shared" si="87"/>
        <v>20</v>
      </c>
      <c r="Q214" s="253">
        <f t="shared" si="88"/>
        <v>1</v>
      </c>
      <c r="R214" s="253">
        <f t="shared" si="89"/>
        <v>198</v>
      </c>
      <c r="T214">
        <v>514</v>
      </c>
      <c r="U214">
        <v>9970</v>
      </c>
      <c r="V214" t="s">
        <v>1821</v>
      </c>
      <c r="W214">
        <v>2544.1109999999999</v>
      </c>
      <c r="X214">
        <v>874.54200000000003</v>
      </c>
      <c r="Y214">
        <v>2.9089999999999998</v>
      </c>
      <c r="Z214">
        <v>10.583</v>
      </c>
      <c r="AA214">
        <v>134.49830499999999</v>
      </c>
      <c r="AB214">
        <v>0.92803400000000003</v>
      </c>
      <c r="AC214">
        <v>45.528587000000002</v>
      </c>
      <c r="AD214" s="1">
        <v>745</v>
      </c>
      <c r="AE214">
        <v>1</v>
      </c>
      <c r="AF214">
        <v>198</v>
      </c>
      <c r="AG214">
        <v>68</v>
      </c>
      <c r="AH214">
        <v>18.915561</v>
      </c>
      <c r="AI214">
        <v>466.8</v>
      </c>
      <c r="AJ214">
        <v>0</v>
      </c>
      <c r="AK214">
        <v>20</v>
      </c>
      <c r="AL214">
        <v>2344</v>
      </c>
      <c r="AM214" t="s">
        <v>1822</v>
      </c>
      <c r="AN214" t="s">
        <v>1823</v>
      </c>
      <c r="AO214">
        <v>2544.1109999999999</v>
      </c>
      <c r="AR214" t="s">
        <v>156</v>
      </c>
      <c r="AS214" t="s">
        <v>233</v>
      </c>
      <c r="AT214" t="s">
        <v>1191</v>
      </c>
      <c r="AU214" t="s">
        <v>1821</v>
      </c>
      <c r="AV214" t="s">
        <v>49</v>
      </c>
      <c r="AW214">
        <v>1</v>
      </c>
      <c r="BB214">
        <v>0.93838709677419341</v>
      </c>
      <c r="BC214" t="s">
        <v>71</v>
      </c>
      <c r="BF214" t="s">
        <v>156</v>
      </c>
      <c r="BG214" t="s">
        <v>233</v>
      </c>
      <c r="BH214" t="s">
        <v>1821</v>
      </c>
      <c r="BI214">
        <v>9970</v>
      </c>
      <c r="BJ214">
        <v>1</v>
      </c>
      <c r="BK214" t="s">
        <v>1191</v>
      </c>
      <c r="BL214" t="s">
        <v>697</v>
      </c>
      <c r="BM214">
        <v>0.93838709677419341</v>
      </c>
      <c r="BN214" t="s">
        <v>71</v>
      </c>
      <c r="BO214" t="s">
        <v>698</v>
      </c>
      <c r="BP214">
        <v>2544.1109999999999</v>
      </c>
    </row>
    <row r="215" spans="1:68" ht="16.5">
      <c r="A215" s="109" t="str">
        <f t="shared" si="72"/>
        <v>삼환교통</v>
      </c>
      <c r="B215" s="110" t="str">
        <f t="shared" si="73"/>
        <v>이종석</v>
      </c>
      <c r="C215" s="111" t="str">
        <f t="shared" si="74"/>
        <v>C</v>
      </c>
      <c r="D215" s="112">
        <f t="shared" si="75"/>
        <v>0.85227073243356366</v>
      </c>
      <c r="E215" s="113">
        <f t="shared" si="76"/>
        <v>3271</v>
      </c>
      <c r="F215" s="114" t="str">
        <f t="shared" si="77"/>
        <v>14</v>
      </c>
      <c r="G215" s="115" t="str">
        <f t="shared" si="78"/>
        <v>70바3187</v>
      </c>
      <c r="H215" s="116">
        <f t="shared" si="79"/>
        <v>2</v>
      </c>
      <c r="I215" s="117">
        <f t="shared" si="80"/>
        <v>2096.759</v>
      </c>
      <c r="J215" s="118">
        <f t="shared" si="81"/>
        <v>4.4039974853008618E-2</v>
      </c>
      <c r="K215" s="118">
        <f t="shared" si="82"/>
        <v>0.35946728812697942</v>
      </c>
      <c r="L215" s="118">
        <f t="shared" si="83"/>
        <v>0.25038642972320613</v>
      </c>
      <c r="M215" s="119">
        <f t="shared" si="84"/>
        <v>11.576000000000001</v>
      </c>
      <c r="N215" s="120">
        <f t="shared" si="85"/>
        <v>0.47692653280610697</v>
      </c>
      <c r="O215" s="120">
        <f t="shared" si="86"/>
        <v>8.536984937229315</v>
      </c>
      <c r="P215" s="252">
        <f t="shared" si="87"/>
        <v>43</v>
      </c>
      <c r="Q215" s="253">
        <f t="shared" si="88"/>
        <v>10</v>
      </c>
      <c r="R215" s="253">
        <f t="shared" si="89"/>
        <v>179</v>
      </c>
      <c r="T215">
        <v>514</v>
      </c>
      <c r="U215">
        <v>3271</v>
      </c>
      <c r="V215" t="s">
        <v>1824</v>
      </c>
      <c r="W215">
        <v>2096.759</v>
      </c>
      <c r="X215">
        <v>1174.2529999999999</v>
      </c>
      <c r="Y215">
        <v>1.786</v>
      </c>
      <c r="Z215">
        <v>11.576000000000001</v>
      </c>
      <c r="AA215">
        <v>143.738865</v>
      </c>
      <c r="AB215">
        <v>6.3302560000000003</v>
      </c>
      <c r="AC215">
        <v>51.669420000000002</v>
      </c>
      <c r="AD215" s="1">
        <v>525</v>
      </c>
      <c r="AE215">
        <v>10</v>
      </c>
      <c r="AF215">
        <v>179</v>
      </c>
      <c r="AG215">
        <v>71</v>
      </c>
      <c r="AH215">
        <v>14.587279000000001</v>
      </c>
      <c r="AI215">
        <v>40.1</v>
      </c>
      <c r="AJ215">
        <v>0</v>
      </c>
      <c r="AK215">
        <v>43</v>
      </c>
      <c r="AL215">
        <v>11895</v>
      </c>
      <c r="AM215" t="s">
        <v>1825</v>
      </c>
      <c r="AN215" t="s">
        <v>1826</v>
      </c>
      <c r="AO215">
        <v>1996.9970000000001</v>
      </c>
      <c r="AR215" t="s">
        <v>156</v>
      </c>
      <c r="AS215" t="s">
        <v>227</v>
      </c>
      <c r="AT215" t="s">
        <v>980</v>
      </c>
      <c r="AU215" t="s">
        <v>1824</v>
      </c>
      <c r="AV215" t="s">
        <v>49</v>
      </c>
      <c r="AW215">
        <v>2</v>
      </c>
      <c r="BB215">
        <v>0.85227073243356366</v>
      </c>
      <c r="BC215" t="s">
        <v>72</v>
      </c>
      <c r="BF215" t="s">
        <v>156</v>
      </c>
      <c r="BG215" t="s">
        <v>227</v>
      </c>
      <c r="BH215" t="s">
        <v>1824</v>
      </c>
      <c r="BI215">
        <v>3271</v>
      </c>
      <c r="BJ215">
        <v>2</v>
      </c>
      <c r="BK215" t="s">
        <v>980</v>
      </c>
      <c r="BL215" t="s">
        <v>960</v>
      </c>
      <c r="BM215">
        <v>0.85227073243356366</v>
      </c>
      <c r="BN215" t="s">
        <v>72</v>
      </c>
      <c r="BO215" t="s">
        <v>700</v>
      </c>
      <c r="BP215">
        <v>2096.759</v>
      </c>
    </row>
    <row r="216" spans="1:68" ht="16.5">
      <c r="A216" s="109" t="str">
        <f t="shared" si="72"/>
        <v>삼환교통</v>
      </c>
      <c r="B216" s="110" t="str">
        <f t="shared" si="73"/>
        <v>이종섭</v>
      </c>
      <c r="C216" s="111" t="str">
        <f t="shared" si="74"/>
        <v>B</v>
      </c>
      <c r="D216" s="112">
        <f t="shared" si="75"/>
        <v>0.92966666666666675</v>
      </c>
      <c r="E216" s="113">
        <f t="shared" si="76"/>
        <v>249</v>
      </c>
      <c r="F216" s="114" t="str">
        <f t="shared" si="77"/>
        <v>4</v>
      </c>
      <c r="G216" s="115" t="str">
        <f t="shared" si="78"/>
        <v>72아1237</v>
      </c>
      <c r="H216" s="116">
        <f t="shared" si="79"/>
        <v>1</v>
      </c>
      <c r="I216" s="117">
        <f t="shared" si="80"/>
        <v>2006.1389999999999</v>
      </c>
      <c r="J216" s="118">
        <f t="shared" si="81"/>
        <v>7.4994994198655761E-3</v>
      </c>
      <c r="K216" s="118">
        <f t="shared" si="82"/>
        <v>0.31358313160110451</v>
      </c>
      <c r="L216" s="118">
        <f t="shared" si="83"/>
        <v>0.20686502779717658</v>
      </c>
      <c r="M216" s="119">
        <f t="shared" si="84"/>
        <v>7.6059999999999999</v>
      </c>
      <c r="N216" s="120">
        <f t="shared" si="85"/>
        <v>0.34892896254945449</v>
      </c>
      <c r="O216" s="120">
        <f t="shared" si="86"/>
        <v>2.5421967271460253</v>
      </c>
      <c r="P216" s="252">
        <f t="shared" si="87"/>
        <v>0</v>
      </c>
      <c r="Q216" s="253">
        <f t="shared" si="88"/>
        <v>7</v>
      </c>
      <c r="R216" s="253">
        <f t="shared" si="89"/>
        <v>51</v>
      </c>
      <c r="T216">
        <v>514</v>
      </c>
      <c r="U216">
        <v>249</v>
      </c>
      <c r="V216" t="s">
        <v>1827</v>
      </c>
      <c r="W216">
        <v>2006.1389999999999</v>
      </c>
      <c r="X216">
        <v>719.35900000000004</v>
      </c>
      <c r="Y216">
        <v>2.7890000000000001</v>
      </c>
      <c r="Z216">
        <v>7.6059999999999999</v>
      </c>
      <c r="AA216">
        <v>124.041079</v>
      </c>
      <c r="AB216">
        <v>0.93024600000000002</v>
      </c>
      <c r="AC216">
        <v>38.897190000000002</v>
      </c>
      <c r="AD216" s="1">
        <v>415</v>
      </c>
      <c r="AE216">
        <v>7</v>
      </c>
      <c r="AF216">
        <v>51</v>
      </c>
      <c r="AG216">
        <v>63</v>
      </c>
      <c r="AH216">
        <v>16.173182000000001</v>
      </c>
      <c r="AI216">
        <v>0</v>
      </c>
      <c r="AJ216">
        <v>0</v>
      </c>
      <c r="AK216">
        <v>0</v>
      </c>
      <c r="AL216">
        <v>0</v>
      </c>
      <c r="AM216" t="s">
        <v>1828</v>
      </c>
      <c r="AN216" t="s">
        <v>1829</v>
      </c>
      <c r="AO216">
        <v>2006.1389999999999</v>
      </c>
      <c r="AR216" t="s">
        <v>156</v>
      </c>
      <c r="AS216" t="s">
        <v>229</v>
      </c>
      <c r="AT216" t="s">
        <v>1073</v>
      </c>
      <c r="AU216" t="s">
        <v>1827</v>
      </c>
      <c r="AV216" t="s">
        <v>49</v>
      </c>
      <c r="AW216">
        <v>1</v>
      </c>
      <c r="BB216">
        <v>0.92966666666666675</v>
      </c>
      <c r="BC216" t="s">
        <v>71</v>
      </c>
      <c r="BF216" t="s">
        <v>156</v>
      </c>
      <c r="BG216" t="s">
        <v>229</v>
      </c>
      <c r="BH216" t="s">
        <v>1827</v>
      </c>
      <c r="BI216">
        <v>249</v>
      </c>
      <c r="BJ216">
        <v>1</v>
      </c>
      <c r="BK216" t="s">
        <v>1073</v>
      </c>
      <c r="BL216" t="s">
        <v>697</v>
      </c>
      <c r="BM216">
        <v>0.92966666666666675</v>
      </c>
      <c r="BN216" t="s">
        <v>71</v>
      </c>
      <c r="BO216" t="s">
        <v>698</v>
      </c>
      <c r="BP216">
        <v>2006.1389999999999</v>
      </c>
    </row>
    <row r="217" spans="1:68" ht="16.5">
      <c r="A217" s="109" t="str">
        <f t="shared" si="72"/>
        <v>삼환교통</v>
      </c>
      <c r="B217" s="110" t="str">
        <f t="shared" si="73"/>
        <v>이종호</v>
      </c>
      <c r="C217" s="111" t="str">
        <f t="shared" si="74"/>
        <v>D</v>
      </c>
      <c r="D217" s="112">
        <f t="shared" si="75"/>
        <v>0.80563644177013061</v>
      </c>
      <c r="E217" s="113">
        <f t="shared" si="76"/>
        <v>3164</v>
      </c>
      <c r="F217" s="114" t="str">
        <f t="shared" si="77"/>
        <v>4</v>
      </c>
      <c r="G217" s="115" t="str">
        <f t="shared" si="78"/>
        <v>72아1207</v>
      </c>
      <c r="H217" s="116">
        <f t="shared" si="79"/>
        <v>4</v>
      </c>
      <c r="I217" s="117">
        <f t="shared" si="80"/>
        <v>2208.3340000000003</v>
      </c>
      <c r="J217" s="118">
        <f t="shared" si="81"/>
        <v>3.4772594941644447E-2</v>
      </c>
      <c r="K217" s="118">
        <f t="shared" si="82"/>
        <v>0.33400398336919462</v>
      </c>
      <c r="L217" s="118">
        <f t="shared" si="83"/>
        <v>0.26083010993807998</v>
      </c>
      <c r="M217" s="119">
        <f t="shared" si="84"/>
        <v>12.391999999999999</v>
      </c>
      <c r="N217" s="120">
        <f t="shared" si="85"/>
        <v>0.22641502598791671</v>
      </c>
      <c r="O217" s="120">
        <f t="shared" si="86"/>
        <v>29.298104362836423</v>
      </c>
      <c r="P217" s="252">
        <f t="shared" si="87"/>
        <v>1</v>
      </c>
      <c r="Q217" s="253">
        <f t="shared" si="88"/>
        <v>5</v>
      </c>
      <c r="R217" s="253">
        <f t="shared" si="89"/>
        <v>647</v>
      </c>
      <c r="T217">
        <v>514</v>
      </c>
      <c r="U217">
        <v>3164</v>
      </c>
      <c r="V217" t="s">
        <v>1830</v>
      </c>
      <c r="W217">
        <v>2208.3339999999998</v>
      </c>
      <c r="X217">
        <v>914.04399999999998</v>
      </c>
      <c r="Y217">
        <v>2.4159999999999999</v>
      </c>
      <c r="Z217">
        <v>12.391999999999999</v>
      </c>
      <c r="AA217">
        <v>135.40246300000001</v>
      </c>
      <c r="AB217">
        <v>4.7082949999999997</v>
      </c>
      <c r="AC217">
        <v>45.224961999999998</v>
      </c>
      <c r="AD217" s="1">
        <v>576</v>
      </c>
      <c r="AE217">
        <v>5</v>
      </c>
      <c r="AF217">
        <v>647</v>
      </c>
      <c r="AG217">
        <v>72</v>
      </c>
      <c r="AH217">
        <v>16.309407</v>
      </c>
      <c r="AI217">
        <v>134.1</v>
      </c>
      <c r="AJ217">
        <v>0</v>
      </c>
      <c r="AK217">
        <v>1</v>
      </c>
      <c r="AL217">
        <v>316</v>
      </c>
      <c r="AM217" t="s">
        <v>1831</v>
      </c>
      <c r="AN217" t="s">
        <v>1832</v>
      </c>
      <c r="AO217">
        <v>1930.421</v>
      </c>
      <c r="AR217" t="s">
        <v>156</v>
      </c>
      <c r="AS217" t="s">
        <v>229</v>
      </c>
      <c r="AT217" t="s">
        <v>1034</v>
      </c>
      <c r="AU217" t="s">
        <v>1830</v>
      </c>
      <c r="AV217" t="s">
        <v>49</v>
      </c>
      <c r="AW217">
        <v>4</v>
      </c>
      <c r="BB217">
        <v>0.80563644177013061</v>
      </c>
      <c r="BC217" t="s">
        <v>70</v>
      </c>
      <c r="BF217" t="s">
        <v>156</v>
      </c>
      <c r="BG217" t="s">
        <v>229</v>
      </c>
      <c r="BH217" t="s">
        <v>1830</v>
      </c>
      <c r="BI217">
        <v>3164</v>
      </c>
      <c r="BJ217">
        <v>4</v>
      </c>
      <c r="BK217" t="s">
        <v>1034</v>
      </c>
      <c r="BL217" t="s">
        <v>1030</v>
      </c>
      <c r="BM217">
        <v>0.80563644177013061</v>
      </c>
      <c r="BN217" t="s">
        <v>70</v>
      </c>
      <c r="BO217" t="s">
        <v>702</v>
      </c>
      <c r="BP217">
        <v>2208.3340000000003</v>
      </c>
    </row>
    <row r="218" spans="1:68" ht="16.5">
      <c r="A218" s="109" t="str">
        <f t="shared" si="72"/>
        <v>삼환교통</v>
      </c>
      <c r="B218" s="110" t="str">
        <f t="shared" si="73"/>
        <v>이준용</v>
      </c>
      <c r="C218" s="111" t="str">
        <f t="shared" si="74"/>
        <v>B</v>
      </c>
      <c r="D218" s="112">
        <f t="shared" si="75"/>
        <v>0.90286864353576191</v>
      </c>
      <c r="E218" s="113">
        <f t="shared" si="76"/>
        <v>7013</v>
      </c>
      <c r="F218" s="114" t="str">
        <f t="shared" si="77"/>
        <v>23</v>
      </c>
      <c r="G218" s="115" t="str">
        <f t="shared" si="78"/>
        <v>70바3141</v>
      </c>
      <c r="H218" s="116">
        <f t="shared" si="79"/>
        <v>3</v>
      </c>
      <c r="I218" s="117">
        <f t="shared" si="80"/>
        <v>3651.808</v>
      </c>
      <c r="J218" s="118">
        <f t="shared" si="81"/>
        <v>2.2793532306935198E-2</v>
      </c>
      <c r="K218" s="118">
        <f t="shared" si="82"/>
        <v>0.34581720529168203</v>
      </c>
      <c r="L218" s="118">
        <f t="shared" si="83"/>
        <v>0.13281092543748194</v>
      </c>
      <c r="M218" s="119">
        <f t="shared" si="84"/>
        <v>9.0380000000000003</v>
      </c>
      <c r="N218" s="120">
        <f t="shared" si="85"/>
        <v>5.4767391932982239E-2</v>
      </c>
      <c r="O218" s="120">
        <f t="shared" si="86"/>
        <v>2.3549978531182361</v>
      </c>
      <c r="P218" s="252">
        <f t="shared" si="87"/>
        <v>17</v>
      </c>
      <c r="Q218" s="253">
        <f t="shared" si="88"/>
        <v>2</v>
      </c>
      <c r="R218" s="253">
        <f t="shared" si="89"/>
        <v>86</v>
      </c>
      <c r="T218">
        <v>514</v>
      </c>
      <c r="U218">
        <v>7013</v>
      </c>
      <c r="V218" t="s">
        <v>1833</v>
      </c>
      <c r="W218">
        <v>3651.808</v>
      </c>
      <c r="X218">
        <v>1971.3340000000001</v>
      </c>
      <c r="Y218">
        <v>1.8520000000000001</v>
      </c>
      <c r="Z218">
        <v>9.0380000000000003</v>
      </c>
      <c r="AA218">
        <v>239.45354</v>
      </c>
      <c r="AB218">
        <v>5.457992</v>
      </c>
      <c r="AC218">
        <v>82.807153999999997</v>
      </c>
      <c r="AD218" s="1">
        <v>485</v>
      </c>
      <c r="AE218">
        <v>2</v>
      </c>
      <c r="AF218">
        <v>86</v>
      </c>
      <c r="AG218">
        <v>67</v>
      </c>
      <c r="AH218">
        <v>15.250590000000001</v>
      </c>
      <c r="AI218">
        <v>80.900000000000006</v>
      </c>
      <c r="AJ218">
        <v>0</v>
      </c>
      <c r="AK218">
        <v>17</v>
      </c>
      <c r="AL218">
        <v>2573</v>
      </c>
      <c r="AM218" t="s">
        <v>1834</v>
      </c>
      <c r="AN218" t="s">
        <v>1835</v>
      </c>
      <c r="AO218">
        <v>2023.1880000000001</v>
      </c>
      <c r="AR218" t="s">
        <v>156</v>
      </c>
      <c r="AS218" t="s">
        <v>228</v>
      </c>
      <c r="AT218" t="s">
        <v>1003</v>
      </c>
      <c r="AU218" t="s">
        <v>1833</v>
      </c>
      <c r="AV218" t="s">
        <v>49</v>
      </c>
      <c r="AW218">
        <v>3</v>
      </c>
      <c r="BB218">
        <v>0.90286864353576191</v>
      </c>
      <c r="BC218" t="s">
        <v>71</v>
      </c>
      <c r="BF218" t="s">
        <v>156</v>
      </c>
      <c r="BG218" t="s">
        <v>228</v>
      </c>
      <c r="BH218" t="s">
        <v>1833</v>
      </c>
      <c r="BI218">
        <v>7013</v>
      </c>
      <c r="BJ218">
        <v>3</v>
      </c>
      <c r="BK218" t="s">
        <v>1003</v>
      </c>
      <c r="BL218" t="s">
        <v>1006</v>
      </c>
      <c r="BM218">
        <v>0.90286864353576191</v>
      </c>
      <c r="BN218" t="s">
        <v>71</v>
      </c>
      <c r="BO218" t="s">
        <v>698</v>
      </c>
      <c r="BP218">
        <v>3651.808</v>
      </c>
    </row>
    <row r="219" spans="1:68" ht="16.5">
      <c r="A219" s="109" t="str">
        <f t="shared" si="72"/>
        <v>삼환교통</v>
      </c>
      <c r="B219" s="110" t="str">
        <f t="shared" si="73"/>
        <v>이준표</v>
      </c>
      <c r="C219" s="111" t="str">
        <f t="shared" si="74"/>
        <v>C</v>
      </c>
      <c r="D219" s="112">
        <f t="shared" si="75"/>
        <v>0.87252462050668911</v>
      </c>
      <c r="E219" s="113">
        <f t="shared" si="76"/>
        <v>7788</v>
      </c>
      <c r="F219" s="114" t="str">
        <f t="shared" si="77"/>
        <v>23</v>
      </c>
      <c r="G219" s="115" t="str">
        <f t="shared" si="78"/>
        <v>72아1011</v>
      </c>
      <c r="H219" s="116">
        <f t="shared" si="79"/>
        <v>9</v>
      </c>
      <c r="I219" s="117">
        <f t="shared" si="80"/>
        <v>1578.0910000000003</v>
      </c>
      <c r="J219" s="118">
        <f t="shared" si="81"/>
        <v>2.9739704165860598E-2</v>
      </c>
      <c r="K219" s="118">
        <f t="shared" si="82"/>
        <v>0.35983051342316175</v>
      </c>
      <c r="L219" s="118">
        <f t="shared" si="83"/>
        <v>0.16222131676817111</v>
      </c>
      <c r="M219" s="119">
        <f t="shared" si="84"/>
        <v>11.068</v>
      </c>
      <c r="N219" s="120">
        <f t="shared" si="85"/>
        <v>6.3367701862566864E-2</v>
      </c>
      <c r="O219" s="120">
        <f t="shared" si="86"/>
        <v>1.5841925465641715</v>
      </c>
      <c r="P219" s="252">
        <f t="shared" si="87"/>
        <v>3</v>
      </c>
      <c r="Q219" s="253">
        <f t="shared" si="88"/>
        <v>1</v>
      </c>
      <c r="R219" s="253">
        <f t="shared" si="89"/>
        <v>25</v>
      </c>
      <c r="T219">
        <v>514</v>
      </c>
      <c r="U219">
        <v>7788</v>
      </c>
      <c r="V219" t="s">
        <v>1836</v>
      </c>
      <c r="W219">
        <v>1578.0909999999999</v>
      </c>
      <c r="X219">
        <v>861.32</v>
      </c>
      <c r="Y219">
        <v>1.8320000000000001</v>
      </c>
      <c r="Z219">
        <v>11.068</v>
      </c>
      <c r="AA219">
        <v>104.39552399999999</v>
      </c>
      <c r="AB219">
        <v>3.104692</v>
      </c>
      <c r="AC219">
        <v>37.564695</v>
      </c>
      <c r="AD219" s="1">
        <v>256</v>
      </c>
      <c r="AE219">
        <v>1</v>
      </c>
      <c r="AF219">
        <v>25</v>
      </c>
      <c r="AG219">
        <v>77</v>
      </c>
      <c r="AH219">
        <v>15.116462</v>
      </c>
      <c r="AI219">
        <v>66.099999999999994</v>
      </c>
      <c r="AJ219">
        <v>0</v>
      </c>
      <c r="AK219">
        <v>3</v>
      </c>
      <c r="AL219">
        <v>971</v>
      </c>
      <c r="AM219" t="s">
        <v>1837</v>
      </c>
      <c r="AN219" t="s">
        <v>1838</v>
      </c>
      <c r="AO219">
        <v>402.15199999999999</v>
      </c>
      <c r="AR219" t="s">
        <v>156</v>
      </c>
      <c r="AS219" t="s">
        <v>228</v>
      </c>
      <c r="AT219" t="s">
        <v>1028</v>
      </c>
      <c r="AU219" t="s">
        <v>1836</v>
      </c>
      <c r="AV219" t="s">
        <v>49</v>
      </c>
      <c r="AW219">
        <v>9</v>
      </c>
      <c r="BB219">
        <v>0.87252462050668911</v>
      </c>
      <c r="BC219" t="s">
        <v>72</v>
      </c>
      <c r="BF219" t="s">
        <v>156</v>
      </c>
      <c r="BG219" t="s">
        <v>228</v>
      </c>
      <c r="BH219" t="s">
        <v>1836</v>
      </c>
      <c r="BI219">
        <v>7788</v>
      </c>
      <c r="BJ219">
        <v>9</v>
      </c>
      <c r="BK219" t="s">
        <v>1028</v>
      </c>
      <c r="BL219" t="s">
        <v>960</v>
      </c>
      <c r="BM219">
        <v>0.87252462050668911</v>
      </c>
      <c r="BN219" t="s">
        <v>72</v>
      </c>
      <c r="BO219" t="s">
        <v>700</v>
      </c>
      <c r="BP219">
        <v>1578.0910000000003</v>
      </c>
    </row>
    <row r="220" spans="1:68" ht="16.5">
      <c r="A220" s="109" t="str">
        <f t="shared" si="72"/>
        <v>삼환교통</v>
      </c>
      <c r="B220" s="110" t="str">
        <f t="shared" si="73"/>
        <v>이창희</v>
      </c>
      <c r="C220" s="111" t="str">
        <f t="shared" si="74"/>
        <v>C</v>
      </c>
      <c r="D220" s="112">
        <f t="shared" si="75"/>
        <v>0.86199999999999988</v>
      </c>
      <c r="E220" s="113">
        <f t="shared" si="76"/>
        <v>617</v>
      </c>
      <c r="F220" s="114" t="str">
        <f t="shared" si="77"/>
        <v>62</v>
      </c>
      <c r="G220" s="115" t="str">
        <f t="shared" si="78"/>
        <v>70바3136</v>
      </c>
      <c r="H220" s="116">
        <f t="shared" si="79"/>
        <v>1</v>
      </c>
      <c r="I220" s="117">
        <f t="shared" si="80"/>
        <v>1961.3589999999999</v>
      </c>
      <c r="J220" s="118">
        <f t="shared" si="81"/>
        <v>1.0673115245655181E-2</v>
      </c>
      <c r="K220" s="118">
        <f t="shared" si="82"/>
        <v>0.36105867972939137</v>
      </c>
      <c r="L220" s="118">
        <f t="shared" si="83"/>
        <v>0.23555096236843945</v>
      </c>
      <c r="M220" s="119">
        <f t="shared" si="84"/>
        <v>7.4260000000000002</v>
      </c>
      <c r="N220" s="120">
        <f t="shared" si="85"/>
        <v>5.098505678970551E-2</v>
      </c>
      <c r="O220" s="120">
        <f t="shared" si="86"/>
        <v>1.4275815901117541</v>
      </c>
      <c r="P220" s="252">
        <f t="shared" si="87"/>
        <v>5</v>
      </c>
      <c r="Q220" s="253">
        <f t="shared" si="88"/>
        <v>1</v>
      </c>
      <c r="R220" s="253">
        <f t="shared" si="89"/>
        <v>28</v>
      </c>
      <c r="T220">
        <v>514</v>
      </c>
      <c r="U220">
        <v>617</v>
      </c>
      <c r="V220" t="s">
        <v>1839</v>
      </c>
      <c r="W220">
        <v>1961.3589999999999</v>
      </c>
      <c r="X220">
        <v>910.24800000000005</v>
      </c>
      <c r="Y220">
        <v>2.1549999999999998</v>
      </c>
      <c r="Z220">
        <v>7.4260000000000002</v>
      </c>
      <c r="AA220">
        <v>138.61079599999999</v>
      </c>
      <c r="AB220">
        <v>1.479409</v>
      </c>
      <c r="AC220">
        <v>50.046630999999998</v>
      </c>
      <c r="AD220" s="1">
        <v>462</v>
      </c>
      <c r="AE220">
        <v>1</v>
      </c>
      <c r="AF220">
        <v>28</v>
      </c>
      <c r="AG220">
        <v>62</v>
      </c>
      <c r="AH220">
        <v>14.150117</v>
      </c>
      <c r="AI220">
        <v>0</v>
      </c>
      <c r="AJ220">
        <v>0</v>
      </c>
      <c r="AK220">
        <v>5</v>
      </c>
      <c r="AL220">
        <v>458</v>
      </c>
      <c r="AM220" t="s">
        <v>1840</v>
      </c>
      <c r="AN220" t="s">
        <v>1841</v>
      </c>
      <c r="AO220">
        <v>1961.3589999999999</v>
      </c>
      <c r="AR220" t="s">
        <v>156</v>
      </c>
      <c r="AS220" t="s">
        <v>231</v>
      </c>
      <c r="AT220" t="s">
        <v>1107</v>
      </c>
      <c r="AU220" t="s">
        <v>1839</v>
      </c>
      <c r="AV220" t="s">
        <v>49</v>
      </c>
      <c r="AW220">
        <v>1</v>
      </c>
      <c r="BB220">
        <v>0.86199999999999988</v>
      </c>
      <c r="BC220" t="s">
        <v>72</v>
      </c>
      <c r="BF220" t="s">
        <v>156</v>
      </c>
      <c r="BG220" t="s">
        <v>231</v>
      </c>
      <c r="BH220" t="s">
        <v>1839</v>
      </c>
      <c r="BI220">
        <v>617</v>
      </c>
      <c r="BJ220">
        <v>1</v>
      </c>
      <c r="BK220" t="s">
        <v>1107</v>
      </c>
      <c r="BL220" t="s">
        <v>697</v>
      </c>
      <c r="BM220">
        <v>0.86199999999999988</v>
      </c>
      <c r="BN220" t="s">
        <v>72</v>
      </c>
      <c r="BO220" t="s">
        <v>700</v>
      </c>
      <c r="BP220">
        <v>1961.3589999999999</v>
      </c>
    </row>
    <row r="221" spans="1:68" ht="16.5">
      <c r="A221" s="109" t="str">
        <f t="shared" si="72"/>
        <v>삼환교통</v>
      </c>
      <c r="B221" s="110" t="str">
        <f t="shared" si="73"/>
        <v>이춘석</v>
      </c>
      <c r="C221" s="111" t="str">
        <f t="shared" si="74"/>
        <v>C</v>
      </c>
      <c r="D221" s="112">
        <f t="shared" si="75"/>
        <v>0.88532049878544106</v>
      </c>
      <c r="E221" s="113">
        <f t="shared" si="76"/>
        <v>6384</v>
      </c>
      <c r="F221" s="114" t="str">
        <f t="shared" si="77"/>
        <v>79</v>
      </c>
      <c r="G221" s="115" t="str">
        <f t="shared" si="78"/>
        <v>70바3196</v>
      </c>
      <c r="H221" s="116">
        <f t="shared" si="79"/>
        <v>2</v>
      </c>
      <c r="I221" s="117">
        <f t="shared" si="80"/>
        <v>2550.779</v>
      </c>
      <c r="J221" s="118">
        <f t="shared" si="81"/>
        <v>3.1120069993453157E-2</v>
      </c>
      <c r="K221" s="118">
        <f t="shared" si="82"/>
        <v>0.31086316113604023</v>
      </c>
      <c r="L221" s="118">
        <f t="shared" si="83"/>
        <v>0.20464336581099343</v>
      </c>
      <c r="M221" s="119">
        <f t="shared" si="84"/>
        <v>9.4179999999999993</v>
      </c>
      <c r="N221" s="120">
        <f t="shared" si="85"/>
        <v>7.840741985095534E-2</v>
      </c>
      <c r="O221" s="120">
        <f t="shared" si="86"/>
        <v>22.306910947596794</v>
      </c>
      <c r="P221" s="252">
        <f t="shared" si="87"/>
        <v>11</v>
      </c>
      <c r="Q221" s="253">
        <f t="shared" si="88"/>
        <v>2</v>
      </c>
      <c r="R221" s="253">
        <f t="shared" si="89"/>
        <v>569</v>
      </c>
      <c r="T221">
        <v>514</v>
      </c>
      <c r="U221">
        <v>6384</v>
      </c>
      <c r="V221" t="s">
        <v>1842</v>
      </c>
      <c r="W221">
        <v>2550.779</v>
      </c>
      <c r="X221">
        <v>1140.7860000000001</v>
      </c>
      <c r="Y221">
        <v>2.2360000000000002</v>
      </c>
      <c r="Z221">
        <v>9.4179999999999993</v>
      </c>
      <c r="AA221">
        <v>144.55523400000001</v>
      </c>
      <c r="AB221">
        <v>4.4985689999999998</v>
      </c>
      <c r="AC221">
        <v>44.936897000000002</v>
      </c>
      <c r="AD221" s="1">
        <v>522</v>
      </c>
      <c r="AE221">
        <v>2</v>
      </c>
      <c r="AF221">
        <v>569</v>
      </c>
      <c r="AG221">
        <v>74</v>
      </c>
      <c r="AH221">
        <v>17.645703999999999</v>
      </c>
      <c r="AI221">
        <v>388.1</v>
      </c>
      <c r="AJ221">
        <v>0</v>
      </c>
      <c r="AK221">
        <v>11</v>
      </c>
      <c r="AL221">
        <v>1442</v>
      </c>
      <c r="AM221" t="s">
        <v>1843</v>
      </c>
      <c r="AN221" t="s">
        <v>1844</v>
      </c>
      <c r="AO221">
        <v>2314.0149999999999</v>
      </c>
      <c r="AR221" t="s">
        <v>156</v>
      </c>
      <c r="AS221" t="s">
        <v>232</v>
      </c>
      <c r="AT221" t="s">
        <v>1170</v>
      </c>
      <c r="AU221" t="s">
        <v>1842</v>
      </c>
      <c r="AV221" t="s">
        <v>49</v>
      </c>
      <c r="AW221">
        <v>2</v>
      </c>
      <c r="BB221">
        <v>0.88532049878544106</v>
      </c>
      <c r="BC221" t="s">
        <v>72</v>
      </c>
      <c r="BF221" t="s">
        <v>156</v>
      </c>
      <c r="BG221" t="s">
        <v>232</v>
      </c>
      <c r="BH221" t="s">
        <v>1842</v>
      </c>
      <c r="BI221">
        <v>6384</v>
      </c>
      <c r="BJ221">
        <v>2</v>
      </c>
      <c r="BK221" t="s">
        <v>1170</v>
      </c>
      <c r="BL221" t="s">
        <v>1195</v>
      </c>
      <c r="BM221">
        <v>0.88532049878544106</v>
      </c>
      <c r="BN221" t="s">
        <v>72</v>
      </c>
      <c r="BO221" t="s">
        <v>700</v>
      </c>
      <c r="BP221">
        <v>2550.779</v>
      </c>
    </row>
    <row r="222" spans="1:68" ht="16.5">
      <c r="A222" s="109" t="str">
        <f t="shared" si="72"/>
        <v>삼환교통</v>
      </c>
      <c r="B222" s="110" t="str">
        <f t="shared" si="73"/>
        <v>이충환</v>
      </c>
      <c r="C222" s="111" t="str">
        <f t="shared" si="74"/>
        <v>B</v>
      </c>
      <c r="D222" s="112">
        <f t="shared" si="75"/>
        <v>0.90261144810446137</v>
      </c>
      <c r="E222" s="113">
        <f t="shared" si="76"/>
        <v>4686</v>
      </c>
      <c r="F222" s="114" t="str">
        <f t="shared" si="77"/>
        <v>급행99</v>
      </c>
      <c r="G222" s="115" t="str">
        <f t="shared" si="78"/>
        <v>70바3126</v>
      </c>
      <c r="H222" s="116">
        <f t="shared" si="79"/>
        <v>14</v>
      </c>
      <c r="I222" s="117">
        <f t="shared" si="80"/>
        <v>2412.8760000000002</v>
      </c>
      <c r="J222" s="118">
        <f t="shared" si="81"/>
        <v>6.3198287659624423E-3</v>
      </c>
      <c r="K222" s="118">
        <f t="shared" si="82"/>
        <v>0.33014304217408375</v>
      </c>
      <c r="L222" s="118">
        <f t="shared" si="83"/>
        <v>0.15127176033911396</v>
      </c>
      <c r="M222" s="119">
        <f t="shared" si="84"/>
        <v>8.7379999999999995</v>
      </c>
      <c r="N222" s="120">
        <f t="shared" si="85"/>
        <v>0.33155454320901695</v>
      </c>
      <c r="O222" s="120">
        <f t="shared" si="86"/>
        <v>6.7968681357848473</v>
      </c>
      <c r="P222" s="252">
        <f t="shared" si="87"/>
        <v>0</v>
      </c>
      <c r="Q222" s="253">
        <f t="shared" si="88"/>
        <v>8</v>
      </c>
      <c r="R222" s="253">
        <f t="shared" si="89"/>
        <v>164</v>
      </c>
      <c r="T222">
        <v>514</v>
      </c>
      <c r="U222">
        <v>4686</v>
      </c>
      <c r="V222" t="s">
        <v>1845</v>
      </c>
      <c r="W222">
        <v>2412.8760000000002</v>
      </c>
      <c r="X222">
        <v>869.149</v>
      </c>
      <c r="Y222">
        <v>2.7759999999999998</v>
      </c>
      <c r="Z222">
        <v>8.7379999999999995</v>
      </c>
      <c r="AA222">
        <v>140.249686</v>
      </c>
      <c r="AB222">
        <v>0.88635399999999998</v>
      </c>
      <c r="AC222">
        <v>46.302458000000001</v>
      </c>
      <c r="AD222" s="1">
        <v>365</v>
      </c>
      <c r="AE222">
        <v>8</v>
      </c>
      <c r="AF222">
        <v>164</v>
      </c>
      <c r="AG222">
        <v>70</v>
      </c>
      <c r="AH222">
        <v>17.204145</v>
      </c>
      <c r="AI222">
        <v>130.1</v>
      </c>
      <c r="AJ222">
        <v>0</v>
      </c>
      <c r="AK222">
        <v>0</v>
      </c>
      <c r="AL222">
        <v>0</v>
      </c>
      <c r="AM222" t="s">
        <v>1846</v>
      </c>
      <c r="AN222" t="s">
        <v>1847</v>
      </c>
      <c r="AO222">
        <v>319.03500000000003</v>
      </c>
      <c r="AR222" t="s">
        <v>156</v>
      </c>
      <c r="AS222" t="s">
        <v>233</v>
      </c>
      <c r="AT222" t="s">
        <v>1181</v>
      </c>
      <c r="AU222" t="s">
        <v>1845</v>
      </c>
      <c r="AV222" t="s">
        <v>49</v>
      </c>
      <c r="AW222">
        <v>14</v>
      </c>
      <c r="BB222">
        <v>0.90261144810446137</v>
      </c>
      <c r="BC222" t="s">
        <v>71</v>
      </c>
      <c r="BF222" t="s">
        <v>156</v>
      </c>
      <c r="BG222" t="s">
        <v>233</v>
      </c>
      <c r="BH222" t="s">
        <v>1845</v>
      </c>
      <c r="BI222">
        <v>4686</v>
      </c>
      <c r="BJ222">
        <v>14</v>
      </c>
      <c r="BK222" t="s">
        <v>1181</v>
      </c>
      <c r="BL222" t="s">
        <v>1183</v>
      </c>
      <c r="BM222">
        <v>0.90261144810446137</v>
      </c>
      <c r="BN222" t="s">
        <v>71</v>
      </c>
      <c r="BO222" t="s">
        <v>698</v>
      </c>
      <c r="BP222">
        <v>2412.8760000000002</v>
      </c>
    </row>
    <row r="223" spans="1:68" ht="16.5">
      <c r="A223" s="109" t="str">
        <f t="shared" si="72"/>
        <v>삼환교통</v>
      </c>
      <c r="B223" s="110" t="str">
        <f t="shared" si="73"/>
        <v>이태민</v>
      </c>
      <c r="C223" s="111" t="str">
        <f t="shared" si="74"/>
        <v>A</v>
      </c>
      <c r="D223" s="112">
        <f t="shared" si="75"/>
        <v>0.97694646959287945</v>
      </c>
      <c r="E223" s="113">
        <f t="shared" si="76"/>
        <v>5236</v>
      </c>
      <c r="F223" s="114" t="str">
        <f t="shared" si="77"/>
        <v>79</v>
      </c>
      <c r="G223" s="115" t="str">
        <f t="shared" si="78"/>
        <v>70바3190</v>
      </c>
      <c r="H223" s="116">
        <f t="shared" si="79"/>
        <v>3</v>
      </c>
      <c r="I223" s="117">
        <f t="shared" si="80"/>
        <v>2286.7089999999998</v>
      </c>
      <c r="J223" s="118">
        <f t="shared" si="81"/>
        <v>6.1454482733754754E-3</v>
      </c>
      <c r="K223" s="118">
        <f t="shared" si="82"/>
        <v>0.32690161012597047</v>
      </c>
      <c r="L223" s="118">
        <f t="shared" si="83"/>
        <v>0.22127870227475382</v>
      </c>
      <c r="M223" s="119">
        <f t="shared" si="84"/>
        <v>7.3140000000000001</v>
      </c>
      <c r="N223" s="120">
        <f t="shared" si="85"/>
        <v>8.7461937658005459E-2</v>
      </c>
      <c r="O223" s="120">
        <f t="shared" si="86"/>
        <v>5.9474117607443713</v>
      </c>
      <c r="P223" s="252">
        <f t="shared" si="87"/>
        <v>0</v>
      </c>
      <c r="Q223" s="253">
        <f t="shared" si="88"/>
        <v>2</v>
      </c>
      <c r="R223" s="253">
        <f t="shared" si="89"/>
        <v>136</v>
      </c>
      <c r="T223">
        <v>514</v>
      </c>
      <c r="U223">
        <v>5236</v>
      </c>
      <c r="V223" t="s">
        <v>1848</v>
      </c>
      <c r="W223">
        <v>2286.7089999999998</v>
      </c>
      <c r="X223">
        <v>897.38099999999997</v>
      </c>
      <c r="Y223">
        <v>2.548</v>
      </c>
      <c r="Z223">
        <v>7.3140000000000001</v>
      </c>
      <c r="AA223">
        <v>128.274125</v>
      </c>
      <c r="AB223">
        <v>0.78830199999999995</v>
      </c>
      <c r="AC223">
        <v>41.933017999999997</v>
      </c>
      <c r="AD223" s="1">
        <v>506</v>
      </c>
      <c r="AE223">
        <v>2</v>
      </c>
      <c r="AF223">
        <v>136</v>
      </c>
      <c r="AG223">
        <v>74</v>
      </c>
      <c r="AH223">
        <v>17.826736</v>
      </c>
      <c r="AI223">
        <v>495.5</v>
      </c>
      <c r="AJ223">
        <v>0</v>
      </c>
      <c r="AK223">
        <v>0</v>
      </c>
      <c r="AL223">
        <v>0</v>
      </c>
      <c r="AM223" t="s">
        <v>1849</v>
      </c>
      <c r="AN223" t="s">
        <v>1850</v>
      </c>
      <c r="AO223">
        <v>2092.136</v>
      </c>
      <c r="AR223" t="s">
        <v>156</v>
      </c>
      <c r="AS223" t="s">
        <v>232</v>
      </c>
      <c r="AT223" t="s">
        <v>1166</v>
      </c>
      <c r="AU223" t="s">
        <v>1848</v>
      </c>
      <c r="AV223" t="s">
        <v>49</v>
      </c>
      <c r="AW223">
        <v>3</v>
      </c>
      <c r="BB223">
        <v>0.97694646959287945</v>
      </c>
      <c r="BC223" t="s">
        <v>69</v>
      </c>
      <c r="BF223" t="s">
        <v>156</v>
      </c>
      <c r="BG223" t="s">
        <v>232</v>
      </c>
      <c r="BH223" t="s">
        <v>1848</v>
      </c>
      <c r="BI223">
        <v>5236</v>
      </c>
      <c r="BJ223">
        <v>3</v>
      </c>
      <c r="BK223" t="s">
        <v>1166</v>
      </c>
      <c r="BL223" t="s">
        <v>1195</v>
      </c>
      <c r="BM223">
        <v>0.97694646959287945</v>
      </c>
      <c r="BN223" t="s">
        <v>69</v>
      </c>
      <c r="BO223" t="s">
        <v>701</v>
      </c>
      <c r="BP223">
        <v>2286.7089999999998</v>
      </c>
    </row>
    <row r="224" spans="1:68" ht="16.5">
      <c r="A224" s="109" t="str">
        <f t="shared" si="72"/>
        <v>삼환교통</v>
      </c>
      <c r="B224" s="110" t="str">
        <f t="shared" si="73"/>
        <v>이필득</v>
      </c>
      <c r="C224" s="111" t="str">
        <f t="shared" si="74"/>
        <v>C</v>
      </c>
      <c r="D224" s="112">
        <f t="shared" si="75"/>
        <v>0.89854227820372401</v>
      </c>
      <c r="E224" s="113">
        <f t="shared" si="76"/>
        <v>433</v>
      </c>
      <c r="F224" s="114" t="str">
        <f t="shared" si="77"/>
        <v>62</v>
      </c>
      <c r="G224" s="115" t="str">
        <f t="shared" si="78"/>
        <v>70바3136</v>
      </c>
      <c r="H224" s="116">
        <f t="shared" si="79"/>
        <v>2</v>
      </c>
      <c r="I224" s="117">
        <f t="shared" si="80"/>
        <v>1873.4760000000001</v>
      </c>
      <c r="J224" s="118">
        <f t="shared" si="81"/>
        <v>1.4640307744089186E-2</v>
      </c>
      <c r="K224" s="118">
        <f t="shared" si="82"/>
        <v>0.35783690590986023</v>
      </c>
      <c r="L224" s="118">
        <f t="shared" si="83"/>
        <v>6.1383225619116549E-2</v>
      </c>
      <c r="M224" s="119">
        <f t="shared" si="84"/>
        <v>6.7830000000000004</v>
      </c>
      <c r="N224" s="120">
        <f t="shared" si="85"/>
        <v>0</v>
      </c>
      <c r="O224" s="120">
        <f t="shared" si="86"/>
        <v>3.9498771267953257</v>
      </c>
      <c r="P224" s="252">
        <f t="shared" si="87"/>
        <v>19</v>
      </c>
      <c r="Q224" s="253">
        <f t="shared" si="88"/>
        <v>0</v>
      </c>
      <c r="R224" s="253">
        <f t="shared" si="89"/>
        <v>74</v>
      </c>
      <c r="T224">
        <v>514</v>
      </c>
      <c r="U224">
        <v>433</v>
      </c>
      <c r="V224" t="s">
        <v>1851</v>
      </c>
      <c r="W224">
        <v>1873.4760000000001</v>
      </c>
      <c r="X224">
        <v>836.04100000000005</v>
      </c>
      <c r="Y224">
        <v>2.2410000000000001</v>
      </c>
      <c r="Z224">
        <v>6.7830000000000004</v>
      </c>
      <c r="AA224">
        <v>134.084135</v>
      </c>
      <c r="AB224">
        <v>1.963033</v>
      </c>
      <c r="AC224">
        <v>47.980252</v>
      </c>
      <c r="AD224" s="1">
        <v>115</v>
      </c>
      <c r="AE224">
        <v>0</v>
      </c>
      <c r="AF224">
        <v>74</v>
      </c>
      <c r="AG224">
        <v>87</v>
      </c>
      <c r="AH224">
        <v>13.972391</v>
      </c>
      <c r="AI224">
        <v>21</v>
      </c>
      <c r="AJ224">
        <v>5</v>
      </c>
      <c r="AK224">
        <v>19</v>
      </c>
      <c r="AL224">
        <v>3528</v>
      </c>
      <c r="AM224" t="s">
        <v>1852</v>
      </c>
      <c r="AN224" t="s">
        <v>1853</v>
      </c>
      <c r="AO224">
        <v>1763.181</v>
      </c>
      <c r="AR224" t="s">
        <v>156</v>
      </c>
      <c r="AS224" t="s">
        <v>231</v>
      </c>
      <c r="AT224" t="s">
        <v>1107</v>
      </c>
      <c r="AU224" t="s">
        <v>1851</v>
      </c>
      <c r="AV224" t="s">
        <v>49</v>
      </c>
      <c r="AW224">
        <v>2</v>
      </c>
      <c r="BB224">
        <v>0.89854227820372401</v>
      </c>
      <c r="BC224" t="s">
        <v>72</v>
      </c>
      <c r="BF224" t="s">
        <v>156</v>
      </c>
      <c r="BG224" t="s">
        <v>231</v>
      </c>
      <c r="BH224" t="s">
        <v>1851</v>
      </c>
      <c r="BI224">
        <v>433</v>
      </c>
      <c r="BJ224">
        <v>2</v>
      </c>
      <c r="BK224" t="s">
        <v>1107</v>
      </c>
      <c r="BL224" t="s">
        <v>1123</v>
      </c>
      <c r="BM224">
        <v>0.89854227820372401</v>
      </c>
      <c r="BN224" t="s">
        <v>72</v>
      </c>
      <c r="BO224" t="s">
        <v>700</v>
      </c>
      <c r="BP224">
        <v>1873.4760000000001</v>
      </c>
    </row>
    <row r="225" spans="1:68" ht="16.5">
      <c r="A225" s="109" t="str">
        <f t="shared" si="72"/>
        <v>삼환교통</v>
      </c>
      <c r="B225" s="110" t="str">
        <f t="shared" si="73"/>
        <v>이헌언</v>
      </c>
      <c r="C225" s="111" t="str">
        <f t="shared" si="74"/>
        <v>B</v>
      </c>
      <c r="D225" s="112">
        <f t="shared" si="75"/>
        <v>0.92066666666666663</v>
      </c>
      <c r="E225" s="113">
        <f t="shared" si="76"/>
        <v>5011</v>
      </c>
      <c r="F225" s="114" t="str">
        <f t="shared" si="77"/>
        <v>58</v>
      </c>
      <c r="G225" s="115" t="str">
        <f t="shared" si="78"/>
        <v>72아1201</v>
      </c>
      <c r="H225" s="116">
        <f t="shared" si="79"/>
        <v>1</v>
      </c>
      <c r="I225" s="117">
        <f t="shared" si="80"/>
        <v>2358.7069999999999</v>
      </c>
      <c r="J225" s="118">
        <f t="shared" si="81"/>
        <v>2.9362583131927376E-3</v>
      </c>
      <c r="K225" s="118">
        <f t="shared" si="82"/>
        <v>0.35171006943397026</v>
      </c>
      <c r="L225" s="118">
        <f t="shared" si="83"/>
        <v>0.17763969836016089</v>
      </c>
      <c r="M225" s="119">
        <f t="shared" si="84"/>
        <v>8.8789999999999996</v>
      </c>
      <c r="N225" s="120">
        <f t="shared" si="85"/>
        <v>4.2396109393833148E-2</v>
      </c>
      <c r="O225" s="120">
        <f t="shared" si="86"/>
        <v>7.6736958002837996</v>
      </c>
      <c r="P225" s="252">
        <f t="shared" si="87"/>
        <v>0</v>
      </c>
      <c r="Q225" s="253">
        <f t="shared" si="88"/>
        <v>1</v>
      </c>
      <c r="R225" s="253">
        <f t="shared" si="89"/>
        <v>181</v>
      </c>
      <c r="T225">
        <v>514</v>
      </c>
      <c r="U225">
        <v>5011</v>
      </c>
      <c r="V225" t="s">
        <v>1854</v>
      </c>
      <c r="W225">
        <v>2358.7069999999999</v>
      </c>
      <c r="X225">
        <v>853.97299999999996</v>
      </c>
      <c r="Y225">
        <v>2.762</v>
      </c>
      <c r="Z225">
        <v>8.8789999999999996</v>
      </c>
      <c r="AA225">
        <v>152.49135200000001</v>
      </c>
      <c r="AB225">
        <v>0.44775399999999999</v>
      </c>
      <c r="AC225">
        <v>53.632744000000002</v>
      </c>
      <c r="AD225" s="1">
        <v>419</v>
      </c>
      <c r="AE225">
        <v>1</v>
      </c>
      <c r="AF225">
        <v>181</v>
      </c>
      <c r="AG225">
        <v>73</v>
      </c>
      <c r="AH225">
        <v>15.467808</v>
      </c>
      <c r="AI225">
        <v>1545.8</v>
      </c>
      <c r="AJ225">
        <v>0</v>
      </c>
      <c r="AK225">
        <v>0</v>
      </c>
      <c r="AL225">
        <v>0</v>
      </c>
      <c r="AM225" t="s">
        <v>1855</v>
      </c>
      <c r="AN225" t="s">
        <v>1856</v>
      </c>
      <c r="AO225">
        <v>2358.7069999999999</v>
      </c>
      <c r="AR225" t="s">
        <v>156</v>
      </c>
      <c r="AS225" t="s">
        <v>230</v>
      </c>
      <c r="AT225" t="s">
        <v>1092</v>
      </c>
      <c r="AU225" t="s">
        <v>1854</v>
      </c>
      <c r="AV225" t="s">
        <v>49</v>
      </c>
      <c r="AW225">
        <v>1</v>
      </c>
      <c r="BB225">
        <v>0.92066666666666663</v>
      </c>
      <c r="BC225" t="s">
        <v>71</v>
      </c>
      <c r="BF225" t="s">
        <v>156</v>
      </c>
      <c r="BG225" t="s">
        <v>230</v>
      </c>
      <c r="BH225" t="s">
        <v>1854</v>
      </c>
      <c r="BI225">
        <v>5011</v>
      </c>
      <c r="BJ225">
        <v>1</v>
      </c>
      <c r="BK225" t="s">
        <v>1092</v>
      </c>
      <c r="BL225" t="s">
        <v>697</v>
      </c>
      <c r="BM225">
        <v>0.92066666666666663</v>
      </c>
      <c r="BN225" t="s">
        <v>71</v>
      </c>
      <c r="BO225" t="s">
        <v>698</v>
      </c>
      <c r="BP225">
        <v>2358.7069999999999</v>
      </c>
    </row>
    <row r="226" spans="1:68" ht="16.5">
      <c r="A226" s="109" t="str">
        <f t="shared" si="72"/>
        <v>삼환교통</v>
      </c>
      <c r="B226" s="110" t="str">
        <f t="shared" si="73"/>
        <v>이형호</v>
      </c>
      <c r="C226" s="111" t="str">
        <f t="shared" si="74"/>
        <v>B</v>
      </c>
      <c r="D226" s="112">
        <f t="shared" si="75"/>
        <v>0.9258521857616</v>
      </c>
      <c r="E226" s="113">
        <f t="shared" si="76"/>
        <v>5202</v>
      </c>
      <c r="F226" s="114" t="str">
        <f t="shared" si="77"/>
        <v>4</v>
      </c>
      <c r="G226" s="115" t="str">
        <f t="shared" si="78"/>
        <v>72아1230</v>
      </c>
      <c r="H226" s="116">
        <f t="shared" si="79"/>
        <v>2</v>
      </c>
      <c r="I226" s="117">
        <f t="shared" si="80"/>
        <v>2239.1280000000002</v>
      </c>
      <c r="J226" s="118">
        <f t="shared" si="81"/>
        <v>1.6449268869797015E-2</v>
      </c>
      <c r="K226" s="118">
        <f t="shared" si="82"/>
        <v>0.32392117455676012</v>
      </c>
      <c r="L226" s="118">
        <f t="shared" si="83"/>
        <v>8.5301063628341028E-2</v>
      </c>
      <c r="M226" s="119">
        <f t="shared" si="84"/>
        <v>8.3439999999999994</v>
      </c>
      <c r="N226" s="120">
        <f t="shared" si="85"/>
        <v>0.13398072821205398</v>
      </c>
      <c r="O226" s="120">
        <f t="shared" si="86"/>
        <v>20.633032144656312</v>
      </c>
      <c r="P226" s="252">
        <f t="shared" si="87"/>
        <v>6</v>
      </c>
      <c r="Q226" s="253">
        <f t="shared" si="88"/>
        <v>3</v>
      </c>
      <c r="R226" s="253">
        <f t="shared" si="89"/>
        <v>462</v>
      </c>
      <c r="T226">
        <v>514</v>
      </c>
      <c r="U226">
        <v>5202</v>
      </c>
      <c r="V226" t="s">
        <v>1857</v>
      </c>
      <c r="W226">
        <v>2239.1280000000002</v>
      </c>
      <c r="X226">
        <v>806.42600000000004</v>
      </c>
      <c r="Y226">
        <v>2.7770000000000001</v>
      </c>
      <c r="Z226">
        <v>8.3439999999999994</v>
      </c>
      <c r="AA226">
        <v>138.38663700000001</v>
      </c>
      <c r="AB226">
        <v>2.2763589999999998</v>
      </c>
      <c r="AC226">
        <v>44.826362000000003</v>
      </c>
      <c r="AD226" s="1">
        <v>191</v>
      </c>
      <c r="AE226">
        <v>3</v>
      </c>
      <c r="AF226">
        <v>462</v>
      </c>
      <c r="AG226">
        <v>70</v>
      </c>
      <c r="AH226">
        <v>16.180232</v>
      </c>
      <c r="AI226">
        <v>143.6</v>
      </c>
      <c r="AJ226">
        <v>0</v>
      </c>
      <c r="AK226">
        <v>6</v>
      </c>
      <c r="AL226">
        <v>3231</v>
      </c>
      <c r="AM226" t="s">
        <v>1858</v>
      </c>
      <c r="AN226" t="s">
        <v>1859</v>
      </c>
      <c r="AO226">
        <v>2169.4290000000001</v>
      </c>
      <c r="AR226" t="s">
        <v>156</v>
      </c>
      <c r="AS226" t="s">
        <v>229</v>
      </c>
      <c r="AT226" t="s">
        <v>1071</v>
      </c>
      <c r="AU226" t="s">
        <v>1857</v>
      </c>
      <c r="AV226" t="s">
        <v>49</v>
      </c>
      <c r="AW226">
        <v>2</v>
      </c>
      <c r="BB226">
        <v>0.9258521857616</v>
      </c>
      <c r="BC226" t="s">
        <v>71</v>
      </c>
      <c r="BF226" t="s">
        <v>156</v>
      </c>
      <c r="BG226" t="s">
        <v>229</v>
      </c>
      <c r="BH226" t="s">
        <v>1857</v>
      </c>
      <c r="BI226">
        <v>5202</v>
      </c>
      <c r="BJ226">
        <v>2</v>
      </c>
      <c r="BK226" t="s">
        <v>1071</v>
      </c>
      <c r="BL226" t="s">
        <v>1059</v>
      </c>
      <c r="BM226">
        <v>0.9258521857616</v>
      </c>
      <c r="BN226" t="s">
        <v>71</v>
      </c>
      <c r="BO226" t="s">
        <v>698</v>
      </c>
      <c r="BP226">
        <v>2239.1280000000002</v>
      </c>
    </row>
    <row r="227" spans="1:68" ht="16.5">
      <c r="A227" s="109" t="str">
        <f t="shared" ref="A227:A290" si="90">BF227</f>
        <v>삼환교통</v>
      </c>
      <c r="B227" s="110" t="str">
        <f t="shared" ref="B227:B290" si="91">BH227</f>
        <v>이효상</v>
      </c>
      <c r="C227" s="111" t="str">
        <f t="shared" ref="C227:C290" si="92">BN227</f>
        <v>A</v>
      </c>
      <c r="D227" s="112">
        <f t="shared" ref="D227:D290" si="93">BM227</f>
        <v>0.96625828132833758</v>
      </c>
      <c r="E227" s="113">
        <f t="shared" ref="E227:E290" si="94">U227</f>
        <v>6758</v>
      </c>
      <c r="F227" s="114" t="str">
        <f t="shared" ref="F227:F290" si="95">BG227</f>
        <v>79</v>
      </c>
      <c r="G227" s="115" t="str">
        <f t="shared" ref="G227:G290" si="96">BK227</f>
        <v>70바3198</v>
      </c>
      <c r="H227" s="116">
        <f t="shared" ref="H227:H290" si="97">BJ227</f>
        <v>4</v>
      </c>
      <c r="I227" s="117">
        <f t="shared" ref="I227:I290" si="98">BP227</f>
        <v>2069.0320000000002</v>
      </c>
      <c r="J227" s="118">
        <f t="shared" ref="J227:J290" si="99">AB227/AA227</f>
        <v>1.4784619831280607E-2</v>
      </c>
      <c r="K227" s="118">
        <f t="shared" ref="K227:K290" si="100">AC227/AA227</f>
        <v>0.34049969806969055</v>
      </c>
      <c r="L227" s="118">
        <f t="shared" ref="L227:L290" si="101">AD227/I227</f>
        <v>0.24745871499329153</v>
      </c>
      <c r="M227" s="119">
        <f t="shared" ref="M227:M290" si="102">Z227</f>
        <v>9.3940000000000001</v>
      </c>
      <c r="N227" s="120">
        <f t="shared" ref="N227:N290" si="103">AE227*100/W227</f>
        <v>0.14499534081638177</v>
      </c>
      <c r="O227" s="120">
        <f t="shared" ref="O227:O290" si="104">AF227*100/W227</f>
        <v>13.581230256467759</v>
      </c>
      <c r="P227" s="252">
        <f t="shared" ref="P227:P290" si="105">AK227</f>
        <v>0</v>
      </c>
      <c r="Q227" s="253">
        <f t="shared" ref="Q227:Q290" si="106">AE227</f>
        <v>3</v>
      </c>
      <c r="R227" s="253">
        <f t="shared" ref="R227:R290" si="107">AF227</f>
        <v>281</v>
      </c>
      <c r="T227">
        <v>514</v>
      </c>
      <c r="U227">
        <v>6758</v>
      </c>
      <c r="V227" t="s">
        <v>1860</v>
      </c>
      <c r="W227">
        <v>2069.0320000000002</v>
      </c>
      <c r="X227">
        <v>885.08</v>
      </c>
      <c r="Y227">
        <v>2.3380000000000001</v>
      </c>
      <c r="Z227">
        <v>9.3940000000000001</v>
      </c>
      <c r="AA227">
        <v>116.654403</v>
      </c>
      <c r="AB227">
        <v>1.724691</v>
      </c>
      <c r="AC227">
        <v>39.720789000000003</v>
      </c>
      <c r="AD227" s="1">
        <v>512</v>
      </c>
      <c r="AE227">
        <v>3</v>
      </c>
      <c r="AF227">
        <v>281</v>
      </c>
      <c r="AG227">
        <v>78</v>
      </c>
      <c r="AH227">
        <v>17.736424</v>
      </c>
      <c r="AI227">
        <v>748</v>
      </c>
      <c r="AJ227">
        <v>0</v>
      </c>
      <c r="AK227">
        <v>0</v>
      </c>
      <c r="AL227">
        <v>0</v>
      </c>
      <c r="AM227" t="s">
        <v>1861</v>
      </c>
      <c r="AN227" t="s">
        <v>1862</v>
      </c>
      <c r="AO227">
        <v>1765.4960000000001</v>
      </c>
      <c r="AR227" t="s">
        <v>156</v>
      </c>
      <c r="AS227" t="s">
        <v>232</v>
      </c>
      <c r="AT227" t="s">
        <v>1172</v>
      </c>
      <c r="AU227" t="s">
        <v>1860</v>
      </c>
      <c r="AV227" t="s">
        <v>49</v>
      </c>
      <c r="AW227">
        <v>4</v>
      </c>
      <c r="BB227">
        <v>0.96625828132833758</v>
      </c>
      <c r="BC227" t="s">
        <v>69</v>
      </c>
      <c r="BF227" t="s">
        <v>156</v>
      </c>
      <c r="BG227" t="s">
        <v>232</v>
      </c>
      <c r="BH227" t="s">
        <v>1860</v>
      </c>
      <c r="BI227">
        <v>6758</v>
      </c>
      <c r="BJ227">
        <v>4</v>
      </c>
      <c r="BK227" t="s">
        <v>1172</v>
      </c>
      <c r="BL227" t="s">
        <v>1195</v>
      </c>
      <c r="BM227">
        <v>0.96625828132833758</v>
      </c>
      <c r="BN227" t="s">
        <v>69</v>
      </c>
      <c r="BO227" t="s">
        <v>701</v>
      </c>
      <c r="BP227">
        <v>2069.0320000000002</v>
      </c>
    </row>
    <row r="228" spans="1:68" ht="16.5">
      <c r="A228" s="109" t="str">
        <f t="shared" si="90"/>
        <v>삼환교통</v>
      </c>
      <c r="B228" s="110" t="str">
        <f t="shared" si="91"/>
        <v>이희성</v>
      </c>
      <c r="C228" s="111" t="str">
        <f t="shared" si="92"/>
        <v>B</v>
      </c>
      <c r="D228" s="112">
        <f t="shared" si="93"/>
        <v>0.93486622155537891</v>
      </c>
      <c r="E228" s="113">
        <f t="shared" si="94"/>
        <v>2008</v>
      </c>
      <c r="F228" s="114" t="str">
        <f t="shared" si="95"/>
        <v>62</v>
      </c>
      <c r="G228" s="115" t="str">
        <f t="shared" si="96"/>
        <v>70바3177</v>
      </c>
      <c r="H228" s="116">
        <f t="shared" si="97"/>
        <v>14</v>
      </c>
      <c r="I228" s="117">
        <f t="shared" si="98"/>
        <v>1866.9769999999996</v>
      </c>
      <c r="J228" s="118">
        <f t="shared" si="99"/>
        <v>8.3541306164267685E-3</v>
      </c>
      <c r="K228" s="118">
        <f t="shared" si="100"/>
        <v>0.37355365333920165</v>
      </c>
      <c r="L228" s="118">
        <f t="shared" si="101"/>
        <v>0.11141004950784077</v>
      </c>
      <c r="M228" s="119">
        <f t="shared" si="102"/>
        <v>9.2949999999999999</v>
      </c>
      <c r="N228" s="120">
        <f t="shared" si="103"/>
        <v>0</v>
      </c>
      <c r="O228" s="120">
        <f t="shared" si="104"/>
        <v>7.6594409036640512</v>
      </c>
      <c r="P228" s="252">
        <f t="shared" si="105"/>
        <v>3</v>
      </c>
      <c r="Q228" s="253">
        <f t="shared" si="106"/>
        <v>0</v>
      </c>
      <c r="R228" s="253">
        <f t="shared" si="107"/>
        <v>143</v>
      </c>
      <c r="T228">
        <v>514</v>
      </c>
      <c r="U228">
        <v>2008</v>
      </c>
      <c r="V228" t="s">
        <v>1863</v>
      </c>
      <c r="W228">
        <v>1866.9770000000001</v>
      </c>
      <c r="X228">
        <v>845.85</v>
      </c>
      <c r="Y228">
        <v>2.2069999999999999</v>
      </c>
      <c r="Z228">
        <v>9.2949999999999999</v>
      </c>
      <c r="AA228">
        <v>129.27329599999999</v>
      </c>
      <c r="AB228">
        <v>1.079966</v>
      </c>
      <c r="AC228">
        <v>48.290512</v>
      </c>
      <c r="AD228" s="1">
        <v>208</v>
      </c>
      <c r="AE228">
        <v>0</v>
      </c>
      <c r="AF228">
        <v>143</v>
      </c>
      <c r="AG228">
        <v>71</v>
      </c>
      <c r="AH228">
        <v>14.442093</v>
      </c>
      <c r="AI228">
        <v>0</v>
      </c>
      <c r="AJ228">
        <v>0</v>
      </c>
      <c r="AK228">
        <v>3</v>
      </c>
      <c r="AL228">
        <v>451</v>
      </c>
      <c r="AM228" t="s">
        <v>1864</v>
      </c>
      <c r="AN228" t="s">
        <v>1865</v>
      </c>
      <c r="AO228">
        <v>332.233</v>
      </c>
      <c r="AR228" t="s">
        <v>156</v>
      </c>
      <c r="AS228" t="s">
        <v>231</v>
      </c>
      <c r="AT228" t="s">
        <v>1125</v>
      </c>
      <c r="AU228" t="s">
        <v>1863</v>
      </c>
      <c r="AV228" t="s">
        <v>49</v>
      </c>
      <c r="AW228">
        <v>14</v>
      </c>
      <c r="BB228">
        <v>0.93486622155537891</v>
      </c>
      <c r="BC228" t="s">
        <v>71</v>
      </c>
      <c r="BF228" t="s">
        <v>156</v>
      </c>
      <c r="BG228" t="s">
        <v>231</v>
      </c>
      <c r="BH228" t="s">
        <v>1863</v>
      </c>
      <c r="BI228">
        <v>2008</v>
      </c>
      <c r="BJ228">
        <v>14</v>
      </c>
      <c r="BK228" t="s">
        <v>1125</v>
      </c>
      <c r="BL228" t="s">
        <v>1103</v>
      </c>
      <c r="BM228">
        <v>0.93486622155537891</v>
      </c>
      <c r="BN228" t="s">
        <v>71</v>
      </c>
      <c r="BO228" t="s">
        <v>698</v>
      </c>
      <c r="BP228">
        <v>1866.9769999999996</v>
      </c>
    </row>
    <row r="229" spans="1:68" ht="16.5">
      <c r="A229" s="109" t="str">
        <f t="shared" si="90"/>
        <v>삼환교통</v>
      </c>
      <c r="B229" s="110" t="str">
        <f t="shared" si="91"/>
        <v>인슬기</v>
      </c>
      <c r="C229" s="111" t="str">
        <f t="shared" si="92"/>
        <v>C</v>
      </c>
      <c r="D229" s="112">
        <f t="shared" si="93"/>
        <v>0.89315283479365404</v>
      </c>
      <c r="E229" s="113">
        <f t="shared" si="94"/>
        <v>2036</v>
      </c>
      <c r="F229" s="114" t="str">
        <f t="shared" si="95"/>
        <v>62</v>
      </c>
      <c r="G229" s="115" t="str">
        <f t="shared" si="96"/>
        <v>70바3119</v>
      </c>
      <c r="H229" s="116">
        <f t="shared" si="97"/>
        <v>13</v>
      </c>
      <c r="I229" s="117">
        <f t="shared" si="98"/>
        <v>2086.3719999999998</v>
      </c>
      <c r="J229" s="118">
        <f t="shared" si="99"/>
        <v>3.9793525170882804E-2</v>
      </c>
      <c r="K229" s="118">
        <f t="shared" si="100"/>
        <v>0.36965247973869969</v>
      </c>
      <c r="L229" s="118">
        <f t="shared" si="101"/>
        <v>9.5380881261826755E-2</v>
      </c>
      <c r="M229" s="119">
        <f t="shared" si="102"/>
        <v>9.2579999999999991</v>
      </c>
      <c r="N229" s="120">
        <f t="shared" si="103"/>
        <v>4.7930091086345106E-2</v>
      </c>
      <c r="O229" s="120">
        <f t="shared" si="104"/>
        <v>1.1023920949859374</v>
      </c>
      <c r="P229" s="252">
        <f t="shared" si="105"/>
        <v>12</v>
      </c>
      <c r="Q229" s="253">
        <f t="shared" si="106"/>
        <v>1</v>
      </c>
      <c r="R229" s="253">
        <f t="shared" si="107"/>
        <v>23</v>
      </c>
      <c r="T229">
        <v>514</v>
      </c>
      <c r="U229">
        <v>2036</v>
      </c>
      <c r="V229" t="s">
        <v>1866</v>
      </c>
      <c r="W229">
        <v>2086.3719999999998</v>
      </c>
      <c r="X229">
        <v>975.17</v>
      </c>
      <c r="Y229">
        <v>2.1389999999999998</v>
      </c>
      <c r="Z229">
        <v>9.2579999999999991</v>
      </c>
      <c r="AA229">
        <v>151.92941500000001</v>
      </c>
      <c r="AB229">
        <v>6.0458069999999999</v>
      </c>
      <c r="AC229">
        <v>56.161085</v>
      </c>
      <c r="AD229" s="1">
        <v>199</v>
      </c>
      <c r="AE229">
        <v>1</v>
      </c>
      <c r="AF229">
        <v>23</v>
      </c>
      <c r="AG229">
        <v>87</v>
      </c>
      <c r="AH229">
        <v>13.732507999999999</v>
      </c>
      <c r="AI229">
        <v>37.6</v>
      </c>
      <c r="AJ229">
        <v>2.8</v>
      </c>
      <c r="AK229">
        <v>12</v>
      </c>
      <c r="AL229">
        <v>2761</v>
      </c>
      <c r="AM229" t="s">
        <v>1867</v>
      </c>
      <c r="AN229" t="s">
        <v>1868</v>
      </c>
      <c r="AO229">
        <v>263.86599999999999</v>
      </c>
      <c r="AR229" t="s">
        <v>156</v>
      </c>
      <c r="AS229" t="s">
        <v>231</v>
      </c>
      <c r="AT229" t="s">
        <v>1103</v>
      </c>
      <c r="AU229" t="s">
        <v>1866</v>
      </c>
      <c r="AV229" t="s">
        <v>49</v>
      </c>
      <c r="AW229">
        <v>13</v>
      </c>
      <c r="BB229">
        <v>0.89315283479365404</v>
      </c>
      <c r="BC229" t="s">
        <v>72</v>
      </c>
      <c r="BF229" t="s">
        <v>156</v>
      </c>
      <c r="BG229" t="s">
        <v>231</v>
      </c>
      <c r="BH229" t="s">
        <v>1866</v>
      </c>
      <c r="BI229">
        <v>2036</v>
      </c>
      <c r="BJ229">
        <v>13</v>
      </c>
      <c r="BK229" t="s">
        <v>1103</v>
      </c>
      <c r="BL229" t="s">
        <v>1129</v>
      </c>
      <c r="BM229">
        <v>0.89315283479365404</v>
      </c>
      <c r="BN229" t="s">
        <v>72</v>
      </c>
      <c r="BO229" t="s">
        <v>700</v>
      </c>
      <c r="BP229">
        <v>2086.3719999999998</v>
      </c>
    </row>
    <row r="230" spans="1:68" ht="16.5">
      <c r="A230" s="109" t="str">
        <f t="shared" si="90"/>
        <v>삼환교통</v>
      </c>
      <c r="B230" s="110" t="str">
        <f t="shared" si="91"/>
        <v>임보현</v>
      </c>
      <c r="C230" s="111" t="str">
        <f t="shared" si="92"/>
        <v>B</v>
      </c>
      <c r="D230" s="112">
        <f t="shared" si="93"/>
        <v>0.90600000000000003</v>
      </c>
      <c r="E230" s="113">
        <f t="shared" si="94"/>
        <v>1356</v>
      </c>
      <c r="F230" s="114" t="str">
        <f t="shared" si="95"/>
        <v>4</v>
      </c>
      <c r="G230" s="115" t="str">
        <f t="shared" si="96"/>
        <v>72아1222</v>
      </c>
      <c r="H230" s="116">
        <f t="shared" si="97"/>
        <v>1</v>
      </c>
      <c r="I230" s="117">
        <f t="shared" si="98"/>
        <v>1925.6759999999999</v>
      </c>
      <c r="J230" s="118">
        <f t="shared" si="99"/>
        <v>1.0231619609757032E-2</v>
      </c>
      <c r="K230" s="118">
        <f t="shared" si="100"/>
        <v>0.35099673623874461</v>
      </c>
      <c r="L230" s="118">
        <f t="shared" si="101"/>
        <v>0.13969120454323572</v>
      </c>
      <c r="M230" s="119">
        <f t="shared" si="102"/>
        <v>7.6779999999999999</v>
      </c>
      <c r="N230" s="120">
        <f t="shared" si="103"/>
        <v>0.36350871070730489</v>
      </c>
      <c r="O230" s="120">
        <f t="shared" si="104"/>
        <v>8.4126301620833406</v>
      </c>
      <c r="P230" s="252">
        <f t="shared" si="105"/>
        <v>3</v>
      </c>
      <c r="Q230" s="253">
        <f t="shared" si="106"/>
        <v>7</v>
      </c>
      <c r="R230" s="253">
        <f t="shared" si="107"/>
        <v>162</v>
      </c>
      <c r="T230">
        <v>514</v>
      </c>
      <c r="U230">
        <v>1356</v>
      </c>
      <c r="V230" t="s">
        <v>1869</v>
      </c>
      <c r="W230">
        <v>1925.6759999999999</v>
      </c>
      <c r="X230">
        <v>708.46799999999996</v>
      </c>
      <c r="Y230">
        <v>2.718</v>
      </c>
      <c r="Z230">
        <v>7.6779999999999999</v>
      </c>
      <c r="AA230">
        <v>129.22636399999999</v>
      </c>
      <c r="AB230">
        <v>1.322195</v>
      </c>
      <c r="AC230">
        <v>45.358032000000001</v>
      </c>
      <c r="AD230" s="1">
        <v>269</v>
      </c>
      <c r="AE230">
        <v>7</v>
      </c>
      <c r="AF230">
        <v>162</v>
      </c>
      <c r="AG230">
        <v>69</v>
      </c>
      <c r="AH230">
        <v>14.901572</v>
      </c>
      <c r="AI230">
        <v>58.3</v>
      </c>
      <c r="AJ230">
        <v>0</v>
      </c>
      <c r="AK230">
        <v>3</v>
      </c>
      <c r="AL230">
        <v>136</v>
      </c>
      <c r="AM230" t="s">
        <v>1870</v>
      </c>
      <c r="AN230" t="s">
        <v>1871</v>
      </c>
      <c r="AO230">
        <v>1925.6759999999999</v>
      </c>
      <c r="AR230" t="s">
        <v>156</v>
      </c>
      <c r="AS230" t="s">
        <v>229</v>
      </c>
      <c r="AT230" t="s">
        <v>1055</v>
      </c>
      <c r="AU230" t="s">
        <v>1869</v>
      </c>
      <c r="AV230" t="s">
        <v>49</v>
      </c>
      <c r="AW230">
        <v>1</v>
      </c>
      <c r="BB230">
        <v>0.90600000000000003</v>
      </c>
      <c r="BC230" t="s">
        <v>71</v>
      </c>
      <c r="BF230" t="s">
        <v>156</v>
      </c>
      <c r="BG230" t="s">
        <v>229</v>
      </c>
      <c r="BH230" t="s">
        <v>1869</v>
      </c>
      <c r="BI230">
        <v>1356</v>
      </c>
      <c r="BJ230">
        <v>1</v>
      </c>
      <c r="BK230" t="s">
        <v>1055</v>
      </c>
      <c r="BL230" t="s">
        <v>697</v>
      </c>
      <c r="BM230">
        <v>0.90600000000000003</v>
      </c>
      <c r="BN230" t="s">
        <v>71</v>
      </c>
      <c r="BO230" t="s">
        <v>698</v>
      </c>
      <c r="BP230">
        <v>1925.6759999999999</v>
      </c>
    </row>
    <row r="231" spans="1:68" ht="16.5">
      <c r="A231" s="109" t="str">
        <f t="shared" si="90"/>
        <v>삼환교통</v>
      </c>
      <c r="B231" s="110" t="str">
        <f t="shared" si="91"/>
        <v>임봉재</v>
      </c>
      <c r="C231" s="111" t="str">
        <f t="shared" si="92"/>
        <v>A</v>
      </c>
      <c r="D231" s="112">
        <f t="shared" si="93"/>
        <v>0.96869565217391318</v>
      </c>
      <c r="E231" s="113">
        <f t="shared" si="94"/>
        <v>1232</v>
      </c>
      <c r="F231" s="114" t="str">
        <f t="shared" si="95"/>
        <v>79</v>
      </c>
      <c r="G231" s="115" t="str">
        <f t="shared" si="96"/>
        <v>70바3179</v>
      </c>
      <c r="H231" s="116">
        <f t="shared" si="97"/>
        <v>1</v>
      </c>
      <c r="I231" s="117">
        <f t="shared" si="98"/>
        <v>2488.2330000000002</v>
      </c>
      <c r="J231" s="118">
        <f t="shared" si="99"/>
        <v>3.0322434947389645E-2</v>
      </c>
      <c r="K231" s="118">
        <f t="shared" si="100"/>
        <v>0.35443109228057079</v>
      </c>
      <c r="L231" s="118">
        <f t="shared" si="101"/>
        <v>0.16437367400882472</v>
      </c>
      <c r="M231" s="119">
        <f t="shared" si="102"/>
        <v>11.659000000000001</v>
      </c>
      <c r="N231" s="120">
        <f t="shared" si="103"/>
        <v>0.1205674870480377</v>
      </c>
      <c r="O231" s="120">
        <f t="shared" si="104"/>
        <v>19.572122064131452</v>
      </c>
      <c r="P231" s="252">
        <f t="shared" si="105"/>
        <v>3</v>
      </c>
      <c r="Q231" s="253">
        <f t="shared" si="106"/>
        <v>3</v>
      </c>
      <c r="R231" s="253">
        <f t="shared" si="107"/>
        <v>487</v>
      </c>
      <c r="T231">
        <v>514</v>
      </c>
      <c r="U231">
        <v>1232</v>
      </c>
      <c r="V231" t="s">
        <v>1872</v>
      </c>
      <c r="W231">
        <v>2488.2330000000002</v>
      </c>
      <c r="X231">
        <v>1116.9960000000001</v>
      </c>
      <c r="Y231">
        <v>2.2280000000000002</v>
      </c>
      <c r="Z231">
        <v>11.659000000000001</v>
      </c>
      <c r="AA231">
        <v>140.11328599999999</v>
      </c>
      <c r="AB231">
        <v>4.2485759999999999</v>
      </c>
      <c r="AC231">
        <v>49.660505000000001</v>
      </c>
      <c r="AD231" s="1">
        <v>409</v>
      </c>
      <c r="AE231">
        <v>3</v>
      </c>
      <c r="AF231">
        <v>487</v>
      </c>
      <c r="AG231">
        <v>73</v>
      </c>
      <c r="AH231">
        <v>17.758721999999999</v>
      </c>
      <c r="AI231">
        <v>345.3</v>
      </c>
      <c r="AJ231">
        <v>0</v>
      </c>
      <c r="AK231">
        <v>3</v>
      </c>
      <c r="AL231">
        <v>809</v>
      </c>
      <c r="AM231" t="s">
        <v>1873</v>
      </c>
      <c r="AN231" t="s">
        <v>1874</v>
      </c>
      <c r="AO231">
        <v>2488.2330000000002</v>
      </c>
      <c r="AR231" t="s">
        <v>156</v>
      </c>
      <c r="AS231" t="s">
        <v>232</v>
      </c>
      <c r="AT231" t="s">
        <v>1164</v>
      </c>
      <c r="AU231" t="s">
        <v>1872</v>
      </c>
      <c r="AV231" t="s">
        <v>49</v>
      </c>
      <c r="AW231">
        <v>1</v>
      </c>
      <c r="BB231">
        <v>0.96869565217391318</v>
      </c>
      <c r="BC231" t="s">
        <v>69</v>
      </c>
      <c r="BF231" t="s">
        <v>156</v>
      </c>
      <c r="BG231" t="s">
        <v>232</v>
      </c>
      <c r="BH231" t="s">
        <v>1872</v>
      </c>
      <c r="BI231">
        <v>1232</v>
      </c>
      <c r="BJ231">
        <v>1</v>
      </c>
      <c r="BK231" t="s">
        <v>1164</v>
      </c>
      <c r="BL231" t="s">
        <v>697</v>
      </c>
      <c r="BM231">
        <v>0.96869565217391318</v>
      </c>
      <c r="BN231" t="s">
        <v>69</v>
      </c>
      <c r="BO231" t="s">
        <v>701</v>
      </c>
      <c r="BP231">
        <v>2488.2330000000002</v>
      </c>
    </row>
    <row r="232" spans="1:68" ht="16.5">
      <c r="A232" s="109" t="str">
        <f t="shared" si="90"/>
        <v>삼환교통</v>
      </c>
      <c r="B232" s="110" t="str">
        <f t="shared" si="91"/>
        <v>임영만</v>
      </c>
      <c r="C232" s="111" t="str">
        <f t="shared" si="92"/>
        <v>D</v>
      </c>
      <c r="D232" s="112">
        <f t="shared" si="93"/>
        <v>0.81499999999999995</v>
      </c>
      <c r="E232" s="113">
        <f t="shared" si="94"/>
        <v>3240</v>
      </c>
      <c r="F232" s="114" t="str">
        <f t="shared" si="95"/>
        <v>58</v>
      </c>
      <c r="G232" s="115" t="str">
        <f t="shared" si="96"/>
        <v>72아1197</v>
      </c>
      <c r="H232" s="116">
        <f t="shared" si="97"/>
        <v>1</v>
      </c>
      <c r="I232" s="117">
        <f t="shared" si="98"/>
        <v>2374.761</v>
      </c>
      <c r="J232" s="118">
        <f t="shared" si="99"/>
        <v>2.7675590105989249E-2</v>
      </c>
      <c r="K232" s="118">
        <f t="shared" si="100"/>
        <v>0.38399641729086137</v>
      </c>
      <c r="L232" s="118">
        <f t="shared" si="101"/>
        <v>0.29813526498034959</v>
      </c>
      <c r="M232" s="119">
        <f t="shared" si="102"/>
        <v>11.537000000000001</v>
      </c>
      <c r="N232" s="120">
        <f t="shared" si="103"/>
        <v>4.2109500703439211E-2</v>
      </c>
      <c r="O232" s="120">
        <f t="shared" si="104"/>
        <v>7.0743961181777877</v>
      </c>
      <c r="P232" s="252">
        <f t="shared" si="105"/>
        <v>0</v>
      </c>
      <c r="Q232" s="253">
        <f t="shared" si="106"/>
        <v>1</v>
      </c>
      <c r="R232" s="253">
        <f t="shared" si="107"/>
        <v>168</v>
      </c>
      <c r="T232">
        <v>514</v>
      </c>
      <c r="U232">
        <v>3240</v>
      </c>
      <c r="V232" t="s">
        <v>1875</v>
      </c>
      <c r="W232">
        <v>2374.761</v>
      </c>
      <c r="X232">
        <v>971.08600000000001</v>
      </c>
      <c r="Y232">
        <v>2.4449999999999998</v>
      </c>
      <c r="Z232">
        <v>11.537000000000001</v>
      </c>
      <c r="AA232">
        <v>152.26912899999999</v>
      </c>
      <c r="AB232">
        <v>4.2141380000000002</v>
      </c>
      <c r="AC232">
        <v>58.470799999999997</v>
      </c>
      <c r="AD232" s="1">
        <v>708</v>
      </c>
      <c r="AE232">
        <v>1</v>
      </c>
      <c r="AF232">
        <v>168</v>
      </c>
      <c r="AG232">
        <v>71</v>
      </c>
      <c r="AH232">
        <v>15.595813</v>
      </c>
      <c r="AI232">
        <v>1456.2</v>
      </c>
      <c r="AJ232">
        <v>0</v>
      </c>
      <c r="AK232">
        <v>0</v>
      </c>
      <c r="AL232">
        <v>0</v>
      </c>
      <c r="AM232" t="s">
        <v>1876</v>
      </c>
      <c r="AN232" t="s">
        <v>1877</v>
      </c>
      <c r="AO232">
        <v>2374.761</v>
      </c>
      <c r="AR232" t="s">
        <v>156</v>
      </c>
      <c r="AS232" t="s">
        <v>230</v>
      </c>
      <c r="AT232" t="s">
        <v>1084</v>
      </c>
      <c r="AU232" t="s">
        <v>1875</v>
      </c>
      <c r="AV232" t="s">
        <v>49</v>
      </c>
      <c r="AW232">
        <v>1</v>
      </c>
      <c r="BB232">
        <v>0.81499999999999995</v>
      </c>
      <c r="BC232" t="s">
        <v>70</v>
      </c>
      <c r="BF232" t="s">
        <v>156</v>
      </c>
      <c r="BG232" t="s">
        <v>230</v>
      </c>
      <c r="BH232" t="s">
        <v>1875</v>
      </c>
      <c r="BI232">
        <v>3240</v>
      </c>
      <c r="BJ232">
        <v>1</v>
      </c>
      <c r="BK232" t="s">
        <v>1084</v>
      </c>
      <c r="BL232" t="s">
        <v>697</v>
      </c>
      <c r="BM232">
        <v>0.81499999999999995</v>
      </c>
      <c r="BN232" t="s">
        <v>70</v>
      </c>
      <c r="BO232" t="s">
        <v>702</v>
      </c>
      <c r="BP232">
        <v>2374.761</v>
      </c>
    </row>
    <row r="233" spans="1:68" ht="16.5">
      <c r="A233" s="109" t="str">
        <f t="shared" si="90"/>
        <v>삼환교통</v>
      </c>
      <c r="B233" s="110" t="str">
        <f t="shared" si="91"/>
        <v>임우열</v>
      </c>
      <c r="C233" s="111" t="str">
        <f t="shared" si="92"/>
        <v>A</v>
      </c>
      <c r="D233" s="112">
        <f t="shared" si="93"/>
        <v>0.9804761904761905</v>
      </c>
      <c r="E233" s="113">
        <f t="shared" si="94"/>
        <v>4425</v>
      </c>
      <c r="F233" s="114" t="str">
        <f t="shared" si="95"/>
        <v>14</v>
      </c>
      <c r="G233" s="115" t="str">
        <f t="shared" si="96"/>
        <v>70바3175</v>
      </c>
      <c r="H233" s="116">
        <f t="shared" si="97"/>
        <v>1</v>
      </c>
      <c r="I233" s="117">
        <f t="shared" si="98"/>
        <v>2090.52</v>
      </c>
      <c r="J233" s="118">
        <f t="shared" si="99"/>
        <v>1.5621331203821802E-2</v>
      </c>
      <c r="K233" s="118">
        <f t="shared" si="100"/>
        <v>0.33347332779416</v>
      </c>
      <c r="L233" s="118">
        <f t="shared" si="101"/>
        <v>0.13872146642940514</v>
      </c>
      <c r="M233" s="119">
        <f t="shared" si="102"/>
        <v>7.4359999999999999</v>
      </c>
      <c r="N233" s="120">
        <f t="shared" si="103"/>
        <v>9.5669976847865601E-2</v>
      </c>
      <c r="O233" s="120">
        <f t="shared" si="104"/>
        <v>5.4053536919044065</v>
      </c>
      <c r="P233" s="252">
        <f t="shared" si="105"/>
        <v>9</v>
      </c>
      <c r="Q233" s="253">
        <f t="shared" si="106"/>
        <v>2</v>
      </c>
      <c r="R233" s="253">
        <f t="shared" si="107"/>
        <v>113</v>
      </c>
      <c r="T233">
        <v>514</v>
      </c>
      <c r="U233">
        <v>4425</v>
      </c>
      <c r="V233" t="s">
        <v>1878</v>
      </c>
      <c r="W233">
        <v>2090.52</v>
      </c>
      <c r="X233">
        <v>1015.1420000000001</v>
      </c>
      <c r="Y233">
        <v>2.0590000000000002</v>
      </c>
      <c r="Z233">
        <v>7.4359999999999999</v>
      </c>
      <c r="AA233">
        <v>139.37218100000001</v>
      </c>
      <c r="AB233">
        <v>2.1771790000000002</v>
      </c>
      <c r="AC233">
        <v>46.476905000000002</v>
      </c>
      <c r="AD233" s="1">
        <v>290</v>
      </c>
      <c r="AE233">
        <v>2</v>
      </c>
      <c r="AF233">
        <v>113</v>
      </c>
      <c r="AG233">
        <v>76</v>
      </c>
      <c r="AH233">
        <v>14.999549999999999</v>
      </c>
      <c r="AI233">
        <v>192.5</v>
      </c>
      <c r="AJ233">
        <v>0</v>
      </c>
      <c r="AK233">
        <v>9</v>
      </c>
      <c r="AL233">
        <v>488</v>
      </c>
      <c r="AM233" t="s">
        <v>1879</v>
      </c>
      <c r="AN233" t="s">
        <v>1880</v>
      </c>
      <c r="AO233">
        <v>2090.52</v>
      </c>
      <c r="AR233" t="s">
        <v>156</v>
      </c>
      <c r="AS233" t="s">
        <v>227</v>
      </c>
      <c r="AT233" t="s">
        <v>972</v>
      </c>
      <c r="AU233" t="s">
        <v>1878</v>
      </c>
      <c r="AV233" t="s">
        <v>49</v>
      </c>
      <c r="AW233">
        <v>1</v>
      </c>
      <c r="BB233">
        <v>0.9804761904761905</v>
      </c>
      <c r="BC233" t="s">
        <v>69</v>
      </c>
      <c r="BF233" t="s">
        <v>156</v>
      </c>
      <c r="BG233" t="s">
        <v>227</v>
      </c>
      <c r="BH233" t="s">
        <v>1878</v>
      </c>
      <c r="BI233">
        <v>4425</v>
      </c>
      <c r="BJ233">
        <v>1</v>
      </c>
      <c r="BK233" t="s">
        <v>972</v>
      </c>
      <c r="BL233" t="s">
        <v>697</v>
      </c>
      <c r="BM233">
        <v>0.9804761904761905</v>
      </c>
      <c r="BN233" t="s">
        <v>69</v>
      </c>
      <c r="BO233" t="s">
        <v>701</v>
      </c>
      <c r="BP233">
        <v>2090.52</v>
      </c>
    </row>
    <row r="234" spans="1:68" ht="16.5">
      <c r="A234" s="109" t="str">
        <f t="shared" si="90"/>
        <v>삼환교통</v>
      </c>
      <c r="B234" s="110" t="str">
        <f t="shared" si="91"/>
        <v>장규봉</v>
      </c>
      <c r="C234" s="111" t="str">
        <f t="shared" si="92"/>
        <v>C</v>
      </c>
      <c r="D234" s="112">
        <f t="shared" si="93"/>
        <v>0.88915858677381732</v>
      </c>
      <c r="E234" s="113">
        <f t="shared" si="94"/>
        <v>3009</v>
      </c>
      <c r="F234" s="114" t="str">
        <f t="shared" si="95"/>
        <v>급행99</v>
      </c>
      <c r="G234" s="115" t="str">
        <f t="shared" si="96"/>
        <v>70바3139</v>
      </c>
      <c r="H234" s="116">
        <f t="shared" si="97"/>
        <v>15</v>
      </c>
      <c r="I234" s="117">
        <f t="shared" si="98"/>
        <v>2473.223</v>
      </c>
      <c r="J234" s="118">
        <f t="shared" si="99"/>
        <v>1.3027418053893148E-2</v>
      </c>
      <c r="K234" s="118">
        <f t="shared" si="100"/>
        <v>0.32776749088003354</v>
      </c>
      <c r="L234" s="118">
        <f t="shared" si="101"/>
        <v>0.25836732069853791</v>
      </c>
      <c r="M234" s="119">
        <f t="shared" si="102"/>
        <v>8.798</v>
      </c>
      <c r="N234" s="120">
        <f t="shared" si="103"/>
        <v>8.0866141063705141E-2</v>
      </c>
      <c r="O234" s="120">
        <f t="shared" si="104"/>
        <v>3.8007086299941415</v>
      </c>
      <c r="P234" s="252">
        <f t="shared" si="105"/>
        <v>8</v>
      </c>
      <c r="Q234" s="253">
        <f t="shared" si="106"/>
        <v>2</v>
      </c>
      <c r="R234" s="253">
        <f t="shared" si="107"/>
        <v>94</v>
      </c>
      <c r="T234">
        <v>514</v>
      </c>
      <c r="U234">
        <v>3009</v>
      </c>
      <c r="V234" t="s">
        <v>1881</v>
      </c>
      <c r="W234">
        <v>2473.223</v>
      </c>
      <c r="X234">
        <v>907.04300000000001</v>
      </c>
      <c r="Y234">
        <v>2.7269999999999999</v>
      </c>
      <c r="Z234">
        <v>8.798</v>
      </c>
      <c r="AA234">
        <v>147.31468599999999</v>
      </c>
      <c r="AB234">
        <v>1.91913</v>
      </c>
      <c r="AC234">
        <v>48.284965</v>
      </c>
      <c r="AD234" s="1">
        <v>639</v>
      </c>
      <c r="AE234">
        <v>2</v>
      </c>
      <c r="AF234">
        <v>94</v>
      </c>
      <c r="AG234">
        <v>67</v>
      </c>
      <c r="AH234">
        <v>16.788706000000001</v>
      </c>
      <c r="AI234">
        <v>121.5</v>
      </c>
      <c r="AJ234">
        <v>0</v>
      </c>
      <c r="AK234">
        <v>8</v>
      </c>
      <c r="AL234">
        <v>1115</v>
      </c>
      <c r="AM234" t="s">
        <v>1882</v>
      </c>
      <c r="AN234" t="s">
        <v>1883</v>
      </c>
      <c r="AO234">
        <v>312.58699999999999</v>
      </c>
      <c r="AR234" t="s">
        <v>156</v>
      </c>
      <c r="AS234" t="s">
        <v>233</v>
      </c>
      <c r="AT234" t="s">
        <v>1183</v>
      </c>
      <c r="AU234" t="s">
        <v>1881</v>
      </c>
      <c r="AV234" t="s">
        <v>49</v>
      </c>
      <c r="AW234">
        <v>15</v>
      </c>
      <c r="BB234">
        <v>0.88915858677381732</v>
      </c>
      <c r="BC234" t="s">
        <v>72</v>
      </c>
      <c r="BF234" t="s">
        <v>156</v>
      </c>
      <c r="BG234" t="s">
        <v>233</v>
      </c>
      <c r="BH234" t="s">
        <v>1881</v>
      </c>
      <c r="BI234">
        <v>3009</v>
      </c>
      <c r="BJ234">
        <v>15</v>
      </c>
      <c r="BK234" t="s">
        <v>1183</v>
      </c>
      <c r="BL234" t="s">
        <v>1044</v>
      </c>
      <c r="BM234">
        <v>0.88915858677381732</v>
      </c>
      <c r="BN234" t="s">
        <v>72</v>
      </c>
      <c r="BO234" t="s">
        <v>700</v>
      </c>
      <c r="BP234">
        <v>2473.223</v>
      </c>
    </row>
    <row r="235" spans="1:68" ht="16.5">
      <c r="A235" s="109" t="str">
        <f t="shared" si="90"/>
        <v>삼환교통</v>
      </c>
      <c r="B235" s="110" t="str">
        <f t="shared" si="91"/>
        <v>장기산</v>
      </c>
      <c r="C235" s="111" t="str">
        <f t="shared" si="92"/>
        <v>C</v>
      </c>
      <c r="D235" s="112">
        <f t="shared" si="93"/>
        <v>0.89600000000000013</v>
      </c>
      <c r="E235" s="113">
        <f t="shared" si="94"/>
        <v>2585</v>
      </c>
      <c r="F235" s="114" t="str">
        <f t="shared" si="95"/>
        <v>62</v>
      </c>
      <c r="G235" s="115" t="str">
        <f t="shared" si="96"/>
        <v>70바3156</v>
      </c>
      <c r="H235" s="116">
        <f t="shared" si="97"/>
        <v>1</v>
      </c>
      <c r="I235" s="117">
        <f t="shared" si="98"/>
        <v>1943.19</v>
      </c>
      <c r="J235" s="118">
        <f t="shared" si="99"/>
        <v>1.6364223773315947E-2</v>
      </c>
      <c r="K235" s="118">
        <f t="shared" si="100"/>
        <v>0.36704271740245609</v>
      </c>
      <c r="L235" s="118">
        <f t="shared" si="101"/>
        <v>0.13534445936835821</v>
      </c>
      <c r="M235" s="119">
        <f t="shared" si="102"/>
        <v>10.457000000000001</v>
      </c>
      <c r="N235" s="120">
        <f t="shared" si="103"/>
        <v>0</v>
      </c>
      <c r="O235" s="120">
        <f t="shared" si="104"/>
        <v>9.5204277502457302</v>
      </c>
      <c r="P235" s="252">
        <f t="shared" si="105"/>
        <v>0</v>
      </c>
      <c r="Q235" s="253">
        <f t="shared" si="106"/>
        <v>0</v>
      </c>
      <c r="R235" s="253">
        <f t="shared" si="107"/>
        <v>185</v>
      </c>
      <c r="T235">
        <v>514</v>
      </c>
      <c r="U235">
        <v>2585</v>
      </c>
      <c r="V235" t="s">
        <v>1884</v>
      </c>
      <c r="W235">
        <v>1943.19</v>
      </c>
      <c r="X235">
        <v>867.56</v>
      </c>
      <c r="Y235">
        <v>2.2400000000000002</v>
      </c>
      <c r="Z235">
        <v>10.457000000000001</v>
      </c>
      <c r="AA235">
        <v>135.404956</v>
      </c>
      <c r="AB235">
        <v>2.2157969999999998</v>
      </c>
      <c r="AC235">
        <v>49.699402999999997</v>
      </c>
      <c r="AD235" s="1">
        <v>263</v>
      </c>
      <c r="AE235">
        <v>0</v>
      </c>
      <c r="AF235">
        <v>185</v>
      </c>
      <c r="AG235">
        <v>92</v>
      </c>
      <c r="AH235">
        <v>14.350951</v>
      </c>
      <c r="AI235">
        <v>22.4</v>
      </c>
      <c r="AJ235">
        <v>1.1000000000000001</v>
      </c>
      <c r="AK235">
        <v>0</v>
      </c>
      <c r="AL235">
        <v>0</v>
      </c>
      <c r="AM235" t="s">
        <v>1885</v>
      </c>
      <c r="AN235" t="s">
        <v>1886</v>
      </c>
      <c r="AO235">
        <v>1943.19</v>
      </c>
      <c r="AR235" t="s">
        <v>156</v>
      </c>
      <c r="AS235" t="s">
        <v>231</v>
      </c>
      <c r="AT235" t="s">
        <v>1113</v>
      </c>
      <c r="AU235" t="s">
        <v>1884</v>
      </c>
      <c r="AV235" t="s">
        <v>49</v>
      </c>
      <c r="AW235">
        <v>1</v>
      </c>
      <c r="BB235">
        <v>0.89600000000000013</v>
      </c>
      <c r="BC235" t="s">
        <v>72</v>
      </c>
      <c r="BF235" t="s">
        <v>156</v>
      </c>
      <c r="BG235" t="s">
        <v>231</v>
      </c>
      <c r="BH235" t="s">
        <v>1884</v>
      </c>
      <c r="BI235">
        <v>2585</v>
      </c>
      <c r="BJ235">
        <v>1</v>
      </c>
      <c r="BK235" t="s">
        <v>1113</v>
      </c>
      <c r="BL235" t="s">
        <v>697</v>
      </c>
      <c r="BM235">
        <v>0.89600000000000013</v>
      </c>
      <c r="BN235" t="s">
        <v>72</v>
      </c>
      <c r="BO235" t="s">
        <v>700</v>
      </c>
      <c r="BP235">
        <v>1943.19</v>
      </c>
    </row>
    <row r="236" spans="1:68" ht="16.5">
      <c r="A236" s="109" t="str">
        <f t="shared" si="90"/>
        <v>삼환교통</v>
      </c>
      <c r="B236" s="110" t="str">
        <f t="shared" si="91"/>
        <v>장성인</v>
      </c>
      <c r="C236" s="111" t="str">
        <f t="shared" si="92"/>
        <v>A</v>
      </c>
      <c r="D236" s="112">
        <f t="shared" si="93"/>
        <v>0.99719999999999998</v>
      </c>
      <c r="E236" s="113">
        <f t="shared" si="94"/>
        <v>3105</v>
      </c>
      <c r="F236" s="114" t="str">
        <f t="shared" si="95"/>
        <v>62</v>
      </c>
      <c r="G236" s="115" t="str">
        <f t="shared" si="96"/>
        <v>70바3181</v>
      </c>
      <c r="H236" s="116">
        <f t="shared" si="97"/>
        <v>1</v>
      </c>
      <c r="I236" s="117">
        <f t="shared" si="98"/>
        <v>1918.49</v>
      </c>
      <c r="J236" s="118">
        <f t="shared" si="99"/>
        <v>1.0474121422327103E-2</v>
      </c>
      <c r="K236" s="118">
        <f t="shared" si="100"/>
        <v>0.34747434544399569</v>
      </c>
      <c r="L236" s="118">
        <f t="shared" si="101"/>
        <v>4.5348164441826648E-2</v>
      </c>
      <c r="M236" s="119">
        <f t="shared" si="102"/>
        <v>6.6719999999999997</v>
      </c>
      <c r="N236" s="120">
        <f t="shared" si="103"/>
        <v>0</v>
      </c>
      <c r="O236" s="120">
        <f t="shared" si="104"/>
        <v>1.5637298083388498</v>
      </c>
      <c r="P236" s="252">
        <f t="shared" si="105"/>
        <v>2</v>
      </c>
      <c r="Q236" s="253">
        <f t="shared" si="106"/>
        <v>0</v>
      </c>
      <c r="R236" s="253">
        <f t="shared" si="107"/>
        <v>30</v>
      </c>
      <c r="T236">
        <v>514</v>
      </c>
      <c r="U236">
        <v>3105</v>
      </c>
      <c r="V236" t="s">
        <v>1887</v>
      </c>
      <c r="W236">
        <v>1918.49</v>
      </c>
      <c r="X236">
        <v>769.56399999999996</v>
      </c>
      <c r="Y236">
        <v>2.4929999999999999</v>
      </c>
      <c r="Z236">
        <v>6.6719999999999997</v>
      </c>
      <c r="AA236">
        <v>139.38830200000001</v>
      </c>
      <c r="AB236">
        <v>1.45997</v>
      </c>
      <c r="AC236">
        <v>48.433858999999998</v>
      </c>
      <c r="AD236" s="1">
        <v>87</v>
      </c>
      <c r="AE236">
        <v>0</v>
      </c>
      <c r="AF236">
        <v>30</v>
      </c>
      <c r="AG236">
        <v>58</v>
      </c>
      <c r="AH236">
        <v>13.763636999999999</v>
      </c>
      <c r="AI236">
        <v>0</v>
      </c>
      <c r="AJ236">
        <v>0</v>
      </c>
      <c r="AK236">
        <v>2</v>
      </c>
      <c r="AL236">
        <v>1289</v>
      </c>
      <c r="AM236" t="s">
        <v>1888</v>
      </c>
      <c r="AN236" t="s">
        <v>1889</v>
      </c>
      <c r="AO236">
        <v>1918.49</v>
      </c>
      <c r="AR236" t="s">
        <v>156</v>
      </c>
      <c r="AS236" t="s">
        <v>231</v>
      </c>
      <c r="AT236" t="s">
        <v>1129</v>
      </c>
      <c r="AU236" t="s">
        <v>1887</v>
      </c>
      <c r="AV236" t="s">
        <v>49</v>
      </c>
      <c r="AW236">
        <v>1</v>
      </c>
      <c r="BB236">
        <v>0.99719999999999998</v>
      </c>
      <c r="BC236" t="s">
        <v>69</v>
      </c>
      <c r="BF236" t="s">
        <v>156</v>
      </c>
      <c r="BG236" t="s">
        <v>231</v>
      </c>
      <c r="BH236" t="s">
        <v>1887</v>
      </c>
      <c r="BI236">
        <v>3105</v>
      </c>
      <c r="BJ236">
        <v>1</v>
      </c>
      <c r="BK236" t="s">
        <v>1129</v>
      </c>
      <c r="BL236" t="s">
        <v>697</v>
      </c>
      <c r="BM236">
        <v>0.99719999999999998</v>
      </c>
      <c r="BN236" t="s">
        <v>69</v>
      </c>
      <c r="BO236" t="s">
        <v>701</v>
      </c>
      <c r="BP236">
        <v>1918.49</v>
      </c>
    </row>
    <row r="237" spans="1:68" ht="16.5">
      <c r="A237" s="109" t="str">
        <f t="shared" si="90"/>
        <v>삼환교통</v>
      </c>
      <c r="B237" s="110" t="str">
        <f t="shared" si="91"/>
        <v>장재용</v>
      </c>
      <c r="C237" s="111" t="str">
        <f t="shared" si="92"/>
        <v>B</v>
      </c>
      <c r="D237" s="112">
        <f t="shared" si="93"/>
        <v>0.90276156405068331</v>
      </c>
      <c r="E237" s="113">
        <f t="shared" si="94"/>
        <v>8085</v>
      </c>
      <c r="F237" s="114" t="str">
        <f t="shared" si="95"/>
        <v>14</v>
      </c>
      <c r="G237" s="115" t="str">
        <f t="shared" si="96"/>
        <v>72아1005</v>
      </c>
      <c r="H237" s="116">
        <f t="shared" si="97"/>
        <v>2</v>
      </c>
      <c r="I237" s="117">
        <f t="shared" si="98"/>
        <v>1864.587</v>
      </c>
      <c r="J237" s="118">
        <f t="shared" si="99"/>
        <v>3.5439839124103881E-2</v>
      </c>
      <c r="K237" s="118">
        <f t="shared" si="100"/>
        <v>0.37293680656421502</v>
      </c>
      <c r="L237" s="118">
        <f t="shared" si="101"/>
        <v>0.18878175166940453</v>
      </c>
      <c r="M237" s="119">
        <f t="shared" si="102"/>
        <v>11.696999999999999</v>
      </c>
      <c r="N237" s="120">
        <f t="shared" si="103"/>
        <v>0.53631179451535382</v>
      </c>
      <c r="O237" s="120">
        <f t="shared" si="104"/>
        <v>24.348555470997063</v>
      </c>
      <c r="P237" s="252">
        <f t="shared" si="105"/>
        <v>24</v>
      </c>
      <c r="Q237" s="253">
        <f t="shared" si="106"/>
        <v>10</v>
      </c>
      <c r="R237" s="253">
        <f t="shared" si="107"/>
        <v>454</v>
      </c>
      <c r="T237">
        <v>514</v>
      </c>
      <c r="U237">
        <v>8085</v>
      </c>
      <c r="V237" t="s">
        <v>1890</v>
      </c>
      <c r="W237">
        <v>1864.587</v>
      </c>
      <c r="X237">
        <v>1030.5129999999999</v>
      </c>
      <c r="Y237">
        <v>1.8089999999999999</v>
      </c>
      <c r="Z237">
        <v>11.696999999999999</v>
      </c>
      <c r="AA237">
        <v>123.13441899999999</v>
      </c>
      <c r="AB237">
        <v>4.3638640000000004</v>
      </c>
      <c r="AC237">
        <v>45.921357</v>
      </c>
      <c r="AD237" s="1">
        <v>352</v>
      </c>
      <c r="AE237">
        <v>10</v>
      </c>
      <c r="AF237">
        <v>454</v>
      </c>
      <c r="AG237">
        <v>74</v>
      </c>
      <c r="AH237">
        <v>15.142695</v>
      </c>
      <c r="AI237">
        <v>378.5</v>
      </c>
      <c r="AJ237">
        <v>0</v>
      </c>
      <c r="AK237">
        <v>24</v>
      </c>
      <c r="AL237">
        <v>6533</v>
      </c>
      <c r="AM237" t="s">
        <v>1891</v>
      </c>
      <c r="AN237" t="s">
        <v>1892</v>
      </c>
      <c r="AO237">
        <v>1761.366</v>
      </c>
      <c r="AR237" t="s">
        <v>156</v>
      </c>
      <c r="AS237" t="s">
        <v>227</v>
      </c>
      <c r="AT237" t="s">
        <v>986</v>
      </c>
      <c r="AU237" t="s">
        <v>1890</v>
      </c>
      <c r="AV237" t="s">
        <v>49</v>
      </c>
      <c r="AW237">
        <v>2</v>
      </c>
      <c r="BB237">
        <v>0.90276156405068331</v>
      </c>
      <c r="BC237" t="s">
        <v>71</v>
      </c>
      <c r="BF237" t="s">
        <v>156</v>
      </c>
      <c r="BG237" t="s">
        <v>227</v>
      </c>
      <c r="BH237" t="s">
        <v>1890</v>
      </c>
      <c r="BI237">
        <v>8085</v>
      </c>
      <c r="BJ237">
        <v>2</v>
      </c>
      <c r="BK237" t="s">
        <v>986</v>
      </c>
      <c r="BL237" t="s">
        <v>980</v>
      </c>
      <c r="BM237">
        <v>0.90276156405068331</v>
      </c>
      <c r="BN237" t="s">
        <v>71</v>
      </c>
      <c r="BO237" t="s">
        <v>698</v>
      </c>
      <c r="BP237">
        <v>1864.587</v>
      </c>
    </row>
    <row r="238" spans="1:68" ht="16.5">
      <c r="A238" s="109" t="str">
        <f t="shared" si="90"/>
        <v>삼환교통</v>
      </c>
      <c r="B238" s="110" t="str">
        <f t="shared" si="91"/>
        <v>장진태</v>
      </c>
      <c r="C238" s="111" t="str">
        <f t="shared" si="92"/>
        <v>C</v>
      </c>
      <c r="D238" s="112">
        <f t="shared" si="93"/>
        <v>0.8709586747139757</v>
      </c>
      <c r="E238" s="113">
        <f t="shared" si="94"/>
        <v>7643</v>
      </c>
      <c r="F238" s="114" t="str">
        <f t="shared" si="95"/>
        <v>23</v>
      </c>
      <c r="G238" s="115" t="str">
        <f t="shared" si="96"/>
        <v>72아1010</v>
      </c>
      <c r="H238" s="116">
        <f t="shared" si="97"/>
        <v>14</v>
      </c>
      <c r="I238" s="117">
        <f t="shared" si="98"/>
        <v>2058.087</v>
      </c>
      <c r="J238" s="118">
        <f t="shared" si="99"/>
        <v>1.5846646843819524E-2</v>
      </c>
      <c r="K238" s="118">
        <f t="shared" si="100"/>
        <v>0.36921088251202361</v>
      </c>
      <c r="L238" s="118">
        <f t="shared" si="101"/>
        <v>0.24731704733570545</v>
      </c>
      <c r="M238" s="119">
        <f t="shared" si="102"/>
        <v>9.9550000000000001</v>
      </c>
      <c r="N238" s="120">
        <f t="shared" si="103"/>
        <v>4.8588810871454897E-2</v>
      </c>
      <c r="O238" s="120">
        <f t="shared" si="104"/>
        <v>5.150413952374219</v>
      </c>
      <c r="P238" s="252">
        <f t="shared" si="105"/>
        <v>1</v>
      </c>
      <c r="Q238" s="253">
        <f t="shared" si="106"/>
        <v>1</v>
      </c>
      <c r="R238" s="253">
        <f t="shared" si="107"/>
        <v>106</v>
      </c>
      <c r="T238">
        <v>514</v>
      </c>
      <c r="U238">
        <v>7643</v>
      </c>
      <c r="V238" t="s">
        <v>1893</v>
      </c>
      <c r="W238">
        <v>2058.087</v>
      </c>
      <c r="X238">
        <v>1033.4559999999999</v>
      </c>
      <c r="Y238">
        <v>1.9910000000000001</v>
      </c>
      <c r="Z238">
        <v>9.9550000000000001</v>
      </c>
      <c r="AA238">
        <v>145.33162899999999</v>
      </c>
      <c r="AB238">
        <v>2.3030189999999999</v>
      </c>
      <c r="AC238">
        <v>53.658019000000003</v>
      </c>
      <c r="AD238" s="1">
        <v>509</v>
      </c>
      <c r="AE238">
        <v>1</v>
      </c>
      <c r="AF238">
        <v>106</v>
      </c>
      <c r="AG238">
        <v>69</v>
      </c>
      <c r="AH238">
        <v>14.161315</v>
      </c>
      <c r="AI238">
        <v>36.6</v>
      </c>
      <c r="AJ238">
        <v>0</v>
      </c>
      <c r="AK238">
        <v>1</v>
      </c>
      <c r="AL238">
        <v>3</v>
      </c>
      <c r="AM238" t="s">
        <v>1894</v>
      </c>
      <c r="AN238" t="s">
        <v>1895</v>
      </c>
      <c r="AO238">
        <v>264.95</v>
      </c>
      <c r="AR238" t="s">
        <v>156</v>
      </c>
      <c r="AS238" t="s">
        <v>228</v>
      </c>
      <c r="AT238" t="s">
        <v>1026</v>
      </c>
      <c r="AU238" t="s">
        <v>1893</v>
      </c>
      <c r="AV238" t="s">
        <v>49</v>
      </c>
      <c r="AW238">
        <v>14</v>
      </c>
      <c r="BB238">
        <v>0.8709586747139757</v>
      </c>
      <c r="BC238" t="s">
        <v>72</v>
      </c>
      <c r="BF238" t="s">
        <v>156</v>
      </c>
      <c r="BG238" t="s">
        <v>228</v>
      </c>
      <c r="BH238" t="s">
        <v>1893</v>
      </c>
      <c r="BI238">
        <v>7643</v>
      </c>
      <c r="BJ238">
        <v>14</v>
      </c>
      <c r="BK238" t="s">
        <v>1026</v>
      </c>
      <c r="BL238" t="s">
        <v>1103</v>
      </c>
      <c r="BM238">
        <v>0.8709586747139757</v>
      </c>
      <c r="BN238" t="s">
        <v>72</v>
      </c>
      <c r="BO238" t="s">
        <v>700</v>
      </c>
      <c r="BP238">
        <v>2058.087</v>
      </c>
    </row>
    <row r="239" spans="1:68" ht="16.5">
      <c r="A239" s="109" t="str">
        <f t="shared" si="90"/>
        <v>삼환교통</v>
      </c>
      <c r="B239" s="110" t="str">
        <f t="shared" si="91"/>
        <v>장천웅</v>
      </c>
      <c r="C239" s="111" t="str">
        <f t="shared" si="92"/>
        <v>C</v>
      </c>
      <c r="D239" s="112">
        <f t="shared" si="93"/>
        <v>0.8813221301673726</v>
      </c>
      <c r="E239" s="113">
        <f t="shared" si="94"/>
        <v>5354</v>
      </c>
      <c r="F239" s="114" t="str">
        <f t="shared" si="95"/>
        <v>58</v>
      </c>
      <c r="G239" s="115" t="str">
        <f t="shared" si="96"/>
        <v>72아1193</v>
      </c>
      <c r="H239" s="116">
        <f t="shared" si="97"/>
        <v>2</v>
      </c>
      <c r="I239" s="117">
        <f t="shared" si="98"/>
        <v>2069.1770000000001</v>
      </c>
      <c r="J239" s="118">
        <f t="shared" si="99"/>
        <v>1.9390173737676163E-2</v>
      </c>
      <c r="K239" s="118">
        <f t="shared" si="100"/>
        <v>0.35130939885762602</v>
      </c>
      <c r="L239" s="118">
        <f t="shared" si="101"/>
        <v>0.25227421337082329</v>
      </c>
      <c r="M239" s="119">
        <f t="shared" si="102"/>
        <v>8.9700000000000006</v>
      </c>
      <c r="N239" s="120">
        <f t="shared" si="103"/>
        <v>4.8328393366058098E-2</v>
      </c>
      <c r="O239" s="120">
        <f t="shared" si="104"/>
        <v>18.55810305256631</v>
      </c>
      <c r="P239" s="252">
        <f t="shared" si="105"/>
        <v>4</v>
      </c>
      <c r="Q239" s="253">
        <f t="shared" si="106"/>
        <v>1</v>
      </c>
      <c r="R239" s="253">
        <f t="shared" si="107"/>
        <v>384</v>
      </c>
      <c r="T239">
        <v>514</v>
      </c>
      <c r="U239">
        <v>5354</v>
      </c>
      <c r="V239" t="s">
        <v>1896</v>
      </c>
      <c r="W239">
        <v>2069.1770000000001</v>
      </c>
      <c r="X239">
        <v>786.14800000000002</v>
      </c>
      <c r="Y239">
        <v>2.6320000000000001</v>
      </c>
      <c r="Z239">
        <v>8.9700000000000006</v>
      </c>
      <c r="AA239">
        <v>135.20441</v>
      </c>
      <c r="AB239">
        <v>2.6216370000000002</v>
      </c>
      <c r="AC239">
        <v>47.498579999999997</v>
      </c>
      <c r="AD239" s="1">
        <v>522</v>
      </c>
      <c r="AE239">
        <v>1</v>
      </c>
      <c r="AF239">
        <v>384</v>
      </c>
      <c r="AG239">
        <v>75</v>
      </c>
      <c r="AH239">
        <v>15.304064</v>
      </c>
      <c r="AI239">
        <v>815.6</v>
      </c>
      <c r="AJ239">
        <v>0</v>
      </c>
      <c r="AK239">
        <v>4</v>
      </c>
      <c r="AL239">
        <v>432</v>
      </c>
      <c r="AM239" t="s">
        <v>1897</v>
      </c>
      <c r="AN239" t="s">
        <v>1898</v>
      </c>
      <c r="AO239">
        <v>1946.4380000000001</v>
      </c>
      <c r="AR239" t="s">
        <v>156</v>
      </c>
      <c r="AS239" t="s">
        <v>230</v>
      </c>
      <c r="AT239" t="s">
        <v>1075</v>
      </c>
      <c r="AU239" t="s">
        <v>1896</v>
      </c>
      <c r="AV239" t="s">
        <v>49</v>
      </c>
      <c r="AW239">
        <v>2</v>
      </c>
      <c r="BB239">
        <v>0.8813221301673726</v>
      </c>
      <c r="BC239" t="s">
        <v>72</v>
      </c>
      <c r="BF239" t="s">
        <v>156</v>
      </c>
      <c r="BG239" t="s">
        <v>230</v>
      </c>
      <c r="BH239" t="s">
        <v>1896</v>
      </c>
      <c r="BI239">
        <v>5354</v>
      </c>
      <c r="BJ239">
        <v>2</v>
      </c>
      <c r="BK239" t="s">
        <v>1075</v>
      </c>
      <c r="BL239" t="s">
        <v>1193</v>
      </c>
      <c r="BM239">
        <v>0.8813221301673726</v>
      </c>
      <c r="BN239" t="s">
        <v>72</v>
      </c>
      <c r="BO239" t="s">
        <v>700</v>
      </c>
      <c r="BP239">
        <v>2069.1770000000001</v>
      </c>
    </row>
    <row r="240" spans="1:68" ht="16.5">
      <c r="A240" s="109" t="str">
        <f t="shared" si="90"/>
        <v>삼환교통</v>
      </c>
      <c r="B240" s="110" t="str">
        <f t="shared" si="91"/>
        <v>장훈</v>
      </c>
      <c r="C240" s="111" t="str">
        <f t="shared" si="92"/>
        <v>C</v>
      </c>
      <c r="D240" s="112">
        <f t="shared" si="93"/>
        <v>0.871</v>
      </c>
      <c r="E240" s="113">
        <f t="shared" si="94"/>
        <v>8002</v>
      </c>
      <c r="F240" s="114" t="str">
        <f t="shared" si="95"/>
        <v>4</v>
      </c>
      <c r="G240" s="115" t="str">
        <f t="shared" si="96"/>
        <v>72아1220</v>
      </c>
      <c r="H240" s="116">
        <f t="shared" si="97"/>
        <v>1</v>
      </c>
      <c r="I240" s="117">
        <f t="shared" si="98"/>
        <v>2238.5479999999998</v>
      </c>
      <c r="J240" s="118">
        <f t="shared" si="99"/>
        <v>4.5901954529103369E-3</v>
      </c>
      <c r="K240" s="118">
        <f t="shared" si="100"/>
        <v>0.33697642954645635</v>
      </c>
      <c r="L240" s="118">
        <f t="shared" si="101"/>
        <v>0.28634632806622867</v>
      </c>
      <c r="M240" s="119">
        <f t="shared" si="102"/>
        <v>9.7739999999999991</v>
      </c>
      <c r="N240" s="120">
        <f t="shared" si="103"/>
        <v>0.26803088430536226</v>
      </c>
      <c r="O240" s="120">
        <f t="shared" si="104"/>
        <v>17.422007479848546</v>
      </c>
      <c r="P240" s="252">
        <f t="shared" si="105"/>
        <v>0</v>
      </c>
      <c r="Q240" s="253">
        <f t="shared" si="106"/>
        <v>6</v>
      </c>
      <c r="R240" s="253">
        <f t="shared" si="107"/>
        <v>390</v>
      </c>
      <c r="T240">
        <v>514</v>
      </c>
      <c r="U240">
        <v>8002</v>
      </c>
      <c r="V240" t="s">
        <v>1899</v>
      </c>
      <c r="W240">
        <v>2238.5479999999998</v>
      </c>
      <c r="X240">
        <v>856.85299999999995</v>
      </c>
      <c r="Y240">
        <v>2.613</v>
      </c>
      <c r="Z240">
        <v>9.7739999999999991</v>
      </c>
      <c r="AA240">
        <v>135.002748</v>
      </c>
      <c r="AB240">
        <v>0.61968900000000005</v>
      </c>
      <c r="AC240">
        <v>45.492744000000002</v>
      </c>
      <c r="AD240" s="1">
        <v>641</v>
      </c>
      <c r="AE240">
        <v>6</v>
      </c>
      <c r="AF240">
        <v>390</v>
      </c>
      <c r="AG240">
        <v>69</v>
      </c>
      <c r="AH240">
        <v>16.581499000000001</v>
      </c>
      <c r="AI240">
        <v>53.2</v>
      </c>
      <c r="AJ240">
        <v>0</v>
      </c>
      <c r="AK240">
        <v>0</v>
      </c>
      <c r="AL240">
        <v>0</v>
      </c>
      <c r="AM240" t="s">
        <v>1900</v>
      </c>
      <c r="AN240" t="s">
        <v>1901</v>
      </c>
      <c r="AO240">
        <v>2238.5479999999998</v>
      </c>
      <c r="AR240" t="s">
        <v>156</v>
      </c>
      <c r="AS240" t="s">
        <v>229</v>
      </c>
      <c r="AT240" t="s">
        <v>1051</v>
      </c>
      <c r="AU240" t="s">
        <v>1899</v>
      </c>
      <c r="AV240" t="s">
        <v>49</v>
      </c>
      <c r="AW240">
        <v>1</v>
      </c>
      <c r="BB240">
        <v>0.871</v>
      </c>
      <c r="BC240" t="s">
        <v>72</v>
      </c>
      <c r="BF240" t="s">
        <v>156</v>
      </c>
      <c r="BG240" t="s">
        <v>229</v>
      </c>
      <c r="BH240" t="s">
        <v>1899</v>
      </c>
      <c r="BI240">
        <v>8002</v>
      </c>
      <c r="BJ240">
        <v>1</v>
      </c>
      <c r="BK240" t="s">
        <v>1051</v>
      </c>
      <c r="BL240" t="s">
        <v>697</v>
      </c>
      <c r="BM240">
        <v>0.871</v>
      </c>
      <c r="BN240" t="s">
        <v>72</v>
      </c>
      <c r="BO240" t="s">
        <v>700</v>
      </c>
      <c r="BP240">
        <v>2238.5479999999998</v>
      </c>
    </row>
    <row r="241" spans="1:68" ht="16.5">
      <c r="A241" s="109" t="str">
        <f t="shared" si="90"/>
        <v>삼환교통</v>
      </c>
      <c r="B241" s="110" t="str">
        <f t="shared" si="91"/>
        <v>전광배</v>
      </c>
      <c r="C241" s="111" t="str">
        <f t="shared" si="92"/>
        <v>D</v>
      </c>
      <c r="D241" s="112">
        <f t="shared" si="93"/>
        <v>0.82599999999999996</v>
      </c>
      <c r="E241" s="113">
        <f t="shared" si="94"/>
        <v>6693</v>
      </c>
      <c r="F241" s="114" t="str">
        <f t="shared" si="95"/>
        <v>23</v>
      </c>
      <c r="G241" s="115" t="str">
        <f t="shared" si="96"/>
        <v>70바3101</v>
      </c>
      <c r="H241" s="116">
        <f t="shared" si="97"/>
        <v>1</v>
      </c>
      <c r="I241" s="117">
        <f t="shared" si="98"/>
        <v>1027.107</v>
      </c>
      <c r="J241" s="118">
        <f t="shared" si="99"/>
        <v>1.8850538012014334E-2</v>
      </c>
      <c r="K241" s="118">
        <f t="shared" si="100"/>
        <v>0.37623186365514577</v>
      </c>
      <c r="L241" s="118">
        <f t="shared" si="101"/>
        <v>0.22490353974804964</v>
      </c>
      <c r="M241" s="119">
        <f t="shared" si="102"/>
        <v>13.818</v>
      </c>
      <c r="N241" s="120">
        <f t="shared" si="103"/>
        <v>0</v>
      </c>
      <c r="O241" s="120">
        <f t="shared" si="104"/>
        <v>6.7178979405261581</v>
      </c>
      <c r="P241" s="252">
        <f t="shared" si="105"/>
        <v>16</v>
      </c>
      <c r="Q241" s="253">
        <f t="shared" si="106"/>
        <v>0</v>
      </c>
      <c r="R241" s="253">
        <f t="shared" si="107"/>
        <v>69</v>
      </c>
      <c r="T241">
        <v>514</v>
      </c>
      <c r="U241">
        <v>6693</v>
      </c>
      <c r="V241" t="s">
        <v>1902</v>
      </c>
      <c r="W241">
        <v>1027.107</v>
      </c>
      <c r="X241">
        <v>621.92200000000003</v>
      </c>
      <c r="Y241">
        <v>1.6519999999999999</v>
      </c>
      <c r="Z241">
        <v>13.818</v>
      </c>
      <c r="AA241">
        <v>69.640823999999995</v>
      </c>
      <c r="AB241">
        <v>1.312767</v>
      </c>
      <c r="AC241">
        <v>26.201097000000001</v>
      </c>
      <c r="AD241" s="1">
        <v>231</v>
      </c>
      <c r="AE241">
        <v>0</v>
      </c>
      <c r="AF241">
        <v>69</v>
      </c>
      <c r="AG241">
        <v>67</v>
      </c>
      <c r="AH241">
        <v>14.748633</v>
      </c>
      <c r="AI241">
        <v>9.1</v>
      </c>
      <c r="AJ241">
        <v>0</v>
      </c>
      <c r="AK241">
        <v>16</v>
      </c>
      <c r="AL241">
        <v>2169</v>
      </c>
      <c r="AM241" t="s">
        <v>1903</v>
      </c>
      <c r="AN241" t="s">
        <v>1904</v>
      </c>
      <c r="AO241">
        <v>1027.107</v>
      </c>
      <c r="AR241" t="s">
        <v>156</v>
      </c>
      <c r="AS241" t="s">
        <v>228</v>
      </c>
      <c r="AT241" t="s">
        <v>988</v>
      </c>
      <c r="AU241" t="s">
        <v>1902</v>
      </c>
      <c r="AV241" t="s">
        <v>49</v>
      </c>
      <c r="AW241">
        <v>1</v>
      </c>
      <c r="BB241">
        <v>0.82599999999999996</v>
      </c>
      <c r="BC241" t="s">
        <v>70</v>
      </c>
      <c r="BF241" t="s">
        <v>156</v>
      </c>
      <c r="BG241" t="s">
        <v>228</v>
      </c>
      <c r="BH241" t="s">
        <v>1902</v>
      </c>
      <c r="BI241">
        <v>6693</v>
      </c>
      <c r="BJ241">
        <v>1</v>
      </c>
      <c r="BK241" t="s">
        <v>988</v>
      </c>
      <c r="BL241" t="s">
        <v>697</v>
      </c>
      <c r="BM241">
        <v>0.82599999999999996</v>
      </c>
      <c r="BN241" t="s">
        <v>70</v>
      </c>
      <c r="BO241" t="s">
        <v>702</v>
      </c>
      <c r="BP241">
        <v>1027.107</v>
      </c>
    </row>
    <row r="242" spans="1:68" ht="16.5">
      <c r="A242" s="109" t="str">
        <f t="shared" si="90"/>
        <v>삼환교통</v>
      </c>
      <c r="B242" s="110" t="str">
        <f t="shared" si="91"/>
        <v>전봉순</v>
      </c>
      <c r="C242" s="111" t="str">
        <f t="shared" si="92"/>
        <v>B</v>
      </c>
      <c r="D242" s="112">
        <f t="shared" si="93"/>
        <v>0.92681818181818176</v>
      </c>
      <c r="E242" s="113">
        <f t="shared" si="94"/>
        <v>9757</v>
      </c>
      <c r="F242" s="114" t="str">
        <f t="shared" si="95"/>
        <v>14</v>
      </c>
      <c r="G242" s="115" t="str">
        <f t="shared" si="96"/>
        <v>70바3183</v>
      </c>
      <c r="H242" s="116">
        <f t="shared" si="97"/>
        <v>1</v>
      </c>
      <c r="I242" s="117">
        <f t="shared" si="98"/>
        <v>1996.8630000000001</v>
      </c>
      <c r="J242" s="118">
        <f t="shared" si="99"/>
        <v>1.5273849167282786E-2</v>
      </c>
      <c r="K242" s="118">
        <f t="shared" si="100"/>
        <v>0.33164776042689076</v>
      </c>
      <c r="L242" s="118">
        <f t="shared" si="101"/>
        <v>0.15824821232102551</v>
      </c>
      <c r="M242" s="119">
        <f t="shared" si="102"/>
        <v>8.7720000000000002</v>
      </c>
      <c r="N242" s="120">
        <f t="shared" si="103"/>
        <v>0.35054983741999324</v>
      </c>
      <c r="O242" s="120">
        <f t="shared" si="104"/>
        <v>6.4601327181684471</v>
      </c>
      <c r="P242" s="252">
        <f t="shared" si="105"/>
        <v>1</v>
      </c>
      <c r="Q242" s="253">
        <f t="shared" si="106"/>
        <v>7</v>
      </c>
      <c r="R242" s="253">
        <f t="shared" si="107"/>
        <v>129</v>
      </c>
      <c r="T242">
        <v>514</v>
      </c>
      <c r="U242">
        <v>9757</v>
      </c>
      <c r="V242" t="s">
        <v>1905</v>
      </c>
      <c r="W242">
        <v>1996.8630000000001</v>
      </c>
      <c r="X242">
        <v>979.18200000000002</v>
      </c>
      <c r="Y242">
        <v>2.0390000000000001</v>
      </c>
      <c r="Z242">
        <v>8.7720000000000002</v>
      </c>
      <c r="AA242">
        <v>131.19495800000001</v>
      </c>
      <c r="AB242">
        <v>2.0038520000000002</v>
      </c>
      <c r="AC242">
        <v>43.510514000000001</v>
      </c>
      <c r="AD242" s="1">
        <v>316</v>
      </c>
      <c r="AE242">
        <v>7</v>
      </c>
      <c r="AF242">
        <v>129</v>
      </c>
      <c r="AG242">
        <v>67</v>
      </c>
      <c r="AH242">
        <v>15.220577</v>
      </c>
      <c r="AI242">
        <v>5</v>
      </c>
      <c r="AJ242">
        <v>0</v>
      </c>
      <c r="AK242">
        <v>1</v>
      </c>
      <c r="AL242">
        <v>29</v>
      </c>
      <c r="AM242" t="s">
        <v>1906</v>
      </c>
      <c r="AN242" t="s">
        <v>1907</v>
      </c>
      <c r="AO242">
        <v>1996.8630000000001</v>
      </c>
      <c r="AR242" t="s">
        <v>156</v>
      </c>
      <c r="AS242" t="s">
        <v>227</v>
      </c>
      <c r="AT242" t="s">
        <v>976</v>
      </c>
      <c r="AU242" t="s">
        <v>1905</v>
      </c>
      <c r="AV242" t="s">
        <v>49</v>
      </c>
      <c r="AW242">
        <v>1</v>
      </c>
      <c r="BB242">
        <v>0.92681818181818176</v>
      </c>
      <c r="BC242" t="s">
        <v>71</v>
      </c>
      <c r="BF242" t="s">
        <v>156</v>
      </c>
      <c r="BG242" t="s">
        <v>227</v>
      </c>
      <c r="BH242" t="s">
        <v>1905</v>
      </c>
      <c r="BI242">
        <v>9757</v>
      </c>
      <c r="BJ242">
        <v>1</v>
      </c>
      <c r="BK242" t="s">
        <v>976</v>
      </c>
      <c r="BL242" t="s">
        <v>697</v>
      </c>
      <c r="BM242">
        <v>0.92681818181818176</v>
      </c>
      <c r="BN242" t="s">
        <v>71</v>
      </c>
      <c r="BO242" t="s">
        <v>698</v>
      </c>
      <c r="BP242">
        <v>1996.8630000000001</v>
      </c>
    </row>
    <row r="243" spans="1:68" ht="16.5">
      <c r="A243" s="109" t="str">
        <f t="shared" si="90"/>
        <v>삼환교통</v>
      </c>
      <c r="B243" s="110" t="str">
        <f t="shared" si="91"/>
        <v>전상범</v>
      </c>
      <c r="C243" s="111" t="str">
        <f t="shared" si="92"/>
        <v>B</v>
      </c>
      <c r="D243" s="112">
        <f t="shared" si="93"/>
        <v>0.93551332406148957</v>
      </c>
      <c r="E243" s="113">
        <f t="shared" si="94"/>
        <v>5465</v>
      </c>
      <c r="F243" s="114" t="str">
        <f t="shared" si="95"/>
        <v>4</v>
      </c>
      <c r="G243" s="115" t="str">
        <f t="shared" si="96"/>
        <v>72아1218</v>
      </c>
      <c r="H243" s="116">
        <f t="shared" si="97"/>
        <v>14</v>
      </c>
      <c r="I243" s="117">
        <f t="shared" si="98"/>
        <v>2116.0840000000003</v>
      </c>
      <c r="J243" s="118">
        <f t="shared" si="99"/>
        <v>1.3229561008212777E-2</v>
      </c>
      <c r="K243" s="118">
        <f t="shared" si="100"/>
        <v>0.32481760963358147</v>
      </c>
      <c r="L243" s="118">
        <f t="shared" si="101"/>
        <v>0.17107071363896706</v>
      </c>
      <c r="M243" s="119">
        <f t="shared" si="102"/>
        <v>7.7670000000000003</v>
      </c>
      <c r="N243" s="120">
        <f t="shared" si="103"/>
        <v>0</v>
      </c>
      <c r="O243" s="120">
        <f t="shared" si="104"/>
        <v>4.2531392893665849</v>
      </c>
      <c r="P243" s="252">
        <f t="shared" si="105"/>
        <v>0</v>
      </c>
      <c r="Q243" s="253">
        <f t="shared" si="106"/>
        <v>0</v>
      </c>
      <c r="R243" s="253">
        <f t="shared" si="107"/>
        <v>90</v>
      </c>
      <c r="T243">
        <v>514</v>
      </c>
      <c r="U243">
        <v>5465</v>
      </c>
      <c r="V243" t="s">
        <v>1908</v>
      </c>
      <c r="W243">
        <v>2116.0839999999998</v>
      </c>
      <c r="X243">
        <v>760.41600000000005</v>
      </c>
      <c r="Y243">
        <v>2.7829999999999999</v>
      </c>
      <c r="Z243">
        <v>7.7670000000000003</v>
      </c>
      <c r="AA243">
        <v>136.623581</v>
      </c>
      <c r="AB243">
        <v>1.8074699999999999</v>
      </c>
      <c r="AC243">
        <v>44.377744999999997</v>
      </c>
      <c r="AD243" s="1">
        <v>362</v>
      </c>
      <c r="AE243">
        <v>0</v>
      </c>
      <c r="AF243">
        <v>90</v>
      </c>
      <c r="AG243">
        <v>70</v>
      </c>
      <c r="AH243">
        <v>15.488424</v>
      </c>
      <c r="AI243">
        <v>429.7</v>
      </c>
      <c r="AJ243">
        <v>0</v>
      </c>
      <c r="AK243">
        <v>0</v>
      </c>
      <c r="AL243">
        <v>0</v>
      </c>
      <c r="AM243" t="s">
        <v>1909</v>
      </c>
      <c r="AN243" t="s">
        <v>1910</v>
      </c>
      <c r="AO243">
        <v>262.24700000000001</v>
      </c>
      <c r="AR243" t="s">
        <v>156</v>
      </c>
      <c r="AS243" t="s">
        <v>229</v>
      </c>
      <c r="AT243" t="s">
        <v>1047</v>
      </c>
      <c r="AU243" t="s">
        <v>1908</v>
      </c>
      <c r="AV243" t="s">
        <v>49</v>
      </c>
      <c r="AW243">
        <v>14</v>
      </c>
      <c r="BB243">
        <v>0.93551332406148957</v>
      </c>
      <c r="BC243" t="s">
        <v>71</v>
      </c>
      <c r="BF243" t="s">
        <v>156</v>
      </c>
      <c r="BG243" t="s">
        <v>229</v>
      </c>
      <c r="BH243" t="s">
        <v>1908</v>
      </c>
      <c r="BI243">
        <v>5465</v>
      </c>
      <c r="BJ243">
        <v>14</v>
      </c>
      <c r="BK243" t="s">
        <v>1047</v>
      </c>
      <c r="BL243" t="s">
        <v>1080</v>
      </c>
      <c r="BM243">
        <v>0.93551332406148957</v>
      </c>
      <c r="BN243" t="s">
        <v>71</v>
      </c>
      <c r="BO243" t="s">
        <v>698</v>
      </c>
      <c r="BP243">
        <v>2116.0840000000003</v>
      </c>
    </row>
    <row r="244" spans="1:68" ht="16.5">
      <c r="A244" s="109" t="str">
        <f t="shared" si="90"/>
        <v>삼환교통</v>
      </c>
      <c r="B244" s="110" t="str">
        <f t="shared" si="91"/>
        <v>전상훈</v>
      </c>
      <c r="C244" s="111" t="str">
        <f t="shared" si="92"/>
        <v>A</v>
      </c>
      <c r="D244" s="112">
        <f t="shared" si="93"/>
        <v>0.97709677419354835</v>
      </c>
      <c r="E244" s="113">
        <f t="shared" si="94"/>
        <v>3655</v>
      </c>
      <c r="F244" s="114" t="str">
        <f t="shared" si="95"/>
        <v>급행99</v>
      </c>
      <c r="G244" s="115" t="str">
        <f t="shared" si="96"/>
        <v>70바3117</v>
      </c>
      <c r="H244" s="116">
        <f t="shared" si="97"/>
        <v>1</v>
      </c>
      <c r="I244" s="117">
        <f t="shared" si="98"/>
        <v>1925.9570000000001</v>
      </c>
      <c r="J244" s="118">
        <f t="shared" si="99"/>
        <v>1.0813934714119199E-2</v>
      </c>
      <c r="K244" s="118">
        <f t="shared" si="100"/>
        <v>0.32969691615966124</v>
      </c>
      <c r="L244" s="118">
        <f t="shared" si="101"/>
        <v>0.17082416689469182</v>
      </c>
      <c r="M244" s="119">
        <f t="shared" si="102"/>
        <v>7.4050000000000002</v>
      </c>
      <c r="N244" s="120">
        <f t="shared" si="103"/>
        <v>0.10384447835543575</v>
      </c>
      <c r="O244" s="120">
        <f t="shared" si="104"/>
        <v>2.2326562846418687</v>
      </c>
      <c r="P244" s="252">
        <f t="shared" si="105"/>
        <v>12</v>
      </c>
      <c r="Q244" s="253">
        <f t="shared" si="106"/>
        <v>2</v>
      </c>
      <c r="R244" s="253">
        <f t="shared" si="107"/>
        <v>43</v>
      </c>
      <c r="T244">
        <v>514</v>
      </c>
      <c r="U244">
        <v>3655</v>
      </c>
      <c r="V244" t="s">
        <v>1911</v>
      </c>
      <c r="W244">
        <v>1925.9570000000001</v>
      </c>
      <c r="X244">
        <v>635.92700000000002</v>
      </c>
      <c r="Y244">
        <v>3.0289999999999999</v>
      </c>
      <c r="Z244">
        <v>7.4050000000000002</v>
      </c>
      <c r="AA244">
        <v>108.44887</v>
      </c>
      <c r="AB244">
        <v>1.1727590000000001</v>
      </c>
      <c r="AC244">
        <v>35.755257999999998</v>
      </c>
      <c r="AD244" s="1">
        <v>329</v>
      </c>
      <c r="AE244">
        <v>2</v>
      </c>
      <c r="AF244">
        <v>43</v>
      </c>
      <c r="AG244">
        <v>63</v>
      </c>
      <c r="AH244">
        <v>17.759124</v>
      </c>
      <c r="AI244">
        <v>33.5</v>
      </c>
      <c r="AJ244">
        <v>0</v>
      </c>
      <c r="AK244">
        <v>12</v>
      </c>
      <c r="AL244">
        <v>2672</v>
      </c>
      <c r="AM244" t="s">
        <v>1912</v>
      </c>
      <c r="AN244" t="s">
        <v>1913</v>
      </c>
      <c r="AO244">
        <v>1925.9570000000001</v>
      </c>
      <c r="AR244" t="s">
        <v>156</v>
      </c>
      <c r="AS244" t="s">
        <v>233</v>
      </c>
      <c r="AT244" t="s">
        <v>1174</v>
      </c>
      <c r="AU244" t="s">
        <v>1911</v>
      </c>
      <c r="AV244" t="s">
        <v>49</v>
      </c>
      <c r="AW244">
        <v>1</v>
      </c>
      <c r="BB244">
        <v>0.97709677419354835</v>
      </c>
      <c r="BC244" t="s">
        <v>69</v>
      </c>
      <c r="BF244" t="s">
        <v>156</v>
      </c>
      <c r="BG244" t="s">
        <v>233</v>
      </c>
      <c r="BH244" t="s">
        <v>1911</v>
      </c>
      <c r="BI244">
        <v>3655</v>
      </c>
      <c r="BJ244">
        <v>1</v>
      </c>
      <c r="BK244" t="s">
        <v>1174</v>
      </c>
      <c r="BL244" t="s">
        <v>697</v>
      </c>
      <c r="BM244">
        <v>0.97709677419354835</v>
      </c>
      <c r="BN244" t="s">
        <v>69</v>
      </c>
      <c r="BO244" t="s">
        <v>701</v>
      </c>
      <c r="BP244">
        <v>1925.9570000000001</v>
      </c>
    </row>
    <row r="245" spans="1:68" ht="16.5">
      <c r="A245" s="109" t="str">
        <f t="shared" si="90"/>
        <v>삼환교통</v>
      </c>
      <c r="B245" s="110" t="str">
        <f t="shared" si="91"/>
        <v>전성환</v>
      </c>
      <c r="C245" s="111" t="str">
        <f t="shared" si="92"/>
        <v>B</v>
      </c>
      <c r="D245" s="112">
        <f t="shared" si="93"/>
        <v>0.93061510493312971</v>
      </c>
      <c r="E245" s="113">
        <f t="shared" si="94"/>
        <v>3021</v>
      </c>
      <c r="F245" s="114" t="str">
        <f t="shared" si="95"/>
        <v>79</v>
      </c>
      <c r="G245" s="115" t="str">
        <f t="shared" si="96"/>
        <v>70바3190</v>
      </c>
      <c r="H245" s="116">
        <f t="shared" si="97"/>
        <v>2</v>
      </c>
      <c r="I245" s="117">
        <f t="shared" si="98"/>
        <v>2345.067</v>
      </c>
      <c r="J245" s="118">
        <f t="shared" si="99"/>
        <v>1.6191404164730933E-2</v>
      </c>
      <c r="K245" s="118">
        <f t="shared" si="100"/>
        <v>0.3485026325338404</v>
      </c>
      <c r="L245" s="118">
        <f t="shared" si="101"/>
        <v>0.20255284817022284</v>
      </c>
      <c r="M245" s="119">
        <f t="shared" si="102"/>
        <v>8.5939999999999994</v>
      </c>
      <c r="N245" s="120">
        <f t="shared" si="103"/>
        <v>0</v>
      </c>
      <c r="O245" s="120">
        <f t="shared" si="104"/>
        <v>11.641458431678071</v>
      </c>
      <c r="P245" s="252">
        <f t="shared" si="105"/>
        <v>8</v>
      </c>
      <c r="Q245" s="253">
        <f t="shared" si="106"/>
        <v>0</v>
      </c>
      <c r="R245" s="253">
        <f t="shared" si="107"/>
        <v>273</v>
      </c>
      <c r="T245">
        <v>514</v>
      </c>
      <c r="U245">
        <v>3021</v>
      </c>
      <c r="V245" t="s">
        <v>1914</v>
      </c>
      <c r="W245">
        <v>2345.067</v>
      </c>
      <c r="X245">
        <v>963.24599999999998</v>
      </c>
      <c r="Y245">
        <v>2.4350000000000001</v>
      </c>
      <c r="Z245">
        <v>8.5939999999999994</v>
      </c>
      <c r="AA245">
        <v>133.07635200000001</v>
      </c>
      <c r="AB245">
        <v>2.154693</v>
      </c>
      <c r="AC245">
        <v>46.377459000000002</v>
      </c>
      <c r="AD245" s="1">
        <v>475</v>
      </c>
      <c r="AE245">
        <v>0</v>
      </c>
      <c r="AF245">
        <v>273</v>
      </c>
      <c r="AG245">
        <v>79</v>
      </c>
      <c r="AH245">
        <v>17.621966</v>
      </c>
      <c r="AI245">
        <v>1123.2</v>
      </c>
      <c r="AJ245">
        <v>0</v>
      </c>
      <c r="AK245">
        <v>8</v>
      </c>
      <c r="AL245">
        <v>1117</v>
      </c>
      <c r="AM245" t="s">
        <v>1915</v>
      </c>
      <c r="AN245" t="s">
        <v>1916</v>
      </c>
      <c r="AO245">
        <v>2111.0740000000001</v>
      </c>
      <c r="AR245" t="s">
        <v>156</v>
      </c>
      <c r="AS245" t="s">
        <v>232</v>
      </c>
      <c r="AT245" t="s">
        <v>1166</v>
      </c>
      <c r="AU245" t="s">
        <v>1914</v>
      </c>
      <c r="AV245" t="s">
        <v>49</v>
      </c>
      <c r="AW245">
        <v>2</v>
      </c>
      <c r="BB245">
        <v>0.93061510493312971</v>
      </c>
      <c r="BC245" t="s">
        <v>71</v>
      </c>
      <c r="BF245" t="s">
        <v>156</v>
      </c>
      <c r="BG245" t="s">
        <v>232</v>
      </c>
      <c r="BH245" t="s">
        <v>1914</v>
      </c>
      <c r="BI245">
        <v>3021</v>
      </c>
      <c r="BJ245">
        <v>2</v>
      </c>
      <c r="BK245" t="s">
        <v>1166</v>
      </c>
      <c r="BL245" t="s">
        <v>1195</v>
      </c>
      <c r="BM245">
        <v>0.93061510493312971</v>
      </c>
      <c r="BN245" t="s">
        <v>71</v>
      </c>
      <c r="BO245" t="s">
        <v>698</v>
      </c>
      <c r="BP245">
        <v>2345.067</v>
      </c>
    </row>
    <row r="246" spans="1:68" ht="16.5">
      <c r="A246" s="109" t="str">
        <f t="shared" si="90"/>
        <v>삼환교통</v>
      </c>
      <c r="B246" s="110" t="str">
        <f t="shared" si="91"/>
        <v>정관호</v>
      </c>
      <c r="C246" s="111" t="str">
        <f t="shared" si="92"/>
        <v>S</v>
      </c>
      <c r="D246" s="112">
        <f t="shared" si="93"/>
        <v>1.0295587690572627</v>
      </c>
      <c r="E246" s="113">
        <f t="shared" si="94"/>
        <v>9619</v>
      </c>
      <c r="F246" s="114" t="str">
        <f t="shared" si="95"/>
        <v>급행99</v>
      </c>
      <c r="G246" s="115" t="str">
        <f t="shared" si="96"/>
        <v>70바3124</v>
      </c>
      <c r="H246" s="116">
        <f t="shared" si="97"/>
        <v>2</v>
      </c>
      <c r="I246" s="117">
        <f t="shared" si="98"/>
        <v>2482.4179999999997</v>
      </c>
      <c r="J246" s="118">
        <f t="shared" si="99"/>
        <v>5.8854631502588545E-3</v>
      </c>
      <c r="K246" s="118">
        <f t="shared" si="100"/>
        <v>0.26863025638801097</v>
      </c>
      <c r="L246" s="118">
        <f t="shared" si="101"/>
        <v>0.20987601604564585</v>
      </c>
      <c r="M246" s="119">
        <f t="shared" si="102"/>
        <v>8.6969999999999992</v>
      </c>
      <c r="N246" s="120">
        <f t="shared" si="103"/>
        <v>0</v>
      </c>
      <c r="O246" s="120">
        <f t="shared" si="104"/>
        <v>6.203628881195673</v>
      </c>
      <c r="P246" s="252">
        <f t="shared" si="105"/>
        <v>0</v>
      </c>
      <c r="Q246" s="253">
        <f t="shared" si="106"/>
        <v>0</v>
      </c>
      <c r="R246" s="253">
        <f t="shared" si="107"/>
        <v>154</v>
      </c>
      <c r="T246">
        <v>514</v>
      </c>
      <c r="U246">
        <v>9619</v>
      </c>
      <c r="V246" t="s">
        <v>1917</v>
      </c>
      <c r="W246">
        <v>2482.4180000000001</v>
      </c>
      <c r="X246">
        <v>803.447</v>
      </c>
      <c r="Y246">
        <v>3.09</v>
      </c>
      <c r="Z246">
        <v>8.6969999999999992</v>
      </c>
      <c r="AA246">
        <v>124.877173</v>
      </c>
      <c r="AB246">
        <v>0.73495999999999995</v>
      </c>
      <c r="AC246">
        <v>33.545786999999997</v>
      </c>
      <c r="AD246" s="1">
        <v>521</v>
      </c>
      <c r="AE246">
        <v>0</v>
      </c>
      <c r="AF246">
        <v>154</v>
      </c>
      <c r="AG246">
        <v>68</v>
      </c>
      <c r="AH246">
        <v>19.878876999999999</v>
      </c>
      <c r="AI246">
        <v>85.7</v>
      </c>
      <c r="AJ246">
        <v>0</v>
      </c>
      <c r="AK246">
        <v>0</v>
      </c>
      <c r="AL246">
        <v>0</v>
      </c>
      <c r="AM246" t="s">
        <v>1918</v>
      </c>
      <c r="AN246" t="s">
        <v>1919</v>
      </c>
      <c r="AO246">
        <v>2428.9659999999999</v>
      </c>
      <c r="AR246" t="s">
        <v>156</v>
      </c>
      <c r="AS246" t="s">
        <v>233</v>
      </c>
      <c r="AT246" t="s">
        <v>1179</v>
      </c>
      <c r="AU246" t="s">
        <v>1917</v>
      </c>
      <c r="AV246" t="s">
        <v>49</v>
      </c>
      <c r="AW246">
        <v>2</v>
      </c>
      <c r="BB246">
        <v>1.0295587690572627</v>
      </c>
      <c r="BC246" t="s">
        <v>74</v>
      </c>
      <c r="BF246" t="s">
        <v>156</v>
      </c>
      <c r="BG246" t="s">
        <v>233</v>
      </c>
      <c r="BH246" t="s">
        <v>1917</v>
      </c>
      <c r="BI246">
        <v>9619</v>
      </c>
      <c r="BJ246">
        <v>2</v>
      </c>
      <c r="BK246" t="s">
        <v>1179</v>
      </c>
      <c r="BL246" t="s">
        <v>1191</v>
      </c>
      <c r="BM246">
        <v>1.0295587690572627</v>
      </c>
      <c r="BN246" t="s">
        <v>74</v>
      </c>
      <c r="BO246" t="s">
        <v>699</v>
      </c>
      <c r="BP246">
        <v>2482.4179999999997</v>
      </c>
    </row>
    <row r="247" spans="1:68" ht="16.5">
      <c r="A247" s="109" t="str">
        <f t="shared" si="90"/>
        <v>삼환교통</v>
      </c>
      <c r="B247" s="110" t="str">
        <f t="shared" si="91"/>
        <v>정기수</v>
      </c>
      <c r="C247" s="111" t="str">
        <f t="shared" si="92"/>
        <v>C</v>
      </c>
      <c r="D247" s="112">
        <f t="shared" si="93"/>
        <v>0.88166666666666671</v>
      </c>
      <c r="E247" s="113">
        <f t="shared" si="94"/>
        <v>7049</v>
      </c>
      <c r="F247" s="114" t="str">
        <f t="shared" si="95"/>
        <v>58</v>
      </c>
      <c r="G247" s="115" t="str">
        <f t="shared" si="96"/>
        <v>72아1197</v>
      </c>
      <c r="H247" s="116">
        <f t="shared" si="97"/>
        <v>1</v>
      </c>
      <c r="I247" s="117">
        <f t="shared" si="98"/>
        <v>2323.127</v>
      </c>
      <c r="J247" s="118">
        <f t="shared" si="99"/>
        <v>2.9356683218436281E-2</v>
      </c>
      <c r="K247" s="118">
        <f t="shared" si="100"/>
        <v>0.34858214457824244</v>
      </c>
      <c r="L247" s="118">
        <f t="shared" si="101"/>
        <v>0.19973079388255571</v>
      </c>
      <c r="M247" s="119">
        <f t="shared" si="102"/>
        <v>8.9529999999999994</v>
      </c>
      <c r="N247" s="120">
        <f t="shared" si="103"/>
        <v>0</v>
      </c>
      <c r="O247" s="120">
        <f t="shared" si="104"/>
        <v>3.7879978150139877</v>
      </c>
      <c r="P247" s="252">
        <f t="shared" si="105"/>
        <v>0</v>
      </c>
      <c r="Q247" s="253">
        <f t="shared" si="106"/>
        <v>0</v>
      </c>
      <c r="R247" s="253">
        <f t="shared" si="107"/>
        <v>88</v>
      </c>
      <c r="T247">
        <v>514</v>
      </c>
      <c r="U247">
        <v>7049</v>
      </c>
      <c r="V247" t="s">
        <v>1920</v>
      </c>
      <c r="W247">
        <v>2323.127</v>
      </c>
      <c r="X247">
        <v>878.31899999999996</v>
      </c>
      <c r="Y247">
        <v>2.645</v>
      </c>
      <c r="Z247">
        <v>8.9529999999999994</v>
      </c>
      <c r="AA247">
        <v>151.34635499999999</v>
      </c>
      <c r="AB247">
        <v>4.4430269999999998</v>
      </c>
      <c r="AC247">
        <v>52.756636999999998</v>
      </c>
      <c r="AD247" s="1">
        <v>464</v>
      </c>
      <c r="AE247">
        <v>0</v>
      </c>
      <c r="AF247">
        <v>88</v>
      </c>
      <c r="AG247">
        <v>72</v>
      </c>
      <c r="AH247">
        <v>15.349738</v>
      </c>
      <c r="AI247">
        <v>1190.4000000000001</v>
      </c>
      <c r="AJ247">
        <v>0</v>
      </c>
      <c r="AK247">
        <v>0</v>
      </c>
      <c r="AL247">
        <v>0</v>
      </c>
      <c r="AM247" t="s">
        <v>1921</v>
      </c>
      <c r="AN247" t="s">
        <v>1922</v>
      </c>
      <c r="AO247">
        <v>2323.127</v>
      </c>
      <c r="AR247" t="s">
        <v>156</v>
      </c>
      <c r="AS247" t="s">
        <v>230</v>
      </c>
      <c r="AT247" t="s">
        <v>1084</v>
      </c>
      <c r="AU247" t="s">
        <v>1920</v>
      </c>
      <c r="AV247" t="s">
        <v>49</v>
      </c>
      <c r="AW247">
        <v>1</v>
      </c>
      <c r="BB247">
        <v>0.88166666666666671</v>
      </c>
      <c r="BC247" t="s">
        <v>72</v>
      </c>
      <c r="BF247" t="s">
        <v>156</v>
      </c>
      <c r="BG247" t="s">
        <v>230</v>
      </c>
      <c r="BH247" t="s">
        <v>1920</v>
      </c>
      <c r="BI247">
        <v>7049</v>
      </c>
      <c r="BJ247">
        <v>1</v>
      </c>
      <c r="BK247" t="s">
        <v>1084</v>
      </c>
      <c r="BL247" t="s">
        <v>697</v>
      </c>
      <c r="BM247">
        <v>0.88166666666666671</v>
      </c>
      <c r="BN247" t="s">
        <v>72</v>
      </c>
      <c r="BO247" t="s">
        <v>700</v>
      </c>
      <c r="BP247">
        <v>2323.127</v>
      </c>
    </row>
    <row r="248" spans="1:68" ht="16.5">
      <c r="A248" s="109" t="str">
        <f t="shared" si="90"/>
        <v>삼환교통</v>
      </c>
      <c r="B248" s="110" t="str">
        <f t="shared" si="91"/>
        <v>정담수</v>
      </c>
      <c r="C248" s="111" t="str">
        <f t="shared" si="92"/>
        <v>B</v>
      </c>
      <c r="D248" s="112">
        <f t="shared" si="93"/>
        <v>0.94483403758817985</v>
      </c>
      <c r="E248" s="113">
        <f t="shared" si="94"/>
        <v>1008</v>
      </c>
      <c r="F248" s="114" t="str">
        <f t="shared" si="95"/>
        <v>79</v>
      </c>
      <c r="G248" s="115" t="str">
        <f t="shared" si="96"/>
        <v>70바3166</v>
      </c>
      <c r="H248" s="116">
        <f t="shared" si="97"/>
        <v>11</v>
      </c>
      <c r="I248" s="117">
        <f t="shared" si="98"/>
        <v>2301.8869999999997</v>
      </c>
      <c r="J248" s="118">
        <f t="shared" si="99"/>
        <v>1.5067618510977729E-2</v>
      </c>
      <c r="K248" s="118">
        <f t="shared" si="100"/>
        <v>0.34361621556151112</v>
      </c>
      <c r="L248" s="118">
        <f t="shared" si="101"/>
        <v>0.1720327713740944</v>
      </c>
      <c r="M248" s="119">
        <f t="shared" si="102"/>
        <v>9.7769999999999992</v>
      </c>
      <c r="N248" s="120">
        <f t="shared" si="103"/>
        <v>8.6885238067724427E-2</v>
      </c>
      <c r="O248" s="120">
        <f t="shared" si="104"/>
        <v>16.986064042240127</v>
      </c>
      <c r="P248" s="252">
        <f t="shared" si="105"/>
        <v>1</v>
      </c>
      <c r="Q248" s="253">
        <f t="shared" si="106"/>
        <v>2</v>
      </c>
      <c r="R248" s="253">
        <f t="shared" si="107"/>
        <v>391</v>
      </c>
      <c r="T248">
        <v>514</v>
      </c>
      <c r="U248">
        <v>1008</v>
      </c>
      <c r="V248" t="s">
        <v>1923</v>
      </c>
      <c r="W248">
        <v>2301.8870000000002</v>
      </c>
      <c r="X248">
        <v>1016.155</v>
      </c>
      <c r="Y248">
        <v>2.2650000000000001</v>
      </c>
      <c r="Z248">
        <v>9.7769999999999992</v>
      </c>
      <c r="AA248">
        <v>131.97606500000001</v>
      </c>
      <c r="AB248">
        <v>1.9885649999999999</v>
      </c>
      <c r="AC248">
        <v>45.349116000000002</v>
      </c>
      <c r="AD248" s="1">
        <v>396</v>
      </c>
      <c r="AE248">
        <v>2</v>
      </c>
      <c r="AF248">
        <v>391</v>
      </c>
      <c r="AG248">
        <v>81</v>
      </c>
      <c r="AH248">
        <v>17.441700000000001</v>
      </c>
      <c r="AI248">
        <v>760.8</v>
      </c>
      <c r="AJ248">
        <v>0</v>
      </c>
      <c r="AK248">
        <v>1</v>
      </c>
      <c r="AL248">
        <v>154</v>
      </c>
      <c r="AM248" t="s">
        <v>1924</v>
      </c>
      <c r="AN248" t="s">
        <v>1925</v>
      </c>
      <c r="AO248">
        <v>515.28499999999997</v>
      </c>
      <c r="AR248" t="s">
        <v>156</v>
      </c>
      <c r="AS248" t="s">
        <v>232</v>
      </c>
      <c r="AT248" t="s">
        <v>1156</v>
      </c>
      <c r="AU248" t="s">
        <v>1923</v>
      </c>
      <c r="AV248" t="s">
        <v>49</v>
      </c>
      <c r="AW248">
        <v>11</v>
      </c>
      <c r="BB248">
        <v>0.94483403758817985</v>
      </c>
      <c r="BC248" t="s">
        <v>71</v>
      </c>
      <c r="BF248" t="s">
        <v>156</v>
      </c>
      <c r="BG248" t="s">
        <v>232</v>
      </c>
      <c r="BH248" t="s">
        <v>1923</v>
      </c>
      <c r="BI248">
        <v>1008</v>
      </c>
      <c r="BJ248">
        <v>11</v>
      </c>
      <c r="BK248" t="s">
        <v>1156</v>
      </c>
      <c r="BL248" t="s">
        <v>1166</v>
      </c>
      <c r="BM248">
        <v>0.94483403758817985</v>
      </c>
      <c r="BN248" t="s">
        <v>71</v>
      </c>
      <c r="BO248" t="s">
        <v>698</v>
      </c>
      <c r="BP248">
        <v>2301.8869999999997</v>
      </c>
    </row>
    <row r="249" spans="1:68" ht="16.5">
      <c r="A249" s="109" t="str">
        <f t="shared" si="90"/>
        <v>삼환교통</v>
      </c>
      <c r="B249" s="110" t="str">
        <f t="shared" si="91"/>
        <v>정병현</v>
      </c>
      <c r="C249" s="111" t="str">
        <f t="shared" si="92"/>
        <v>B</v>
      </c>
      <c r="D249" s="112">
        <f t="shared" si="93"/>
        <v>0.94766463297692527</v>
      </c>
      <c r="E249" s="113">
        <f t="shared" si="94"/>
        <v>4283</v>
      </c>
      <c r="F249" s="114" t="str">
        <f t="shared" si="95"/>
        <v>14</v>
      </c>
      <c r="G249" s="115" t="str">
        <f t="shared" si="96"/>
        <v>70바3188</v>
      </c>
      <c r="H249" s="116">
        <f t="shared" si="97"/>
        <v>14</v>
      </c>
      <c r="I249" s="117">
        <f t="shared" si="98"/>
        <v>2264.846</v>
      </c>
      <c r="J249" s="118">
        <f t="shared" si="99"/>
        <v>1.6875084394250429E-2</v>
      </c>
      <c r="K249" s="118">
        <f t="shared" si="100"/>
        <v>0.347058553142503</v>
      </c>
      <c r="L249" s="118">
        <f t="shared" si="101"/>
        <v>0.26138642539051221</v>
      </c>
      <c r="M249" s="119">
        <f t="shared" si="102"/>
        <v>8.9440000000000008</v>
      </c>
      <c r="N249" s="120">
        <f t="shared" si="103"/>
        <v>0.17661244958818392</v>
      </c>
      <c r="O249" s="120">
        <f t="shared" si="104"/>
        <v>10.508440750496943</v>
      </c>
      <c r="P249" s="252">
        <f t="shared" si="105"/>
        <v>14</v>
      </c>
      <c r="Q249" s="253">
        <f t="shared" si="106"/>
        <v>4</v>
      </c>
      <c r="R249" s="253">
        <f t="shared" si="107"/>
        <v>238</v>
      </c>
      <c r="T249">
        <v>514</v>
      </c>
      <c r="U249">
        <v>4283</v>
      </c>
      <c r="V249" t="s">
        <v>1926</v>
      </c>
      <c r="W249">
        <v>2264.846</v>
      </c>
      <c r="X249">
        <v>1145.827</v>
      </c>
      <c r="Y249">
        <v>1.9770000000000001</v>
      </c>
      <c r="Z249">
        <v>8.9440000000000008</v>
      </c>
      <c r="AA249">
        <v>147.914401</v>
      </c>
      <c r="AB249">
        <v>2.4960680000000002</v>
      </c>
      <c r="AC249">
        <v>51.334958</v>
      </c>
      <c r="AD249" s="1">
        <v>592</v>
      </c>
      <c r="AE249">
        <v>4</v>
      </c>
      <c r="AF249">
        <v>238</v>
      </c>
      <c r="AG249">
        <v>71</v>
      </c>
      <c r="AH249">
        <v>15.311869</v>
      </c>
      <c r="AI249">
        <v>32.299999999999997</v>
      </c>
      <c r="AJ249">
        <v>0</v>
      </c>
      <c r="AK249">
        <v>14</v>
      </c>
      <c r="AL249">
        <v>3709</v>
      </c>
      <c r="AM249" t="s">
        <v>1927</v>
      </c>
      <c r="AN249" t="s">
        <v>1928</v>
      </c>
      <c r="AO249">
        <v>269.36700000000002</v>
      </c>
      <c r="AR249" t="s">
        <v>156</v>
      </c>
      <c r="AS249" t="s">
        <v>227</v>
      </c>
      <c r="AT249" t="s">
        <v>982</v>
      </c>
      <c r="AU249" t="s">
        <v>1926</v>
      </c>
      <c r="AV249" t="s">
        <v>49</v>
      </c>
      <c r="AW249">
        <v>14</v>
      </c>
      <c r="BB249">
        <v>0.94766463297692527</v>
      </c>
      <c r="BC249" t="s">
        <v>71</v>
      </c>
      <c r="BF249" t="s">
        <v>156</v>
      </c>
      <c r="BG249" t="s">
        <v>227</v>
      </c>
      <c r="BH249" t="s">
        <v>1926</v>
      </c>
      <c r="BI249">
        <v>4283</v>
      </c>
      <c r="BJ249">
        <v>14</v>
      </c>
      <c r="BK249" t="s">
        <v>982</v>
      </c>
      <c r="BL249" t="s">
        <v>1003</v>
      </c>
      <c r="BM249">
        <v>0.94766463297692527</v>
      </c>
      <c r="BN249" t="s">
        <v>71</v>
      </c>
      <c r="BO249" t="s">
        <v>698</v>
      </c>
      <c r="BP249">
        <v>2264.846</v>
      </c>
    </row>
    <row r="250" spans="1:68" ht="16.5">
      <c r="A250" s="109" t="str">
        <f t="shared" si="90"/>
        <v>삼환교통</v>
      </c>
      <c r="B250" s="110" t="str">
        <f t="shared" si="91"/>
        <v>정수일</v>
      </c>
      <c r="C250" s="111" t="str">
        <f t="shared" si="92"/>
        <v>F</v>
      </c>
      <c r="D250" s="112">
        <f t="shared" si="93"/>
        <v>0.78083333333333338</v>
      </c>
      <c r="E250" s="113">
        <f t="shared" si="94"/>
        <v>4158</v>
      </c>
      <c r="F250" s="114" t="str">
        <f t="shared" si="95"/>
        <v>79</v>
      </c>
      <c r="G250" s="115" t="str">
        <f t="shared" si="96"/>
        <v>70바3194</v>
      </c>
      <c r="H250" s="116">
        <f t="shared" si="97"/>
        <v>1</v>
      </c>
      <c r="I250" s="117">
        <f t="shared" si="98"/>
        <v>1938.4159999999999</v>
      </c>
      <c r="J250" s="118">
        <f t="shared" si="99"/>
        <v>6.7340594408920804E-3</v>
      </c>
      <c r="K250" s="118">
        <f t="shared" si="100"/>
        <v>0.39104492191743645</v>
      </c>
      <c r="L250" s="118">
        <f t="shared" si="101"/>
        <v>0.22905299997523751</v>
      </c>
      <c r="M250" s="119">
        <f t="shared" si="102"/>
        <v>12.648999999999999</v>
      </c>
      <c r="N250" s="120">
        <f t="shared" si="103"/>
        <v>5.1588513507936376E-2</v>
      </c>
      <c r="O250" s="120">
        <f t="shared" si="104"/>
        <v>12.174889187872985</v>
      </c>
      <c r="P250" s="252">
        <f t="shared" si="105"/>
        <v>19</v>
      </c>
      <c r="Q250" s="253">
        <f t="shared" si="106"/>
        <v>1</v>
      </c>
      <c r="R250" s="253">
        <f t="shared" si="107"/>
        <v>236</v>
      </c>
      <c r="T250">
        <v>514</v>
      </c>
      <c r="U250">
        <v>4158</v>
      </c>
      <c r="V250" t="s">
        <v>1929</v>
      </c>
      <c r="W250">
        <v>1938.4159999999999</v>
      </c>
      <c r="X250">
        <v>1034.633</v>
      </c>
      <c r="Y250">
        <v>1.8740000000000001</v>
      </c>
      <c r="Z250">
        <v>12.648999999999999</v>
      </c>
      <c r="AA250">
        <v>118.053309</v>
      </c>
      <c r="AB250">
        <v>0.79497799999999996</v>
      </c>
      <c r="AC250">
        <v>46.164147</v>
      </c>
      <c r="AD250" s="1">
        <v>444</v>
      </c>
      <c r="AE250">
        <v>1</v>
      </c>
      <c r="AF250">
        <v>236</v>
      </c>
      <c r="AG250">
        <v>73</v>
      </c>
      <c r="AH250">
        <v>16.419836</v>
      </c>
      <c r="AI250">
        <v>477.4</v>
      </c>
      <c r="AJ250">
        <v>0</v>
      </c>
      <c r="AK250">
        <v>19</v>
      </c>
      <c r="AL250">
        <v>2561</v>
      </c>
      <c r="AM250" t="s">
        <v>1930</v>
      </c>
      <c r="AN250" t="s">
        <v>1931</v>
      </c>
      <c r="AO250">
        <v>1938.4159999999999</v>
      </c>
      <c r="AR250" t="s">
        <v>156</v>
      </c>
      <c r="AS250" t="s">
        <v>232</v>
      </c>
      <c r="AT250" t="s">
        <v>1168</v>
      </c>
      <c r="AU250" t="s">
        <v>1929</v>
      </c>
      <c r="AV250" t="s">
        <v>49</v>
      </c>
      <c r="AW250">
        <v>1</v>
      </c>
      <c r="BB250">
        <v>0.78083333333333338</v>
      </c>
      <c r="BC250" t="s">
        <v>73</v>
      </c>
      <c r="BF250" t="s">
        <v>156</v>
      </c>
      <c r="BG250" t="s">
        <v>232</v>
      </c>
      <c r="BH250" t="s">
        <v>1929</v>
      </c>
      <c r="BI250">
        <v>4158</v>
      </c>
      <c r="BJ250">
        <v>1</v>
      </c>
      <c r="BK250" t="s">
        <v>1168</v>
      </c>
      <c r="BL250" t="s">
        <v>697</v>
      </c>
      <c r="BM250">
        <v>0.78083333333333338</v>
      </c>
      <c r="BN250" t="s">
        <v>73</v>
      </c>
      <c r="BO250" t="s">
        <v>713</v>
      </c>
      <c r="BP250">
        <v>1938.4159999999999</v>
      </c>
    </row>
    <row r="251" spans="1:68" ht="16.5">
      <c r="A251" s="109" t="str">
        <f t="shared" si="90"/>
        <v>삼환교통</v>
      </c>
      <c r="B251" s="110" t="str">
        <f t="shared" si="91"/>
        <v>정승용</v>
      </c>
      <c r="C251" s="111" t="str">
        <f t="shared" si="92"/>
        <v>D</v>
      </c>
      <c r="D251" s="112">
        <f t="shared" si="93"/>
        <v>0.81821428571428578</v>
      </c>
      <c r="E251" s="113">
        <f t="shared" si="94"/>
        <v>9889</v>
      </c>
      <c r="F251" s="114" t="str">
        <f t="shared" si="95"/>
        <v>58</v>
      </c>
      <c r="G251" s="115" t="str">
        <f t="shared" si="96"/>
        <v>72아1214</v>
      </c>
      <c r="H251" s="116">
        <f t="shared" si="97"/>
        <v>1</v>
      </c>
      <c r="I251" s="117">
        <f t="shared" si="98"/>
        <v>2142.2020000000002</v>
      </c>
      <c r="J251" s="118">
        <f t="shared" si="99"/>
        <v>1.4722735253939107E-2</v>
      </c>
      <c r="K251" s="118">
        <f t="shared" si="100"/>
        <v>0.36802996581353958</v>
      </c>
      <c r="L251" s="118">
        <f t="shared" si="101"/>
        <v>0.19279227635862536</v>
      </c>
      <c r="M251" s="119">
        <f t="shared" si="102"/>
        <v>8.9090000000000007</v>
      </c>
      <c r="N251" s="120">
        <f t="shared" si="103"/>
        <v>4.6680938585623576E-2</v>
      </c>
      <c r="O251" s="120">
        <f t="shared" si="104"/>
        <v>5.1349032444185934</v>
      </c>
      <c r="P251" s="252">
        <f t="shared" si="105"/>
        <v>1</v>
      </c>
      <c r="Q251" s="253">
        <f t="shared" si="106"/>
        <v>1</v>
      </c>
      <c r="R251" s="253">
        <f t="shared" si="107"/>
        <v>110</v>
      </c>
      <c r="T251">
        <v>514</v>
      </c>
      <c r="U251">
        <v>9889</v>
      </c>
      <c r="V251" t="s">
        <v>1932</v>
      </c>
      <c r="W251">
        <v>2142.2020000000002</v>
      </c>
      <c r="X251">
        <v>935.07899999999995</v>
      </c>
      <c r="Y251">
        <v>2.2909999999999999</v>
      </c>
      <c r="Z251">
        <v>8.9090000000000007</v>
      </c>
      <c r="AA251">
        <v>148.55969099999999</v>
      </c>
      <c r="AB251">
        <v>2.1872050000000001</v>
      </c>
      <c r="AC251">
        <v>54.674418000000003</v>
      </c>
      <c r="AD251" s="1">
        <v>413</v>
      </c>
      <c r="AE251">
        <v>1</v>
      </c>
      <c r="AF251">
        <v>110</v>
      </c>
      <c r="AG251">
        <v>70</v>
      </c>
      <c r="AH251">
        <v>14.419805999999999</v>
      </c>
      <c r="AI251">
        <v>387.8</v>
      </c>
      <c r="AJ251">
        <v>0</v>
      </c>
      <c r="AK251">
        <v>1</v>
      </c>
      <c r="AL251">
        <v>228</v>
      </c>
      <c r="AM251" t="s">
        <v>1933</v>
      </c>
      <c r="AN251" t="s">
        <v>1934</v>
      </c>
      <c r="AO251">
        <v>2142.2020000000002</v>
      </c>
      <c r="AR251" t="s">
        <v>156</v>
      </c>
      <c r="AS251" t="s">
        <v>230</v>
      </c>
      <c r="AT251" t="s">
        <v>1098</v>
      </c>
      <c r="AU251" t="s">
        <v>1932</v>
      </c>
      <c r="AV251" t="s">
        <v>49</v>
      </c>
      <c r="AW251">
        <v>1</v>
      </c>
      <c r="BB251">
        <v>0.81821428571428578</v>
      </c>
      <c r="BC251" t="s">
        <v>70</v>
      </c>
      <c r="BF251" t="s">
        <v>156</v>
      </c>
      <c r="BG251" t="s">
        <v>230</v>
      </c>
      <c r="BH251" t="s">
        <v>1932</v>
      </c>
      <c r="BI251">
        <v>9889</v>
      </c>
      <c r="BJ251">
        <v>1</v>
      </c>
      <c r="BK251" t="s">
        <v>1098</v>
      </c>
      <c r="BL251" t="s">
        <v>697</v>
      </c>
      <c r="BM251">
        <v>0.81821428571428578</v>
      </c>
      <c r="BN251" t="s">
        <v>70</v>
      </c>
      <c r="BO251" t="s">
        <v>702</v>
      </c>
      <c r="BP251">
        <v>2142.2020000000002</v>
      </c>
    </row>
    <row r="252" spans="1:68" ht="16.5">
      <c r="A252" s="109" t="str">
        <f t="shared" si="90"/>
        <v>삼환교통</v>
      </c>
      <c r="B252" s="110" t="str">
        <f t="shared" si="91"/>
        <v>정승원</v>
      </c>
      <c r="C252" s="111" t="str">
        <f t="shared" si="92"/>
        <v>B</v>
      </c>
      <c r="D252" s="112">
        <f t="shared" si="93"/>
        <v>0.92221261216270656</v>
      </c>
      <c r="E252" s="113">
        <f t="shared" si="94"/>
        <v>6302</v>
      </c>
      <c r="F252" s="114" t="str">
        <f t="shared" si="95"/>
        <v>급행99</v>
      </c>
      <c r="G252" s="115" t="str">
        <f t="shared" si="96"/>
        <v>70바3148</v>
      </c>
      <c r="H252" s="116">
        <f t="shared" si="97"/>
        <v>16</v>
      </c>
      <c r="I252" s="117">
        <f t="shared" si="98"/>
        <v>2285.4479999999999</v>
      </c>
      <c r="J252" s="118">
        <f t="shared" si="99"/>
        <v>1.7070251935804342E-2</v>
      </c>
      <c r="K252" s="118">
        <f t="shared" si="100"/>
        <v>0.33135206006157247</v>
      </c>
      <c r="L252" s="118">
        <f t="shared" si="101"/>
        <v>0.25071670849653988</v>
      </c>
      <c r="M252" s="119">
        <f t="shared" si="102"/>
        <v>8.4410000000000007</v>
      </c>
      <c r="N252" s="120">
        <f t="shared" si="103"/>
        <v>0.13126529240656537</v>
      </c>
      <c r="O252" s="120">
        <f t="shared" si="104"/>
        <v>4.4192648443543678</v>
      </c>
      <c r="P252" s="252">
        <f t="shared" si="105"/>
        <v>0</v>
      </c>
      <c r="Q252" s="253">
        <f t="shared" si="106"/>
        <v>3</v>
      </c>
      <c r="R252" s="253">
        <f t="shared" si="107"/>
        <v>101</v>
      </c>
      <c r="T252">
        <v>514</v>
      </c>
      <c r="U252">
        <v>6302</v>
      </c>
      <c r="V252" t="s">
        <v>1935</v>
      </c>
      <c r="W252">
        <v>2285.4479999999999</v>
      </c>
      <c r="X252">
        <v>805.17899999999997</v>
      </c>
      <c r="Y252">
        <v>2.8380000000000001</v>
      </c>
      <c r="Z252">
        <v>8.4410000000000007</v>
      </c>
      <c r="AA252">
        <v>136.004964</v>
      </c>
      <c r="AB252">
        <v>2.3216389999999998</v>
      </c>
      <c r="AC252">
        <v>45.065525000000001</v>
      </c>
      <c r="AD252" s="1">
        <v>573</v>
      </c>
      <c r="AE252">
        <v>3</v>
      </c>
      <c r="AF252">
        <v>101</v>
      </c>
      <c r="AG252">
        <v>71</v>
      </c>
      <c r="AH252">
        <v>16.804151000000001</v>
      </c>
      <c r="AI252">
        <v>244.5</v>
      </c>
      <c r="AJ252">
        <v>0</v>
      </c>
      <c r="AK252">
        <v>0</v>
      </c>
      <c r="AL252">
        <v>0</v>
      </c>
      <c r="AM252" t="s">
        <v>1936</v>
      </c>
      <c r="AN252" t="s">
        <v>1937</v>
      </c>
      <c r="AO252">
        <v>385.51100000000002</v>
      </c>
      <c r="AR252" t="s">
        <v>156</v>
      </c>
      <c r="AS252" t="s">
        <v>233</v>
      </c>
      <c r="AT252" t="s">
        <v>1187</v>
      </c>
      <c r="AU252" t="s">
        <v>1935</v>
      </c>
      <c r="AV252" t="s">
        <v>49</v>
      </c>
      <c r="AW252">
        <v>16</v>
      </c>
      <c r="BB252">
        <v>0.92221261216270656</v>
      </c>
      <c r="BC252" t="s">
        <v>71</v>
      </c>
      <c r="BF252" t="s">
        <v>156</v>
      </c>
      <c r="BG252" t="s">
        <v>233</v>
      </c>
      <c r="BH252" t="s">
        <v>1935</v>
      </c>
      <c r="BI252">
        <v>6302</v>
      </c>
      <c r="BJ252">
        <v>16</v>
      </c>
      <c r="BK252" t="s">
        <v>1187</v>
      </c>
      <c r="BL252" t="s">
        <v>1185</v>
      </c>
      <c r="BM252">
        <v>0.92221261216270656</v>
      </c>
      <c r="BN252" t="s">
        <v>71</v>
      </c>
      <c r="BO252" t="s">
        <v>698</v>
      </c>
      <c r="BP252">
        <v>2285.4479999999999</v>
      </c>
    </row>
    <row r="253" spans="1:68" ht="16.5">
      <c r="A253" s="109" t="str">
        <f t="shared" si="90"/>
        <v>삼환교통</v>
      </c>
      <c r="B253" s="110" t="str">
        <f t="shared" si="91"/>
        <v>정승택</v>
      </c>
      <c r="C253" s="111" t="str">
        <f t="shared" si="92"/>
        <v>B</v>
      </c>
      <c r="D253" s="112">
        <f t="shared" si="93"/>
        <v>0.9364697509762655</v>
      </c>
      <c r="E253" s="113">
        <f t="shared" si="94"/>
        <v>4140</v>
      </c>
      <c r="F253" s="114" t="str">
        <f t="shared" si="95"/>
        <v>4</v>
      </c>
      <c r="G253" s="115" t="str">
        <f t="shared" si="96"/>
        <v>72아1212</v>
      </c>
      <c r="H253" s="116">
        <f t="shared" si="97"/>
        <v>2</v>
      </c>
      <c r="I253" s="117">
        <f t="shared" si="98"/>
        <v>1972.8239999999998</v>
      </c>
      <c r="J253" s="118">
        <f t="shared" si="99"/>
        <v>1.3960649275051499E-2</v>
      </c>
      <c r="K253" s="118">
        <f t="shared" si="100"/>
        <v>0.32056560062561856</v>
      </c>
      <c r="L253" s="118">
        <f t="shared" si="101"/>
        <v>0.31477719249157554</v>
      </c>
      <c r="M253" s="119">
        <f t="shared" si="102"/>
        <v>7.569</v>
      </c>
      <c r="N253" s="120">
        <f t="shared" si="103"/>
        <v>5.0688758855326171E-2</v>
      </c>
      <c r="O253" s="120">
        <f t="shared" si="104"/>
        <v>8.2115789345628389</v>
      </c>
      <c r="P253" s="252">
        <f t="shared" si="105"/>
        <v>2</v>
      </c>
      <c r="Q253" s="253">
        <f t="shared" si="106"/>
        <v>1</v>
      </c>
      <c r="R253" s="253">
        <f t="shared" si="107"/>
        <v>162</v>
      </c>
      <c r="T253">
        <v>514</v>
      </c>
      <c r="U253">
        <v>4140</v>
      </c>
      <c r="V253" t="s">
        <v>1938</v>
      </c>
      <c r="W253">
        <v>1972.8240000000001</v>
      </c>
      <c r="X253">
        <v>702.26099999999997</v>
      </c>
      <c r="Y253">
        <v>2.8090000000000002</v>
      </c>
      <c r="Z253">
        <v>7.569</v>
      </c>
      <c r="AA253">
        <v>121.828861</v>
      </c>
      <c r="AB253">
        <v>1.7008099999999999</v>
      </c>
      <c r="AC253">
        <v>39.054141999999999</v>
      </c>
      <c r="AD253" s="1">
        <v>621</v>
      </c>
      <c r="AE253">
        <v>1</v>
      </c>
      <c r="AF253">
        <v>162</v>
      </c>
      <c r="AG253">
        <v>65</v>
      </c>
      <c r="AH253">
        <v>16.193404000000001</v>
      </c>
      <c r="AI253">
        <v>18.8</v>
      </c>
      <c r="AJ253">
        <v>0</v>
      </c>
      <c r="AK253">
        <v>2</v>
      </c>
      <c r="AL253">
        <v>70</v>
      </c>
      <c r="AM253" t="s">
        <v>1939</v>
      </c>
      <c r="AN253" t="s">
        <v>1940</v>
      </c>
      <c r="AO253">
        <v>1902.7629999999999</v>
      </c>
      <c r="AR253" t="s">
        <v>156</v>
      </c>
      <c r="AS253" t="s">
        <v>229</v>
      </c>
      <c r="AT253" t="s">
        <v>1038</v>
      </c>
      <c r="AU253" t="s">
        <v>1938</v>
      </c>
      <c r="AV253" t="s">
        <v>49</v>
      </c>
      <c r="AW253">
        <v>2</v>
      </c>
      <c r="BB253">
        <v>0.9364697509762655</v>
      </c>
      <c r="BC253" t="s">
        <v>71</v>
      </c>
      <c r="BF253" t="s">
        <v>156</v>
      </c>
      <c r="BG253" t="s">
        <v>229</v>
      </c>
      <c r="BH253" t="s">
        <v>1938</v>
      </c>
      <c r="BI253">
        <v>4140</v>
      </c>
      <c r="BJ253">
        <v>2</v>
      </c>
      <c r="BK253" t="s">
        <v>1038</v>
      </c>
      <c r="BL253" t="s">
        <v>1071</v>
      </c>
      <c r="BM253">
        <v>0.9364697509762655</v>
      </c>
      <c r="BN253" t="s">
        <v>71</v>
      </c>
      <c r="BO253" t="s">
        <v>698</v>
      </c>
      <c r="BP253">
        <v>1972.8239999999998</v>
      </c>
    </row>
    <row r="254" spans="1:68" ht="16.5">
      <c r="A254" s="109" t="str">
        <f t="shared" si="90"/>
        <v>삼환교통</v>
      </c>
      <c r="B254" s="110" t="str">
        <f t="shared" si="91"/>
        <v>정신영</v>
      </c>
      <c r="C254" s="111" t="str">
        <f t="shared" si="92"/>
        <v>B</v>
      </c>
      <c r="D254" s="112">
        <f t="shared" si="93"/>
        <v>0.91557899040142643</v>
      </c>
      <c r="E254" s="113">
        <f t="shared" si="94"/>
        <v>4830</v>
      </c>
      <c r="F254" s="114" t="str">
        <f t="shared" si="95"/>
        <v>급행99</v>
      </c>
      <c r="G254" s="115" t="str">
        <f t="shared" si="96"/>
        <v>70바3126</v>
      </c>
      <c r="H254" s="116">
        <f t="shared" si="97"/>
        <v>14</v>
      </c>
      <c r="I254" s="117">
        <f t="shared" si="98"/>
        <v>2428.8020000000006</v>
      </c>
      <c r="J254" s="118">
        <f t="shared" si="99"/>
        <v>2.3381037997560954E-2</v>
      </c>
      <c r="K254" s="118">
        <f t="shared" si="100"/>
        <v>0.34154783947948802</v>
      </c>
      <c r="L254" s="118">
        <f t="shared" si="101"/>
        <v>0.25732851010498176</v>
      </c>
      <c r="M254" s="119">
        <f t="shared" si="102"/>
        <v>9.3119999999999994</v>
      </c>
      <c r="N254" s="120">
        <f t="shared" si="103"/>
        <v>0.2882079313175796</v>
      </c>
      <c r="O254" s="120">
        <f t="shared" si="104"/>
        <v>3.9113933535957233</v>
      </c>
      <c r="P254" s="252">
        <f t="shared" si="105"/>
        <v>12</v>
      </c>
      <c r="Q254" s="253">
        <f t="shared" si="106"/>
        <v>7</v>
      </c>
      <c r="R254" s="253">
        <f t="shared" si="107"/>
        <v>95</v>
      </c>
      <c r="T254">
        <v>514</v>
      </c>
      <c r="U254">
        <v>4830</v>
      </c>
      <c r="V254" t="s">
        <v>1941</v>
      </c>
      <c r="W254">
        <v>2428.8020000000001</v>
      </c>
      <c r="X254">
        <v>872.88800000000003</v>
      </c>
      <c r="Y254">
        <v>2.782</v>
      </c>
      <c r="Z254">
        <v>9.3119999999999994</v>
      </c>
      <c r="AA254">
        <v>149.146073</v>
      </c>
      <c r="AB254">
        <v>3.48719</v>
      </c>
      <c r="AC254">
        <v>50.940519000000002</v>
      </c>
      <c r="AD254" s="1">
        <v>625</v>
      </c>
      <c r="AE254">
        <v>7</v>
      </c>
      <c r="AF254">
        <v>95</v>
      </c>
      <c r="AG254">
        <v>70</v>
      </c>
      <c r="AH254">
        <v>16.284718999999999</v>
      </c>
      <c r="AI254">
        <v>804.3</v>
      </c>
      <c r="AJ254">
        <v>0</v>
      </c>
      <c r="AK254">
        <v>12</v>
      </c>
      <c r="AL254">
        <v>3474</v>
      </c>
      <c r="AM254" t="s">
        <v>1942</v>
      </c>
      <c r="AN254" t="s">
        <v>1943</v>
      </c>
      <c r="AO254">
        <v>318.52300000000002</v>
      </c>
      <c r="AR254" t="s">
        <v>156</v>
      </c>
      <c r="AS254" t="s">
        <v>233</v>
      </c>
      <c r="AT254" t="s">
        <v>1181</v>
      </c>
      <c r="AU254" t="s">
        <v>1941</v>
      </c>
      <c r="AV254" t="s">
        <v>49</v>
      </c>
      <c r="AW254">
        <v>14</v>
      </c>
      <c r="BB254">
        <v>0.91557899040142643</v>
      </c>
      <c r="BC254" t="s">
        <v>71</v>
      </c>
      <c r="BF254" t="s">
        <v>156</v>
      </c>
      <c r="BG254" t="s">
        <v>233</v>
      </c>
      <c r="BH254" t="s">
        <v>1941</v>
      </c>
      <c r="BI254">
        <v>4830</v>
      </c>
      <c r="BJ254">
        <v>14</v>
      </c>
      <c r="BK254" t="s">
        <v>1181</v>
      </c>
      <c r="BL254" t="s">
        <v>1082</v>
      </c>
      <c r="BM254">
        <v>0.91557899040142643</v>
      </c>
      <c r="BN254" t="s">
        <v>71</v>
      </c>
      <c r="BO254" t="s">
        <v>698</v>
      </c>
      <c r="BP254">
        <v>2428.8020000000006</v>
      </c>
    </row>
    <row r="255" spans="1:68" ht="16.5">
      <c r="A255" s="109" t="str">
        <f t="shared" si="90"/>
        <v>삼환교통</v>
      </c>
      <c r="B255" s="110" t="str">
        <f t="shared" si="91"/>
        <v>정영철</v>
      </c>
      <c r="C255" s="111" t="str">
        <f t="shared" si="92"/>
        <v>C</v>
      </c>
      <c r="D255" s="112">
        <f t="shared" si="93"/>
        <v>0.88387096774193552</v>
      </c>
      <c r="E255" s="113">
        <f t="shared" si="94"/>
        <v>1944</v>
      </c>
      <c r="F255" s="114" t="str">
        <f t="shared" si="95"/>
        <v>급행99</v>
      </c>
      <c r="G255" s="115" t="str">
        <f t="shared" si="96"/>
        <v>70바3147</v>
      </c>
      <c r="H255" s="116">
        <f t="shared" si="97"/>
        <v>1</v>
      </c>
      <c r="I255" s="117">
        <f t="shared" si="98"/>
        <v>2507.7759999999998</v>
      </c>
      <c r="J255" s="118">
        <f t="shared" si="99"/>
        <v>1.6624264196566506E-2</v>
      </c>
      <c r="K255" s="118">
        <f t="shared" si="100"/>
        <v>0.36123368392496735</v>
      </c>
      <c r="L255" s="118">
        <f t="shared" si="101"/>
        <v>0.20456372498979178</v>
      </c>
      <c r="M255" s="119">
        <f t="shared" si="102"/>
        <v>12.864000000000001</v>
      </c>
      <c r="N255" s="120">
        <f t="shared" si="103"/>
        <v>3.9875969783585138E-2</v>
      </c>
      <c r="O255" s="120">
        <f t="shared" si="104"/>
        <v>8.4935815639036338</v>
      </c>
      <c r="P255" s="252">
        <f t="shared" si="105"/>
        <v>22</v>
      </c>
      <c r="Q255" s="253">
        <f t="shared" si="106"/>
        <v>1</v>
      </c>
      <c r="R255" s="253">
        <f t="shared" si="107"/>
        <v>213</v>
      </c>
      <c r="T255">
        <v>514</v>
      </c>
      <c r="U255">
        <v>1944</v>
      </c>
      <c r="V255" t="s">
        <v>1944</v>
      </c>
      <c r="W255">
        <v>2507.7759999999998</v>
      </c>
      <c r="X255">
        <v>915.33900000000006</v>
      </c>
      <c r="Y255">
        <v>2.74</v>
      </c>
      <c r="Z255">
        <v>12.864000000000001</v>
      </c>
      <c r="AA255">
        <v>133.337751</v>
      </c>
      <c r="AB255">
        <v>2.2166419999999998</v>
      </c>
      <c r="AC255">
        <v>48.166086999999997</v>
      </c>
      <c r="AD255" s="1">
        <v>513</v>
      </c>
      <c r="AE255">
        <v>1</v>
      </c>
      <c r="AF255">
        <v>213</v>
      </c>
      <c r="AG255">
        <v>69</v>
      </c>
      <c r="AH255">
        <v>18.807696</v>
      </c>
      <c r="AI255">
        <v>553.20000000000005</v>
      </c>
      <c r="AJ255">
        <v>0</v>
      </c>
      <c r="AK255">
        <v>22</v>
      </c>
      <c r="AL255">
        <v>5954</v>
      </c>
      <c r="AM255" t="s">
        <v>1945</v>
      </c>
      <c r="AN255" t="s">
        <v>1946</v>
      </c>
      <c r="AO255">
        <v>2507.7759999999998</v>
      </c>
      <c r="AR255" t="s">
        <v>156</v>
      </c>
      <c r="AS255" t="s">
        <v>233</v>
      </c>
      <c r="AT255" t="s">
        <v>1185</v>
      </c>
      <c r="AU255" t="s">
        <v>1944</v>
      </c>
      <c r="AV255" t="s">
        <v>49</v>
      </c>
      <c r="AW255">
        <v>1</v>
      </c>
      <c r="BB255">
        <v>0.88387096774193552</v>
      </c>
      <c r="BC255" t="s">
        <v>72</v>
      </c>
      <c r="BF255" t="s">
        <v>156</v>
      </c>
      <c r="BG255" t="s">
        <v>233</v>
      </c>
      <c r="BH255" t="s">
        <v>1944</v>
      </c>
      <c r="BI255">
        <v>1944</v>
      </c>
      <c r="BJ255">
        <v>1</v>
      </c>
      <c r="BK255" t="s">
        <v>1185</v>
      </c>
      <c r="BL255" t="s">
        <v>697</v>
      </c>
      <c r="BM255">
        <v>0.88387096774193552</v>
      </c>
      <c r="BN255" t="s">
        <v>72</v>
      </c>
      <c r="BO255" t="s">
        <v>700</v>
      </c>
      <c r="BP255">
        <v>2507.7759999999998</v>
      </c>
    </row>
    <row r="256" spans="1:68" ht="16.5">
      <c r="A256" s="109" t="str">
        <f t="shared" si="90"/>
        <v>삼환교통</v>
      </c>
      <c r="B256" s="110" t="str">
        <f t="shared" si="91"/>
        <v>정운경</v>
      </c>
      <c r="C256" s="111" t="str">
        <f t="shared" si="92"/>
        <v>A</v>
      </c>
      <c r="D256" s="112">
        <f t="shared" si="93"/>
        <v>0.98960000000000004</v>
      </c>
      <c r="E256" s="113">
        <f t="shared" si="94"/>
        <v>3992</v>
      </c>
      <c r="F256" s="114" t="str">
        <f t="shared" si="95"/>
        <v>79</v>
      </c>
      <c r="G256" s="115" t="str">
        <f t="shared" si="96"/>
        <v>70바3128</v>
      </c>
      <c r="H256" s="116">
        <f t="shared" si="97"/>
        <v>1</v>
      </c>
      <c r="I256" s="117">
        <f t="shared" si="98"/>
        <v>2075.4929999999999</v>
      </c>
      <c r="J256" s="118">
        <f t="shared" si="99"/>
        <v>9.0342537835197533E-3</v>
      </c>
      <c r="K256" s="118">
        <f t="shared" si="100"/>
        <v>0.33096422359379207</v>
      </c>
      <c r="L256" s="118">
        <f t="shared" si="101"/>
        <v>0.27366991842420091</v>
      </c>
      <c r="M256" s="119">
        <f t="shared" si="102"/>
        <v>7.1189999999999998</v>
      </c>
      <c r="N256" s="120">
        <f t="shared" si="103"/>
        <v>9.6362647332465107E-2</v>
      </c>
      <c r="O256" s="120">
        <f t="shared" si="104"/>
        <v>7.0344732552699529</v>
      </c>
      <c r="P256" s="252">
        <f t="shared" si="105"/>
        <v>0</v>
      </c>
      <c r="Q256" s="253">
        <f t="shared" si="106"/>
        <v>2</v>
      </c>
      <c r="R256" s="253">
        <f t="shared" si="107"/>
        <v>146</v>
      </c>
      <c r="T256">
        <v>514</v>
      </c>
      <c r="U256">
        <v>3992</v>
      </c>
      <c r="V256" t="s">
        <v>1947</v>
      </c>
      <c r="W256">
        <v>2075.4929999999999</v>
      </c>
      <c r="X256">
        <v>838.84900000000005</v>
      </c>
      <c r="Y256">
        <v>2.4740000000000002</v>
      </c>
      <c r="Z256">
        <v>7.1189999999999998</v>
      </c>
      <c r="AA256">
        <v>116.128573</v>
      </c>
      <c r="AB256">
        <v>1.0491349999999999</v>
      </c>
      <c r="AC256">
        <v>38.434403000000003</v>
      </c>
      <c r="AD256" s="1">
        <v>568</v>
      </c>
      <c r="AE256">
        <v>2</v>
      </c>
      <c r="AF256">
        <v>146</v>
      </c>
      <c r="AG256">
        <v>76</v>
      </c>
      <c r="AH256">
        <v>17.872371000000001</v>
      </c>
      <c r="AI256">
        <v>560.4</v>
      </c>
      <c r="AJ256">
        <v>0</v>
      </c>
      <c r="AK256">
        <v>0</v>
      </c>
      <c r="AL256">
        <v>0</v>
      </c>
      <c r="AM256" t="s">
        <v>1948</v>
      </c>
      <c r="AN256" t="s">
        <v>1949</v>
      </c>
      <c r="AO256">
        <v>2075.4929999999999</v>
      </c>
      <c r="AR256" t="s">
        <v>156</v>
      </c>
      <c r="AS256" t="s">
        <v>232</v>
      </c>
      <c r="AT256" t="s">
        <v>1150</v>
      </c>
      <c r="AU256" t="s">
        <v>1947</v>
      </c>
      <c r="AV256" t="s">
        <v>49</v>
      </c>
      <c r="AW256">
        <v>1</v>
      </c>
      <c r="BB256">
        <v>0.98960000000000004</v>
      </c>
      <c r="BC256" t="s">
        <v>69</v>
      </c>
      <c r="BF256" t="s">
        <v>156</v>
      </c>
      <c r="BG256" t="s">
        <v>232</v>
      </c>
      <c r="BH256" t="s">
        <v>1947</v>
      </c>
      <c r="BI256">
        <v>3992</v>
      </c>
      <c r="BJ256">
        <v>1</v>
      </c>
      <c r="BK256" t="s">
        <v>1150</v>
      </c>
      <c r="BL256" t="s">
        <v>697</v>
      </c>
      <c r="BM256">
        <v>0.98960000000000004</v>
      </c>
      <c r="BN256" t="s">
        <v>69</v>
      </c>
      <c r="BO256" t="s">
        <v>701</v>
      </c>
      <c r="BP256">
        <v>2075.4929999999999</v>
      </c>
    </row>
    <row r="257" spans="1:68" ht="16.5">
      <c r="A257" s="109" t="str">
        <f t="shared" si="90"/>
        <v>삼환교통</v>
      </c>
      <c r="B257" s="110" t="str">
        <f t="shared" si="91"/>
        <v>정인수</v>
      </c>
      <c r="C257" s="111" t="str">
        <f t="shared" si="92"/>
        <v>C</v>
      </c>
      <c r="D257" s="112">
        <f t="shared" si="93"/>
        <v>0.88909090909090904</v>
      </c>
      <c r="E257" s="113">
        <f t="shared" si="94"/>
        <v>1461</v>
      </c>
      <c r="F257" s="114" t="str">
        <f t="shared" si="95"/>
        <v>79</v>
      </c>
      <c r="G257" s="115" t="str">
        <f t="shared" si="96"/>
        <v>70바3102</v>
      </c>
      <c r="H257" s="116">
        <f t="shared" si="97"/>
        <v>1</v>
      </c>
      <c r="I257" s="117">
        <f t="shared" si="98"/>
        <v>2326.2020000000002</v>
      </c>
      <c r="J257" s="118">
        <f t="shared" si="99"/>
        <v>9.0499528166412095E-3</v>
      </c>
      <c r="K257" s="118">
        <f t="shared" si="100"/>
        <v>0.31478596560064148</v>
      </c>
      <c r="L257" s="118">
        <f t="shared" si="101"/>
        <v>0.25879093905000511</v>
      </c>
      <c r="M257" s="119">
        <f t="shared" si="102"/>
        <v>11.042999999999999</v>
      </c>
      <c r="N257" s="120">
        <f t="shared" si="103"/>
        <v>0.30091969656977335</v>
      </c>
      <c r="O257" s="120">
        <f t="shared" si="104"/>
        <v>3.3531051903489031</v>
      </c>
      <c r="P257" s="252">
        <f t="shared" si="105"/>
        <v>2</v>
      </c>
      <c r="Q257" s="253">
        <f t="shared" si="106"/>
        <v>7</v>
      </c>
      <c r="R257" s="253">
        <f t="shared" si="107"/>
        <v>78</v>
      </c>
      <c r="T257">
        <v>514</v>
      </c>
      <c r="U257">
        <v>1461</v>
      </c>
      <c r="V257" t="s">
        <v>1950</v>
      </c>
      <c r="W257">
        <v>2326.2020000000002</v>
      </c>
      <c r="X257">
        <v>1189.0340000000001</v>
      </c>
      <c r="Y257">
        <v>1.956</v>
      </c>
      <c r="Z257">
        <v>11.042999999999999</v>
      </c>
      <c r="AA257">
        <v>131.58134899999999</v>
      </c>
      <c r="AB257">
        <v>1.1908049999999999</v>
      </c>
      <c r="AC257">
        <v>41.419961999999998</v>
      </c>
      <c r="AD257" s="1">
        <v>602</v>
      </c>
      <c r="AE257">
        <v>7</v>
      </c>
      <c r="AF257">
        <v>78</v>
      </c>
      <c r="AG257">
        <v>74</v>
      </c>
      <c r="AH257">
        <v>17.678812000000001</v>
      </c>
      <c r="AI257">
        <v>1027.2</v>
      </c>
      <c r="AJ257">
        <v>0</v>
      </c>
      <c r="AK257">
        <v>2</v>
      </c>
      <c r="AL257">
        <v>41</v>
      </c>
      <c r="AM257" t="s">
        <v>1951</v>
      </c>
      <c r="AN257" t="s">
        <v>1952</v>
      </c>
      <c r="AO257">
        <v>2326.2020000000002</v>
      </c>
      <c r="AR257" t="s">
        <v>156</v>
      </c>
      <c r="AS257" t="s">
        <v>232</v>
      </c>
      <c r="AT257" t="s">
        <v>1143</v>
      </c>
      <c r="AU257" t="s">
        <v>1950</v>
      </c>
      <c r="AV257" t="s">
        <v>49</v>
      </c>
      <c r="AW257">
        <v>1</v>
      </c>
      <c r="BB257">
        <v>0.88909090909090904</v>
      </c>
      <c r="BC257" t="s">
        <v>72</v>
      </c>
      <c r="BF257" t="s">
        <v>156</v>
      </c>
      <c r="BG257" t="s">
        <v>232</v>
      </c>
      <c r="BH257" t="s">
        <v>1950</v>
      </c>
      <c r="BI257">
        <v>1461</v>
      </c>
      <c r="BJ257">
        <v>1</v>
      </c>
      <c r="BK257" t="s">
        <v>1143</v>
      </c>
      <c r="BL257" t="s">
        <v>697</v>
      </c>
      <c r="BM257">
        <v>0.88909090909090904</v>
      </c>
      <c r="BN257" t="s">
        <v>72</v>
      </c>
      <c r="BO257" t="s">
        <v>700</v>
      </c>
      <c r="BP257">
        <v>2326.2020000000002</v>
      </c>
    </row>
    <row r="258" spans="1:68" ht="16.5">
      <c r="A258" s="109" t="str">
        <f t="shared" si="90"/>
        <v>삼환교통</v>
      </c>
      <c r="B258" s="110" t="str">
        <f t="shared" si="91"/>
        <v>정철우</v>
      </c>
      <c r="C258" s="111" t="str">
        <f t="shared" si="92"/>
        <v>B</v>
      </c>
      <c r="D258" s="112">
        <f t="shared" si="93"/>
        <v>0.90833333333333333</v>
      </c>
      <c r="E258" s="113">
        <f t="shared" si="94"/>
        <v>934</v>
      </c>
      <c r="F258" s="114" t="str">
        <f t="shared" si="95"/>
        <v>4</v>
      </c>
      <c r="G258" s="115" t="str">
        <f t="shared" si="96"/>
        <v>72아1237</v>
      </c>
      <c r="H258" s="116">
        <f t="shared" si="97"/>
        <v>1</v>
      </c>
      <c r="I258" s="117">
        <f t="shared" si="98"/>
        <v>2041.606</v>
      </c>
      <c r="J258" s="118">
        <f t="shared" si="99"/>
        <v>1.0557891712766455E-2</v>
      </c>
      <c r="K258" s="118">
        <f t="shared" si="100"/>
        <v>0.30645968854934563</v>
      </c>
      <c r="L258" s="118">
        <f t="shared" si="101"/>
        <v>0.31298889207809932</v>
      </c>
      <c r="M258" s="119">
        <f t="shared" si="102"/>
        <v>7.9420000000000002</v>
      </c>
      <c r="N258" s="120">
        <f t="shared" si="103"/>
        <v>0.19592418909427187</v>
      </c>
      <c r="O258" s="120">
        <f t="shared" si="104"/>
        <v>1.6653556073013109</v>
      </c>
      <c r="P258" s="252">
        <f t="shared" si="105"/>
        <v>1</v>
      </c>
      <c r="Q258" s="253">
        <f t="shared" si="106"/>
        <v>4</v>
      </c>
      <c r="R258" s="253">
        <f t="shared" si="107"/>
        <v>34</v>
      </c>
      <c r="T258">
        <v>514</v>
      </c>
      <c r="U258">
        <v>934</v>
      </c>
      <c r="V258" t="s">
        <v>1953</v>
      </c>
      <c r="W258">
        <v>2041.606</v>
      </c>
      <c r="X258">
        <v>749.35</v>
      </c>
      <c r="Y258">
        <v>2.7250000000000001</v>
      </c>
      <c r="Z258">
        <v>7.9420000000000002</v>
      </c>
      <c r="AA258">
        <v>125.574692</v>
      </c>
      <c r="AB258">
        <v>1.325804</v>
      </c>
      <c r="AC258">
        <v>38.483581000000001</v>
      </c>
      <c r="AD258" s="1">
        <v>639</v>
      </c>
      <c r="AE258">
        <v>4</v>
      </c>
      <c r="AF258">
        <v>34</v>
      </c>
      <c r="AG258">
        <v>62</v>
      </c>
      <c r="AH258">
        <v>16.258099999999999</v>
      </c>
      <c r="AI258">
        <v>0</v>
      </c>
      <c r="AJ258">
        <v>0</v>
      </c>
      <c r="AK258">
        <v>1</v>
      </c>
      <c r="AL258">
        <v>416</v>
      </c>
      <c r="AM258" t="s">
        <v>1954</v>
      </c>
      <c r="AN258" t="s">
        <v>1955</v>
      </c>
      <c r="AO258">
        <v>2041.606</v>
      </c>
      <c r="AR258" t="s">
        <v>156</v>
      </c>
      <c r="AS258" t="s">
        <v>229</v>
      </c>
      <c r="AT258" t="s">
        <v>1073</v>
      </c>
      <c r="AU258" t="s">
        <v>1953</v>
      </c>
      <c r="AV258" t="s">
        <v>49</v>
      </c>
      <c r="AW258">
        <v>1</v>
      </c>
      <c r="BB258">
        <v>0.90833333333333333</v>
      </c>
      <c r="BC258" t="s">
        <v>71</v>
      </c>
      <c r="BF258" t="s">
        <v>156</v>
      </c>
      <c r="BG258" t="s">
        <v>229</v>
      </c>
      <c r="BH258" t="s">
        <v>1953</v>
      </c>
      <c r="BI258">
        <v>934</v>
      </c>
      <c r="BJ258">
        <v>1</v>
      </c>
      <c r="BK258" t="s">
        <v>1073</v>
      </c>
      <c r="BL258" t="s">
        <v>697</v>
      </c>
      <c r="BM258">
        <v>0.90833333333333333</v>
      </c>
      <c r="BN258" t="s">
        <v>71</v>
      </c>
      <c r="BO258" t="s">
        <v>698</v>
      </c>
      <c r="BP258">
        <v>2041.606</v>
      </c>
    </row>
    <row r="259" spans="1:68" ht="16.5">
      <c r="A259" s="109" t="str">
        <f t="shared" si="90"/>
        <v>삼환교통</v>
      </c>
      <c r="B259" s="110" t="str">
        <f t="shared" si="91"/>
        <v>정태덕</v>
      </c>
      <c r="C259" s="111" t="str">
        <f t="shared" si="92"/>
        <v>B</v>
      </c>
      <c r="D259" s="112">
        <f t="shared" si="93"/>
        <v>0.90666666666666662</v>
      </c>
      <c r="E259" s="113">
        <f t="shared" si="94"/>
        <v>5108</v>
      </c>
      <c r="F259" s="114" t="str">
        <f t="shared" si="95"/>
        <v>62</v>
      </c>
      <c r="G259" s="115" t="str">
        <f t="shared" si="96"/>
        <v>70바3142</v>
      </c>
      <c r="H259" s="116">
        <f t="shared" si="97"/>
        <v>1</v>
      </c>
      <c r="I259" s="117">
        <f t="shared" si="98"/>
        <v>1854.1410000000001</v>
      </c>
      <c r="J259" s="118">
        <f t="shared" si="99"/>
        <v>6.5510786923464381E-3</v>
      </c>
      <c r="K259" s="118">
        <f t="shared" si="100"/>
        <v>0.33913209636025315</v>
      </c>
      <c r="L259" s="118">
        <f t="shared" si="101"/>
        <v>0.19901399084535643</v>
      </c>
      <c r="M259" s="119">
        <f t="shared" si="102"/>
        <v>6.9909999999999997</v>
      </c>
      <c r="N259" s="120">
        <f t="shared" si="103"/>
        <v>5.393333085240011E-2</v>
      </c>
      <c r="O259" s="120">
        <f t="shared" si="104"/>
        <v>1.8337332489816038</v>
      </c>
      <c r="P259" s="252">
        <f t="shared" si="105"/>
        <v>1</v>
      </c>
      <c r="Q259" s="253">
        <f t="shared" si="106"/>
        <v>1</v>
      </c>
      <c r="R259" s="253">
        <f t="shared" si="107"/>
        <v>34</v>
      </c>
      <c r="T259">
        <v>514</v>
      </c>
      <c r="U259">
        <v>5108</v>
      </c>
      <c r="V259" t="s">
        <v>1956</v>
      </c>
      <c r="W259">
        <v>1854.1410000000001</v>
      </c>
      <c r="X259">
        <v>757.44299999999998</v>
      </c>
      <c r="Y259">
        <v>2.448</v>
      </c>
      <c r="Z259">
        <v>6.9909999999999997</v>
      </c>
      <c r="AA259">
        <v>134.02663000000001</v>
      </c>
      <c r="AB259">
        <v>0.87801899999999999</v>
      </c>
      <c r="AC259">
        <v>45.452731999999997</v>
      </c>
      <c r="AD259" s="1">
        <v>369</v>
      </c>
      <c r="AE259">
        <v>1</v>
      </c>
      <c r="AF259">
        <v>34</v>
      </c>
      <c r="AG259">
        <v>63</v>
      </c>
      <c r="AH259">
        <v>13.834123</v>
      </c>
      <c r="AI259">
        <v>5.9</v>
      </c>
      <c r="AJ259">
        <v>0</v>
      </c>
      <c r="AK259">
        <v>1</v>
      </c>
      <c r="AL259">
        <v>58</v>
      </c>
      <c r="AM259" t="s">
        <v>1957</v>
      </c>
      <c r="AN259" t="s">
        <v>1958</v>
      </c>
      <c r="AO259">
        <v>1854.1410000000001</v>
      </c>
      <c r="AR259" t="s">
        <v>156</v>
      </c>
      <c r="AS259" t="s">
        <v>231</v>
      </c>
      <c r="AT259" t="s">
        <v>1111</v>
      </c>
      <c r="AU259" t="s">
        <v>1956</v>
      </c>
      <c r="AV259" t="s">
        <v>49</v>
      </c>
      <c r="AW259">
        <v>1</v>
      </c>
      <c r="BB259">
        <v>0.90666666666666662</v>
      </c>
      <c r="BC259" t="s">
        <v>71</v>
      </c>
      <c r="BF259" t="s">
        <v>156</v>
      </c>
      <c r="BG259" t="s">
        <v>231</v>
      </c>
      <c r="BH259" t="s">
        <v>1956</v>
      </c>
      <c r="BI259">
        <v>5108</v>
      </c>
      <c r="BJ259">
        <v>1</v>
      </c>
      <c r="BK259" t="s">
        <v>1111</v>
      </c>
      <c r="BL259" t="s">
        <v>697</v>
      </c>
      <c r="BM259">
        <v>0.90666666666666662</v>
      </c>
      <c r="BN259" t="s">
        <v>71</v>
      </c>
      <c r="BO259" t="s">
        <v>698</v>
      </c>
      <c r="BP259">
        <v>1854.1410000000001</v>
      </c>
    </row>
    <row r="260" spans="1:68" ht="16.5">
      <c r="A260" s="109" t="str">
        <f t="shared" si="90"/>
        <v>삼환교통</v>
      </c>
      <c r="B260" s="110" t="str">
        <f t="shared" si="91"/>
        <v>정태원</v>
      </c>
      <c r="C260" s="111" t="str">
        <f t="shared" si="92"/>
        <v>F</v>
      </c>
      <c r="D260" s="112">
        <f t="shared" si="93"/>
        <v>0.79836044733581568</v>
      </c>
      <c r="E260" s="113">
        <f t="shared" si="94"/>
        <v>3694</v>
      </c>
      <c r="F260" s="114" t="str">
        <f t="shared" si="95"/>
        <v>14</v>
      </c>
      <c r="G260" s="115" t="str">
        <f t="shared" si="96"/>
        <v>70바3178</v>
      </c>
      <c r="H260" s="116">
        <f t="shared" si="97"/>
        <v>2</v>
      </c>
      <c r="I260" s="117">
        <f t="shared" si="98"/>
        <v>1618.162</v>
      </c>
      <c r="J260" s="118">
        <f t="shared" si="99"/>
        <v>3.066724209681573E-2</v>
      </c>
      <c r="K260" s="118">
        <f t="shared" si="100"/>
        <v>0.38265561798323516</v>
      </c>
      <c r="L260" s="118">
        <f t="shared" si="101"/>
        <v>0.10443948133746807</v>
      </c>
      <c r="M260" s="119">
        <f t="shared" si="102"/>
        <v>10.625999999999999</v>
      </c>
      <c r="N260" s="120">
        <f t="shared" si="103"/>
        <v>0.30899254833570433</v>
      </c>
      <c r="O260" s="120">
        <f t="shared" si="104"/>
        <v>32.258822046247531</v>
      </c>
      <c r="P260" s="252">
        <f t="shared" si="105"/>
        <v>30</v>
      </c>
      <c r="Q260" s="253">
        <f t="shared" si="106"/>
        <v>5</v>
      </c>
      <c r="R260" s="253">
        <f t="shared" si="107"/>
        <v>522</v>
      </c>
      <c r="T260">
        <v>514</v>
      </c>
      <c r="U260">
        <v>3694</v>
      </c>
      <c r="V260" t="s">
        <v>1959</v>
      </c>
      <c r="W260">
        <v>1618.162</v>
      </c>
      <c r="X260">
        <v>922.97900000000004</v>
      </c>
      <c r="Y260">
        <v>1.7529999999999999</v>
      </c>
      <c r="Z260">
        <v>10.625999999999999</v>
      </c>
      <c r="AA260">
        <v>115.568038</v>
      </c>
      <c r="AB260">
        <v>3.5441530000000001</v>
      </c>
      <c r="AC260">
        <v>44.222759000000003</v>
      </c>
      <c r="AD260" s="1">
        <v>169</v>
      </c>
      <c r="AE260">
        <v>5</v>
      </c>
      <c r="AF260">
        <v>522</v>
      </c>
      <c r="AG260">
        <v>65</v>
      </c>
      <c r="AH260">
        <v>14.001811999999999</v>
      </c>
      <c r="AI260">
        <v>10.1</v>
      </c>
      <c r="AJ260">
        <v>0</v>
      </c>
      <c r="AK260">
        <v>30</v>
      </c>
      <c r="AL260">
        <v>13549</v>
      </c>
      <c r="AM260" t="s">
        <v>1960</v>
      </c>
      <c r="AN260" t="s">
        <v>1961</v>
      </c>
      <c r="AO260">
        <v>1515.44</v>
      </c>
      <c r="AR260" t="s">
        <v>156</v>
      </c>
      <c r="AS260" t="s">
        <v>227</v>
      </c>
      <c r="AT260" t="s">
        <v>974</v>
      </c>
      <c r="AU260" t="s">
        <v>1959</v>
      </c>
      <c r="AV260" t="s">
        <v>49</v>
      </c>
      <c r="AW260">
        <v>2</v>
      </c>
      <c r="BB260">
        <v>0.79836044733581568</v>
      </c>
      <c r="BC260" t="s">
        <v>73</v>
      </c>
      <c r="BF260" t="s">
        <v>156</v>
      </c>
      <c r="BG260" t="s">
        <v>227</v>
      </c>
      <c r="BH260" t="s">
        <v>1959</v>
      </c>
      <c r="BI260">
        <v>3694</v>
      </c>
      <c r="BJ260">
        <v>2</v>
      </c>
      <c r="BK260" t="s">
        <v>974</v>
      </c>
      <c r="BL260" t="s">
        <v>976</v>
      </c>
      <c r="BM260">
        <v>0.79836044733581568</v>
      </c>
      <c r="BN260" t="s">
        <v>73</v>
      </c>
      <c r="BO260" t="s">
        <v>713</v>
      </c>
      <c r="BP260">
        <v>1618.162</v>
      </c>
    </row>
    <row r="261" spans="1:68" ht="16.5">
      <c r="A261" s="109" t="str">
        <f t="shared" si="90"/>
        <v>삼환교통</v>
      </c>
      <c r="B261" s="110" t="str">
        <f t="shared" si="91"/>
        <v>정현기</v>
      </c>
      <c r="C261" s="111" t="str">
        <f t="shared" si="92"/>
        <v>D</v>
      </c>
      <c r="D261" s="112">
        <f t="shared" si="93"/>
        <v>0.81713869843994913</v>
      </c>
      <c r="E261" s="113">
        <f t="shared" si="94"/>
        <v>1273</v>
      </c>
      <c r="F261" s="114" t="str">
        <f t="shared" si="95"/>
        <v>23</v>
      </c>
      <c r="G261" s="115" t="str">
        <f t="shared" si="96"/>
        <v>70바3184</v>
      </c>
      <c r="H261" s="116">
        <f t="shared" si="97"/>
        <v>3</v>
      </c>
      <c r="I261" s="117">
        <f t="shared" si="98"/>
        <v>429.31800000000004</v>
      </c>
      <c r="J261" s="118">
        <f t="shared" si="99"/>
        <v>1.3547667078036374E-2</v>
      </c>
      <c r="K261" s="118">
        <f t="shared" si="100"/>
        <v>0.40678643273261356</v>
      </c>
      <c r="L261" s="118">
        <f t="shared" si="101"/>
        <v>0.2608788823203313</v>
      </c>
      <c r="M261" s="119">
        <f t="shared" si="102"/>
        <v>15.848000000000001</v>
      </c>
      <c r="N261" s="120">
        <f t="shared" si="103"/>
        <v>0</v>
      </c>
      <c r="O261" s="120">
        <f t="shared" si="104"/>
        <v>12.112233822015384</v>
      </c>
      <c r="P261" s="252">
        <f t="shared" si="105"/>
        <v>6</v>
      </c>
      <c r="Q261" s="253">
        <f t="shared" si="106"/>
        <v>0</v>
      </c>
      <c r="R261" s="253">
        <f t="shared" si="107"/>
        <v>52</v>
      </c>
      <c r="T261">
        <v>514</v>
      </c>
      <c r="U261">
        <v>1273</v>
      </c>
      <c r="V261" t="s">
        <v>1962</v>
      </c>
      <c r="W261">
        <v>429.31799999999998</v>
      </c>
      <c r="X261">
        <v>267.27199999999999</v>
      </c>
      <c r="Y261">
        <v>1.6060000000000001</v>
      </c>
      <c r="Z261">
        <v>15.848000000000001</v>
      </c>
      <c r="AA261">
        <v>28.438327999999998</v>
      </c>
      <c r="AB261">
        <v>0.38527299999999998</v>
      </c>
      <c r="AC261">
        <v>11.568326000000001</v>
      </c>
      <c r="AD261" s="1">
        <v>112</v>
      </c>
      <c r="AE261">
        <v>0</v>
      </c>
      <c r="AF261">
        <v>52</v>
      </c>
      <c r="AG261">
        <v>62</v>
      </c>
      <c r="AH261">
        <v>15.096456999999999</v>
      </c>
      <c r="AI261">
        <v>10.199999999999999</v>
      </c>
      <c r="AJ261">
        <v>0</v>
      </c>
      <c r="AK261">
        <v>6</v>
      </c>
      <c r="AL261">
        <v>2531</v>
      </c>
      <c r="AM261" t="s">
        <v>1963</v>
      </c>
      <c r="AN261" t="s">
        <v>1964</v>
      </c>
      <c r="AO261">
        <v>156.63800000000001</v>
      </c>
      <c r="AR261" t="s">
        <v>156</v>
      </c>
      <c r="AS261" t="s">
        <v>228</v>
      </c>
      <c r="AT261" t="s">
        <v>1014</v>
      </c>
      <c r="AU261" t="s">
        <v>1962</v>
      </c>
      <c r="AV261" t="s">
        <v>49</v>
      </c>
      <c r="AW261">
        <v>3</v>
      </c>
      <c r="BB261">
        <v>0.81713869843994913</v>
      </c>
      <c r="BC261" t="s">
        <v>70</v>
      </c>
      <c r="BF261" t="s">
        <v>156</v>
      </c>
      <c r="BG261" t="s">
        <v>228</v>
      </c>
      <c r="BH261" t="s">
        <v>1962</v>
      </c>
      <c r="BI261">
        <v>1273</v>
      </c>
      <c r="BJ261">
        <v>3</v>
      </c>
      <c r="BK261" t="s">
        <v>1014</v>
      </c>
      <c r="BL261" t="s">
        <v>991</v>
      </c>
      <c r="BM261">
        <v>0.81713869843994913</v>
      </c>
      <c r="BN261" t="s">
        <v>70</v>
      </c>
      <c r="BO261" t="s">
        <v>702</v>
      </c>
      <c r="BP261">
        <v>429.31800000000004</v>
      </c>
    </row>
    <row r="262" spans="1:68" ht="16.5">
      <c r="A262" s="109" t="str">
        <f t="shared" si="90"/>
        <v>삼환교통</v>
      </c>
      <c r="B262" s="110" t="str">
        <f t="shared" si="91"/>
        <v>정환길</v>
      </c>
      <c r="C262" s="111" t="str">
        <f t="shared" si="92"/>
        <v>C</v>
      </c>
      <c r="D262" s="112">
        <f t="shared" si="93"/>
        <v>0.87133333333333329</v>
      </c>
      <c r="E262" s="113">
        <f t="shared" si="94"/>
        <v>8755</v>
      </c>
      <c r="F262" s="114" t="str">
        <f t="shared" si="95"/>
        <v>58</v>
      </c>
      <c r="G262" s="115" t="str">
        <f t="shared" si="96"/>
        <v>72아1198</v>
      </c>
      <c r="H262" s="116">
        <f t="shared" si="97"/>
        <v>1</v>
      </c>
      <c r="I262" s="117">
        <f t="shared" si="98"/>
        <v>1963.6010000000001</v>
      </c>
      <c r="J262" s="118">
        <f t="shared" si="99"/>
        <v>1.7469977820535759E-2</v>
      </c>
      <c r="K262" s="118">
        <f t="shared" si="100"/>
        <v>0.38282458575294276</v>
      </c>
      <c r="L262" s="118">
        <f t="shared" si="101"/>
        <v>7.1806848743711169E-2</v>
      </c>
      <c r="M262" s="119">
        <f t="shared" si="102"/>
        <v>10.016</v>
      </c>
      <c r="N262" s="120">
        <f t="shared" si="103"/>
        <v>5.0926843080646218E-2</v>
      </c>
      <c r="O262" s="120">
        <f t="shared" si="104"/>
        <v>6.9769775020485323</v>
      </c>
      <c r="P262" s="252">
        <f t="shared" si="105"/>
        <v>4</v>
      </c>
      <c r="Q262" s="253">
        <f t="shared" si="106"/>
        <v>1</v>
      </c>
      <c r="R262" s="253">
        <f t="shared" si="107"/>
        <v>137</v>
      </c>
      <c r="T262">
        <v>514</v>
      </c>
      <c r="U262">
        <v>8755</v>
      </c>
      <c r="V262" t="s">
        <v>1965</v>
      </c>
      <c r="W262">
        <v>1963.6010000000001</v>
      </c>
      <c r="X262">
        <v>751.18200000000002</v>
      </c>
      <c r="Y262">
        <v>2.6139999999999999</v>
      </c>
      <c r="Z262">
        <v>10.016</v>
      </c>
      <c r="AA262">
        <v>125.865529</v>
      </c>
      <c r="AB262">
        <v>2.198868</v>
      </c>
      <c r="AC262">
        <v>48.184418999999998</v>
      </c>
      <c r="AD262" s="1">
        <v>141</v>
      </c>
      <c r="AE262">
        <v>1</v>
      </c>
      <c r="AF262">
        <v>137</v>
      </c>
      <c r="AG262">
        <v>74</v>
      </c>
      <c r="AH262">
        <v>15.600784000000001</v>
      </c>
      <c r="AI262">
        <v>298.5</v>
      </c>
      <c r="AJ262">
        <v>0</v>
      </c>
      <c r="AK262">
        <v>4</v>
      </c>
      <c r="AL262">
        <v>1261</v>
      </c>
      <c r="AM262" t="s">
        <v>1966</v>
      </c>
      <c r="AN262" t="s">
        <v>1967</v>
      </c>
      <c r="AO262">
        <v>1963.6010000000001</v>
      </c>
      <c r="AR262" t="s">
        <v>156</v>
      </c>
      <c r="AS262" t="s">
        <v>230</v>
      </c>
      <c r="AT262" t="s">
        <v>1086</v>
      </c>
      <c r="AU262" t="s">
        <v>1965</v>
      </c>
      <c r="AV262" t="s">
        <v>49</v>
      </c>
      <c r="AW262">
        <v>1</v>
      </c>
      <c r="BB262">
        <v>0.87133333333333329</v>
      </c>
      <c r="BC262" t="s">
        <v>72</v>
      </c>
      <c r="BF262" t="s">
        <v>156</v>
      </c>
      <c r="BG262" t="s">
        <v>230</v>
      </c>
      <c r="BH262" t="s">
        <v>1965</v>
      </c>
      <c r="BI262">
        <v>8755</v>
      </c>
      <c r="BJ262">
        <v>1</v>
      </c>
      <c r="BK262" t="s">
        <v>1086</v>
      </c>
      <c r="BL262" t="s">
        <v>697</v>
      </c>
      <c r="BM262">
        <v>0.87133333333333329</v>
      </c>
      <c r="BN262" t="s">
        <v>72</v>
      </c>
      <c r="BO262" t="s">
        <v>700</v>
      </c>
      <c r="BP262">
        <v>1963.6010000000001</v>
      </c>
    </row>
    <row r="263" spans="1:68" ht="16.5">
      <c r="A263" s="109" t="str">
        <f t="shared" si="90"/>
        <v>삼환교통</v>
      </c>
      <c r="B263" s="110" t="str">
        <f t="shared" si="91"/>
        <v>조성만</v>
      </c>
      <c r="C263" s="111" t="str">
        <f t="shared" si="92"/>
        <v>D</v>
      </c>
      <c r="D263" s="112">
        <f t="shared" si="93"/>
        <v>0.81057297339603873</v>
      </c>
      <c r="E263" s="113">
        <f t="shared" si="94"/>
        <v>8504</v>
      </c>
      <c r="F263" s="114" t="str">
        <f t="shared" si="95"/>
        <v>79</v>
      </c>
      <c r="G263" s="115" t="str">
        <f t="shared" si="96"/>
        <v>70바3108</v>
      </c>
      <c r="H263" s="116">
        <f t="shared" si="97"/>
        <v>12</v>
      </c>
      <c r="I263" s="117">
        <f t="shared" si="98"/>
        <v>3656.9210000000003</v>
      </c>
      <c r="J263" s="118">
        <f t="shared" si="99"/>
        <v>4.2001556788149749E-2</v>
      </c>
      <c r="K263" s="118">
        <f t="shared" si="100"/>
        <v>0.35653127124960132</v>
      </c>
      <c r="L263" s="118">
        <f t="shared" si="101"/>
        <v>0.23106870506636593</v>
      </c>
      <c r="M263" s="119">
        <f t="shared" si="102"/>
        <v>13.257</v>
      </c>
      <c r="N263" s="120">
        <f t="shared" si="103"/>
        <v>0.16407245330156162</v>
      </c>
      <c r="O263" s="120">
        <f t="shared" si="104"/>
        <v>55.894015758065329</v>
      </c>
      <c r="P263" s="252">
        <f t="shared" si="105"/>
        <v>7</v>
      </c>
      <c r="Q263" s="253">
        <f t="shared" si="106"/>
        <v>6</v>
      </c>
      <c r="R263" s="253">
        <f t="shared" si="107"/>
        <v>2044</v>
      </c>
      <c r="T263">
        <v>514</v>
      </c>
      <c r="U263">
        <v>8504</v>
      </c>
      <c r="V263" t="s">
        <v>1968</v>
      </c>
      <c r="W263">
        <v>3656.9209999999998</v>
      </c>
      <c r="X263">
        <v>1841.0889999999999</v>
      </c>
      <c r="Y263">
        <v>1.986</v>
      </c>
      <c r="Z263">
        <v>13.257</v>
      </c>
      <c r="AA263">
        <v>211.611323</v>
      </c>
      <c r="AB263">
        <v>8.8880049999999997</v>
      </c>
      <c r="AC263">
        <v>75.446054000000004</v>
      </c>
      <c r="AD263" s="1">
        <v>845</v>
      </c>
      <c r="AE263">
        <v>6</v>
      </c>
      <c r="AF263">
        <v>2044</v>
      </c>
      <c r="AG263">
        <v>80</v>
      </c>
      <c r="AH263">
        <v>17.281310000000001</v>
      </c>
      <c r="AI263">
        <v>1393.5</v>
      </c>
      <c r="AJ263">
        <v>0</v>
      </c>
      <c r="AK263">
        <v>7</v>
      </c>
      <c r="AL263">
        <v>2012</v>
      </c>
      <c r="AM263" t="s">
        <v>1969</v>
      </c>
      <c r="AN263" t="s">
        <v>1970</v>
      </c>
      <c r="AO263">
        <v>1505.386</v>
      </c>
      <c r="AR263" t="s">
        <v>156</v>
      </c>
      <c r="AS263" t="s">
        <v>232</v>
      </c>
      <c r="AT263" t="s">
        <v>1148</v>
      </c>
      <c r="AU263" t="s">
        <v>1968</v>
      </c>
      <c r="AV263" t="s">
        <v>49</v>
      </c>
      <c r="AW263">
        <v>12</v>
      </c>
      <c r="BB263">
        <v>0.81057297339603873</v>
      </c>
      <c r="BC263" t="s">
        <v>70</v>
      </c>
      <c r="BF263" t="s">
        <v>156</v>
      </c>
      <c r="BG263" t="s">
        <v>232</v>
      </c>
      <c r="BH263" t="s">
        <v>1968</v>
      </c>
      <c r="BI263">
        <v>8504</v>
      </c>
      <c r="BJ263">
        <v>12</v>
      </c>
      <c r="BK263" t="s">
        <v>1148</v>
      </c>
      <c r="BL263" t="s">
        <v>1170</v>
      </c>
      <c r="BM263">
        <v>0.81057297339603873</v>
      </c>
      <c r="BN263" t="s">
        <v>70</v>
      </c>
      <c r="BO263" t="s">
        <v>702</v>
      </c>
      <c r="BP263">
        <v>3656.9210000000003</v>
      </c>
    </row>
    <row r="264" spans="1:68" ht="16.5">
      <c r="A264" s="109" t="str">
        <f t="shared" si="90"/>
        <v>삼환교통</v>
      </c>
      <c r="B264" s="110" t="str">
        <f t="shared" si="91"/>
        <v>조원준</v>
      </c>
      <c r="C264" s="111" t="str">
        <f t="shared" si="92"/>
        <v>B</v>
      </c>
      <c r="D264" s="112">
        <f t="shared" si="93"/>
        <v>0.94687859769637939</v>
      </c>
      <c r="E264" s="113">
        <f t="shared" si="94"/>
        <v>1933</v>
      </c>
      <c r="F264" s="114" t="str">
        <f t="shared" si="95"/>
        <v>4</v>
      </c>
      <c r="G264" s="115" t="str">
        <f t="shared" si="96"/>
        <v>72아1229</v>
      </c>
      <c r="H264" s="116">
        <f t="shared" si="97"/>
        <v>3</v>
      </c>
      <c r="I264" s="117">
        <f t="shared" si="98"/>
        <v>2057.8330000000001</v>
      </c>
      <c r="J264" s="118">
        <f t="shared" si="99"/>
        <v>1.7783899929259391E-2</v>
      </c>
      <c r="K264" s="118">
        <f t="shared" si="100"/>
        <v>0.30408056873579042</v>
      </c>
      <c r="L264" s="118">
        <f t="shared" si="101"/>
        <v>0.28670936854448342</v>
      </c>
      <c r="M264" s="119">
        <f t="shared" si="102"/>
        <v>7.1660000000000004</v>
      </c>
      <c r="N264" s="120">
        <f t="shared" si="103"/>
        <v>0.34016365759514983</v>
      </c>
      <c r="O264" s="120">
        <f t="shared" si="104"/>
        <v>8.8928499057017749</v>
      </c>
      <c r="P264" s="252">
        <f t="shared" si="105"/>
        <v>0</v>
      </c>
      <c r="Q264" s="253">
        <f t="shared" si="106"/>
        <v>7</v>
      </c>
      <c r="R264" s="253">
        <f t="shared" si="107"/>
        <v>183</v>
      </c>
      <c r="T264">
        <v>514</v>
      </c>
      <c r="U264">
        <v>1933</v>
      </c>
      <c r="V264" t="s">
        <v>1971</v>
      </c>
      <c r="W264">
        <v>2057.8330000000001</v>
      </c>
      <c r="X264">
        <v>724.55499999999995</v>
      </c>
      <c r="Y264">
        <v>2.84</v>
      </c>
      <c r="Z264">
        <v>7.1660000000000004</v>
      </c>
      <c r="AA264">
        <v>126.39274899999999</v>
      </c>
      <c r="AB264">
        <v>2.2477559999999999</v>
      </c>
      <c r="AC264">
        <v>38.433579000000002</v>
      </c>
      <c r="AD264" s="1">
        <v>590</v>
      </c>
      <c r="AE264">
        <v>7</v>
      </c>
      <c r="AF264">
        <v>183</v>
      </c>
      <c r="AG264">
        <v>68</v>
      </c>
      <c r="AH264">
        <v>16.281258000000001</v>
      </c>
      <c r="AI264">
        <v>2.8</v>
      </c>
      <c r="AJ264">
        <v>0</v>
      </c>
      <c r="AK264">
        <v>0</v>
      </c>
      <c r="AL264">
        <v>0</v>
      </c>
      <c r="AM264" t="s">
        <v>1972</v>
      </c>
      <c r="AN264" t="s">
        <v>1973</v>
      </c>
      <c r="AO264">
        <v>1892.0150000000001</v>
      </c>
      <c r="AR264" t="s">
        <v>156</v>
      </c>
      <c r="AS264" t="s">
        <v>229</v>
      </c>
      <c r="AT264" t="s">
        <v>1069</v>
      </c>
      <c r="AU264" t="s">
        <v>1971</v>
      </c>
      <c r="AV264" t="s">
        <v>49</v>
      </c>
      <c r="AW264">
        <v>3</v>
      </c>
      <c r="BB264">
        <v>0.94687859769637939</v>
      </c>
      <c r="BC264" t="s">
        <v>71</v>
      </c>
      <c r="BF264" t="s">
        <v>156</v>
      </c>
      <c r="BG264" t="s">
        <v>229</v>
      </c>
      <c r="BH264" t="s">
        <v>1971</v>
      </c>
      <c r="BI264">
        <v>1933</v>
      </c>
      <c r="BJ264">
        <v>3</v>
      </c>
      <c r="BK264" t="s">
        <v>1069</v>
      </c>
      <c r="BL264" t="s">
        <v>1197</v>
      </c>
      <c r="BM264">
        <v>0.94687859769637939</v>
      </c>
      <c r="BN264" t="s">
        <v>71</v>
      </c>
      <c r="BO264" t="s">
        <v>698</v>
      </c>
      <c r="BP264">
        <v>2057.8330000000001</v>
      </c>
    </row>
    <row r="265" spans="1:68" ht="16.5">
      <c r="A265" s="109" t="str">
        <f t="shared" si="90"/>
        <v>삼환교통</v>
      </c>
      <c r="B265" s="110" t="str">
        <f t="shared" si="91"/>
        <v>조인석</v>
      </c>
      <c r="C265" s="111" t="str">
        <f t="shared" si="92"/>
        <v>A</v>
      </c>
      <c r="D265" s="112">
        <f t="shared" si="93"/>
        <v>0.96775869755098698</v>
      </c>
      <c r="E265" s="113">
        <f t="shared" si="94"/>
        <v>8089</v>
      </c>
      <c r="F265" s="114" t="str">
        <f t="shared" si="95"/>
        <v>14</v>
      </c>
      <c r="G265" s="115" t="str">
        <f t="shared" si="96"/>
        <v>70바3152</v>
      </c>
      <c r="H265" s="116">
        <f t="shared" si="97"/>
        <v>2</v>
      </c>
      <c r="I265" s="117">
        <f t="shared" si="98"/>
        <v>2081.6</v>
      </c>
      <c r="J265" s="118">
        <f t="shared" si="99"/>
        <v>4.2633146750253982E-3</v>
      </c>
      <c r="K265" s="118">
        <f t="shared" si="100"/>
        <v>0.23444039830480087</v>
      </c>
      <c r="L265" s="118">
        <f t="shared" si="101"/>
        <v>8.2148347425057652E-2</v>
      </c>
      <c r="M265" s="119">
        <f t="shared" si="102"/>
        <v>8.0869999999999997</v>
      </c>
      <c r="N265" s="120">
        <f t="shared" si="103"/>
        <v>1.0088393543428134</v>
      </c>
      <c r="O265" s="120">
        <f t="shared" si="104"/>
        <v>19.071867794004614</v>
      </c>
      <c r="P265" s="252">
        <f t="shared" si="105"/>
        <v>0</v>
      </c>
      <c r="Q265" s="253">
        <f t="shared" si="106"/>
        <v>21</v>
      </c>
      <c r="R265" s="253">
        <f t="shared" si="107"/>
        <v>397</v>
      </c>
      <c r="T265">
        <v>514</v>
      </c>
      <c r="U265">
        <v>8089</v>
      </c>
      <c r="V265" t="s">
        <v>1974</v>
      </c>
      <c r="W265">
        <v>2081.6</v>
      </c>
      <c r="X265">
        <v>975.72400000000005</v>
      </c>
      <c r="Y265">
        <v>2.133</v>
      </c>
      <c r="Z265">
        <v>8.0869999999999997</v>
      </c>
      <c r="AA265">
        <v>114.271884</v>
      </c>
      <c r="AB265">
        <v>0.48717700000000003</v>
      </c>
      <c r="AC265">
        <v>26.789946</v>
      </c>
      <c r="AD265" s="1">
        <v>171</v>
      </c>
      <c r="AE265">
        <v>21</v>
      </c>
      <c r="AF265">
        <v>397</v>
      </c>
      <c r="AG265">
        <v>74</v>
      </c>
      <c r="AH265">
        <v>18.216204000000001</v>
      </c>
      <c r="AI265">
        <v>20</v>
      </c>
      <c r="AJ265">
        <v>0</v>
      </c>
      <c r="AK265">
        <v>0</v>
      </c>
      <c r="AL265">
        <v>0</v>
      </c>
      <c r="AM265" t="s">
        <v>1975</v>
      </c>
      <c r="AN265" t="s">
        <v>1976</v>
      </c>
      <c r="AO265">
        <v>1973.144</v>
      </c>
      <c r="AR265" t="s">
        <v>156</v>
      </c>
      <c r="AS265" t="s">
        <v>227</v>
      </c>
      <c r="AT265" t="s">
        <v>964</v>
      </c>
      <c r="AU265" t="s">
        <v>1974</v>
      </c>
      <c r="AV265" t="s">
        <v>49</v>
      </c>
      <c r="AW265">
        <v>2</v>
      </c>
      <c r="BB265">
        <v>0.96775869755098698</v>
      </c>
      <c r="BC265" t="s">
        <v>69</v>
      </c>
      <c r="BF265" t="s">
        <v>156</v>
      </c>
      <c r="BG265" t="s">
        <v>227</v>
      </c>
      <c r="BH265" t="s">
        <v>1974</v>
      </c>
      <c r="BI265">
        <v>8089</v>
      </c>
      <c r="BJ265">
        <v>2</v>
      </c>
      <c r="BK265" t="s">
        <v>964</v>
      </c>
      <c r="BL265" t="s">
        <v>970</v>
      </c>
      <c r="BM265">
        <v>0.96775869755098698</v>
      </c>
      <c r="BN265" t="s">
        <v>69</v>
      </c>
      <c r="BO265" t="s">
        <v>701</v>
      </c>
      <c r="BP265">
        <v>2081.6</v>
      </c>
    </row>
    <row r="266" spans="1:68" ht="16.5">
      <c r="A266" s="109" t="str">
        <f t="shared" si="90"/>
        <v>삼환교통</v>
      </c>
      <c r="B266" s="110" t="str">
        <f t="shared" si="91"/>
        <v>조창훈</v>
      </c>
      <c r="C266" s="111" t="str">
        <f t="shared" si="92"/>
        <v>A</v>
      </c>
      <c r="D266" s="112">
        <f t="shared" si="93"/>
        <v>0.95428571428571429</v>
      </c>
      <c r="E266" s="113">
        <f t="shared" si="94"/>
        <v>7083</v>
      </c>
      <c r="F266" s="114" t="str">
        <f t="shared" si="95"/>
        <v>23</v>
      </c>
      <c r="G266" s="115" t="str">
        <f t="shared" si="96"/>
        <v>70바3159</v>
      </c>
      <c r="H266" s="116">
        <f t="shared" si="97"/>
        <v>1</v>
      </c>
      <c r="I266" s="117">
        <f t="shared" si="98"/>
        <v>2040.135</v>
      </c>
      <c r="J266" s="118">
        <f t="shared" si="99"/>
        <v>1.5496222495731852E-2</v>
      </c>
      <c r="K266" s="118">
        <f t="shared" si="100"/>
        <v>0.32026012744699994</v>
      </c>
      <c r="L266" s="118">
        <f t="shared" si="101"/>
        <v>0.12450156484742431</v>
      </c>
      <c r="M266" s="119">
        <f t="shared" si="102"/>
        <v>6.2009999999999996</v>
      </c>
      <c r="N266" s="120">
        <f t="shared" si="103"/>
        <v>0</v>
      </c>
      <c r="O266" s="120">
        <f t="shared" si="104"/>
        <v>0.93131091815002442</v>
      </c>
      <c r="P266" s="252">
        <f t="shared" si="105"/>
        <v>3</v>
      </c>
      <c r="Q266" s="253">
        <f t="shared" si="106"/>
        <v>0</v>
      </c>
      <c r="R266" s="253">
        <f t="shared" si="107"/>
        <v>19</v>
      </c>
      <c r="T266">
        <v>514</v>
      </c>
      <c r="U266">
        <v>7083</v>
      </c>
      <c r="V266" t="s">
        <v>1977</v>
      </c>
      <c r="W266">
        <v>2040.135</v>
      </c>
      <c r="X266">
        <v>1017.947</v>
      </c>
      <c r="Y266">
        <v>2.004</v>
      </c>
      <c r="Z266">
        <v>6.2009999999999996</v>
      </c>
      <c r="AA266">
        <v>139.296335</v>
      </c>
      <c r="AB266">
        <v>2.1585670000000001</v>
      </c>
      <c r="AC266">
        <v>44.611061999999997</v>
      </c>
      <c r="AD266" s="1">
        <v>254</v>
      </c>
      <c r="AE266">
        <v>0</v>
      </c>
      <c r="AF266">
        <v>19</v>
      </c>
      <c r="AG266">
        <v>75</v>
      </c>
      <c r="AH266">
        <v>14.646006</v>
      </c>
      <c r="AI266">
        <v>12.8</v>
      </c>
      <c r="AJ266">
        <v>0</v>
      </c>
      <c r="AK266">
        <v>3</v>
      </c>
      <c r="AL266">
        <v>84</v>
      </c>
      <c r="AM266" t="s">
        <v>1978</v>
      </c>
      <c r="AN266" t="s">
        <v>1979</v>
      </c>
      <c r="AO266">
        <v>2040.135</v>
      </c>
      <c r="AR266" t="s">
        <v>156</v>
      </c>
      <c r="AS266" t="s">
        <v>228</v>
      </c>
      <c r="AT266" t="s">
        <v>1008</v>
      </c>
      <c r="AU266" t="s">
        <v>1977</v>
      </c>
      <c r="AV266" t="s">
        <v>49</v>
      </c>
      <c r="AW266">
        <v>1</v>
      </c>
      <c r="BB266">
        <v>0.95428571428571429</v>
      </c>
      <c r="BC266" t="s">
        <v>69</v>
      </c>
      <c r="BF266" t="s">
        <v>156</v>
      </c>
      <c r="BG266" t="s">
        <v>228</v>
      </c>
      <c r="BH266" t="s">
        <v>1977</v>
      </c>
      <c r="BI266">
        <v>7083</v>
      </c>
      <c r="BJ266">
        <v>1</v>
      </c>
      <c r="BK266" t="s">
        <v>1008</v>
      </c>
      <c r="BL266" t="s">
        <v>697</v>
      </c>
      <c r="BM266">
        <v>0.95428571428571429</v>
      </c>
      <c r="BN266" t="s">
        <v>69</v>
      </c>
      <c r="BO266" t="s">
        <v>701</v>
      </c>
      <c r="BP266">
        <v>2040.135</v>
      </c>
    </row>
    <row r="267" spans="1:68" ht="16.5">
      <c r="A267" s="109" t="str">
        <f t="shared" si="90"/>
        <v>삼환교통</v>
      </c>
      <c r="B267" s="110" t="str">
        <f t="shared" si="91"/>
        <v>조치현</v>
      </c>
      <c r="C267" s="111" t="str">
        <f t="shared" si="92"/>
        <v>C</v>
      </c>
      <c r="D267" s="112">
        <f t="shared" si="93"/>
        <v>0.8899999999999999</v>
      </c>
      <c r="E267" s="113">
        <f t="shared" si="94"/>
        <v>8144</v>
      </c>
      <c r="F267" s="114" t="str">
        <f t="shared" si="95"/>
        <v>14</v>
      </c>
      <c r="G267" s="115" t="str">
        <f t="shared" si="96"/>
        <v>70바3134</v>
      </c>
      <c r="H267" s="116">
        <f t="shared" si="97"/>
        <v>1</v>
      </c>
      <c r="I267" s="117">
        <f t="shared" si="98"/>
        <v>2114.0859999999998</v>
      </c>
      <c r="J267" s="118">
        <f t="shared" si="99"/>
        <v>1.2418868952804401E-2</v>
      </c>
      <c r="K267" s="118">
        <f t="shared" si="100"/>
        <v>0.33099905059504475</v>
      </c>
      <c r="L267" s="118">
        <f t="shared" si="101"/>
        <v>0.17170540838925191</v>
      </c>
      <c r="M267" s="119">
        <f t="shared" si="102"/>
        <v>11.477</v>
      </c>
      <c r="N267" s="120">
        <f t="shared" si="103"/>
        <v>0.18920706158595252</v>
      </c>
      <c r="O267" s="120">
        <f t="shared" si="104"/>
        <v>17.548954962097095</v>
      </c>
      <c r="P267" s="252">
        <f t="shared" si="105"/>
        <v>0</v>
      </c>
      <c r="Q267" s="253">
        <f t="shared" si="106"/>
        <v>4</v>
      </c>
      <c r="R267" s="253">
        <f t="shared" si="107"/>
        <v>371</v>
      </c>
      <c r="T267">
        <v>514</v>
      </c>
      <c r="U267">
        <v>8144</v>
      </c>
      <c r="V267" t="s">
        <v>1980</v>
      </c>
      <c r="W267">
        <v>2114.0859999999998</v>
      </c>
      <c r="X267">
        <v>1079.8779999999999</v>
      </c>
      <c r="Y267">
        <v>1.958</v>
      </c>
      <c r="Z267">
        <v>11.477</v>
      </c>
      <c r="AA267">
        <v>133.529954</v>
      </c>
      <c r="AB267">
        <v>1.658291</v>
      </c>
      <c r="AC267">
        <v>44.198287999999998</v>
      </c>
      <c r="AD267" s="1">
        <v>363</v>
      </c>
      <c r="AE267">
        <v>4</v>
      </c>
      <c r="AF267">
        <v>371</v>
      </c>
      <c r="AG267">
        <v>71</v>
      </c>
      <c r="AH267">
        <v>15.832297000000001</v>
      </c>
      <c r="AI267">
        <v>49.8</v>
      </c>
      <c r="AJ267">
        <v>0</v>
      </c>
      <c r="AK267">
        <v>0</v>
      </c>
      <c r="AL267">
        <v>0</v>
      </c>
      <c r="AM267" t="s">
        <v>1981</v>
      </c>
      <c r="AN267" t="s">
        <v>1982</v>
      </c>
      <c r="AO267">
        <v>2114.0859999999998</v>
      </c>
      <c r="AR267" t="s">
        <v>156</v>
      </c>
      <c r="AS267" t="s">
        <v>227</v>
      </c>
      <c r="AT267" t="s">
        <v>958</v>
      </c>
      <c r="AU267" t="s">
        <v>1980</v>
      </c>
      <c r="AV267" t="s">
        <v>49</v>
      </c>
      <c r="AW267">
        <v>1</v>
      </c>
      <c r="BB267">
        <v>0.8899999999999999</v>
      </c>
      <c r="BC267" t="s">
        <v>72</v>
      </c>
      <c r="BF267" t="s">
        <v>156</v>
      </c>
      <c r="BG267" t="s">
        <v>227</v>
      </c>
      <c r="BH267" t="s">
        <v>1980</v>
      </c>
      <c r="BI267">
        <v>8144</v>
      </c>
      <c r="BJ267">
        <v>1</v>
      </c>
      <c r="BK267" t="s">
        <v>958</v>
      </c>
      <c r="BL267" t="s">
        <v>697</v>
      </c>
      <c r="BM267">
        <v>0.8899999999999999</v>
      </c>
      <c r="BN267" t="s">
        <v>72</v>
      </c>
      <c r="BO267" t="s">
        <v>700</v>
      </c>
      <c r="BP267">
        <v>2114.0859999999998</v>
      </c>
    </row>
    <row r="268" spans="1:68" ht="16.5">
      <c r="A268" s="109" t="str">
        <f t="shared" si="90"/>
        <v>삼환교통</v>
      </c>
      <c r="B268" s="110" t="str">
        <f t="shared" si="91"/>
        <v>조한철</v>
      </c>
      <c r="C268" s="111" t="str">
        <f t="shared" si="92"/>
        <v>C</v>
      </c>
      <c r="D268" s="112">
        <f t="shared" si="93"/>
        <v>0.88815977001373669</v>
      </c>
      <c r="E268" s="113">
        <f t="shared" si="94"/>
        <v>7431</v>
      </c>
      <c r="F268" s="114" t="str">
        <f t="shared" si="95"/>
        <v>23</v>
      </c>
      <c r="G268" s="115" t="str">
        <f t="shared" si="96"/>
        <v>70바3116</v>
      </c>
      <c r="H268" s="116">
        <f t="shared" si="97"/>
        <v>16</v>
      </c>
      <c r="I268" s="117">
        <f t="shared" si="98"/>
        <v>1834.3799999999999</v>
      </c>
      <c r="J268" s="118">
        <f t="shared" si="99"/>
        <v>1.4319907273985067E-2</v>
      </c>
      <c r="K268" s="118">
        <f t="shared" si="100"/>
        <v>0.34110760899882442</v>
      </c>
      <c r="L268" s="118">
        <f t="shared" si="101"/>
        <v>0.23168591022579837</v>
      </c>
      <c r="M268" s="119">
        <f t="shared" si="102"/>
        <v>11.821</v>
      </c>
      <c r="N268" s="120">
        <f t="shared" si="103"/>
        <v>0.32708599090700946</v>
      </c>
      <c r="O268" s="120">
        <f t="shared" si="104"/>
        <v>13.955668945365735</v>
      </c>
      <c r="P268" s="252">
        <f t="shared" si="105"/>
        <v>3</v>
      </c>
      <c r="Q268" s="253">
        <f t="shared" si="106"/>
        <v>6</v>
      </c>
      <c r="R268" s="253">
        <f t="shared" si="107"/>
        <v>256</v>
      </c>
      <c r="T268">
        <v>514</v>
      </c>
      <c r="U268">
        <v>7431</v>
      </c>
      <c r="V268" t="s">
        <v>1983</v>
      </c>
      <c r="W268">
        <v>1834.38</v>
      </c>
      <c r="X268">
        <v>996.10699999999997</v>
      </c>
      <c r="Y268">
        <v>1.8420000000000001</v>
      </c>
      <c r="Z268">
        <v>11.821</v>
      </c>
      <c r="AA268">
        <v>107.83079600000001</v>
      </c>
      <c r="AB268">
        <v>1.544127</v>
      </c>
      <c r="AC268">
        <v>36.781905000000002</v>
      </c>
      <c r="AD268" s="1">
        <v>425</v>
      </c>
      <c r="AE268">
        <v>6</v>
      </c>
      <c r="AF268">
        <v>256</v>
      </c>
      <c r="AG268">
        <v>81</v>
      </c>
      <c r="AH268">
        <v>17.011652000000002</v>
      </c>
      <c r="AI268">
        <v>419.1</v>
      </c>
      <c r="AJ268">
        <v>0</v>
      </c>
      <c r="AK268">
        <v>3</v>
      </c>
      <c r="AL268">
        <v>528</v>
      </c>
      <c r="AM268" t="s">
        <v>1984</v>
      </c>
      <c r="AN268" t="s">
        <v>1985</v>
      </c>
      <c r="AO268">
        <v>275.55900000000003</v>
      </c>
      <c r="AR268" t="s">
        <v>156</v>
      </c>
      <c r="AS268" t="s">
        <v>228</v>
      </c>
      <c r="AT268" t="s">
        <v>997</v>
      </c>
      <c r="AU268" t="s">
        <v>1983</v>
      </c>
      <c r="AV268" t="s">
        <v>49</v>
      </c>
      <c r="AW268">
        <v>16</v>
      </c>
      <c r="BB268">
        <v>0.88815977001373669</v>
      </c>
      <c r="BC268" t="s">
        <v>72</v>
      </c>
      <c r="BF268" t="s">
        <v>156</v>
      </c>
      <c r="BG268" t="s">
        <v>228</v>
      </c>
      <c r="BH268" t="s">
        <v>1983</v>
      </c>
      <c r="BI268">
        <v>7431</v>
      </c>
      <c r="BJ268">
        <v>16</v>
      </c>
      <c r="BK268" t="s">
        <v>997</v>
      </c>
      <c r="BL268" t="s">
        <v>995</v>
      </c>
      <c r="BM268">
        <v>0.88815977001373669</v>
      </c>
      <c r="BN268" t="s">
        <v>72</v>
      </c>
      <c r="BO268" t="s">
        <v>700</v>
      </c>
      <c r="BP268">
        <v>1834.3799999999999</v>
      </c>
    </row>
    <row r="269" spans="1:68" ht="16.5">
      <c r="A269" s="109" t="str">
        <f t="shared" si="90"/>
        <v>삼환교통</v>
      </c>
      <c r="B269" s="110" t="str">
        <f t="shared" si="91"/>
        <v>지병섭</v>
      </c>
      <c r="C269" s="111" t="str">
        <f t="shared" si="92"/>
        <v>C</v>
      </c>
      <c r="D269" s="112">
        <f t="shared" si="93"/>
        <v>0.85683652746771055</v>
      </c>
      <c r="E269" s="113">
        <f t="shared" si="94"/>
        <v>411</v>
      </c>
      <c r="F269" s="114" t="str">
        <f t="shared" si="95"/>
        <v>79</v>
      </c>
      <c r="G269" s="115" t="str">
        <f t="shared" si="96"/>
        <v>70바3103</v>
      </c>
      <c r="H269" s="116">
        <f t="shared" si="97"/>
        <v>2</v>
      </c>
      <c r="I269" s="117">
        <f t="shared" si="98"/>
        <v>2216.692</v>
      </c>
      <c r="J269" s="118">
        <f t="shared" si="99"/>
        <v>1.3795968898484036E-2</v>
      </c>
      <c r="K269" s="118">
        <f t="shared" si="100"/>
        <v>0.29673298593249603</v>
      </c>
      <c r="L269" s="118">
        <f t="shared" si="101"/>
        <v>0.26932023032518726</v>
      </c>
      <c r="M269" s="119">
        <f t="shared" si="102"/>
        <v>11.807</v>
      </c>
      <c r="N269" s="120">
        <f t="shared" si="103"/>
        <v>4.5112266386128516E-2</v>
      </c>
      <c r="O269" s="120">
        <f t="shared" si="104"/>
        <v>4.1954407739099526</v>
      </c>
      <c r="P269" s="252">
        <f t="shared" si="105"/>
        <v>0</v>
      </c>
      <c r="Q269" s="253">
        <f t="shared" si="106"/>
        <v>1</v>
      </c>
      <c r="R269" s="253">
        <f t="shared" si="107"/>
        <v>93</v>
      </c>
      <c r="T269">
        <v>514</v>
      </c>
      <c r="U269">
        <v>411</v>
      </c>
      <c r="V269" t="s">
        <v>1986</v>
      </c>
      <c r="W269">
        <v>2216.692</v>
      </c>
      <c r="X269">
        <v>1168.152</v>
      </c>
      <c r="Y269">
        <v>1.8979999999999999</v>
      </c>
      <c r="Z269">
        <v>11.807</v>
      </c>
      <c r="AA269">
        <v>123.906629</v>
      </c>
      <c r="AB269">
        <v>1.7094119999999999</v>
      </c>
      <c r="AC269">
        <v>36.767184</v>
      </c>
      <c r="AD269" s="1">
        <v>597</v>
      </c>
      <c r="AE269">
        <v>1</v>
      </c>
      <c r="AF269">
        <v>93</v>
      </c>
      <c r="AG269">
        <v>73</v>
      </c>
      <c r="AH269">
        <v>17.890018999999999</v>
      </c>
      <c r="AI269">
        <v>629.70000000000005</v>
      </c>
      <c r="AJ269">
        <v>0</v>
      </c>
      <c r="AK269">
        <v>0</v>
      </c>
      <c r="AL269">
        <v>0</v>
      </c>
      <c r="AM269" t="s">
        <v>1987</v>
      </c>
      <c r="AN269" t="s">
        <v>1988</v>
      </c>
      <c r="AO269">
        <v>2082.0889999999999</v>
      </c>
      <c r="AR269" t="s">
        <v>156</v>
      </c>
      <c r="AS269" t="s">
        <v>232</v>
      </c>
      <c r="AT269" t="s">
        <v>1146</v>
      </c>
      <c r="AU269" t="s">
        <v>1986</v>
      </c>
      <c r="AV269" t="s">
        <v>49</v>
      </c>
      <c r="AW269">
        <v>2</v>
      </c>
      <c r="BB269">
        <v>0.85683652746771055</v>
      </c>
      <c r="BC269" t="s">
        <v>72</v>
      </c>
      <c r="BF269" t="s">
        <v>156</v>
      </c>
      <c r="BG269" t="s">
        <v>232</v>
      </c>
      <c r="BH269" t="s">
        <v>1986</v>
      </c>
      <c r="BI269">
        <v>411</v>
      </c>
      <c r="BJ269">
        <v>2</v>
      </c>
      <c r="BK269" t="s">
        <v>1146</v>
      </c>
      <c r="BL269" t="s">
        <v>1150</v>
      </c>
      <c r="BM269">
        <v>0.85683652746771055</v>
      </c>
      <c r="BN269" t="s">
        <v>72</v>
      </c>
      <c r="BO269" t="s">
        <v>700</v>
      </c>
      <c r="BP269">
        <v>2216.692</v>
      </c>
    </row>
    <row r="270" spans="1:68" ht="16.5">
      <c r="A270" s="109" t="str">
        <f t="shared" si="90"/>
        <v>삼환교통</v>
      </c>
      <c r="B270" s="110" t="str">
        <f t="shared" si="91"/>
        <v>차주만</v>
      </c>
      <c r="C270" s="111" t="str">
        <f t="shared" si="92"/>
        <v>B</v>
      </c>
      <c r="D270" s="112">
        <f t="shared" si="93"/>
        <v>0.92899999999999994</v>
      </c>
      <c r="E270" s="113">
        <f t="shared" si="94"/>
        <v>9828</v>
      </c>
      <c r="F270" s="114" t="str">
        <f t="shared" si="95"/>
        <v>58</v>
      </c>
      <c r="G270" s="115" t="str">
        <f t="shared" si="96"/>
        <v>72아1196</v>
      </c>
      <c r="H270" s="116">
        <f t="shared" si="97"/>
        <v>1</v>
      </c>
      <c r="I270" s="117">
        <f t="shared" si="98"/>
        <v>1925.4559999999999</v>
      </c>
      <c r="J270" s="118">
        <f t="shared" si="99"/>
        <v>1.3819311398558767E-2</v>
      </c>
      <c r="K270" s="118">
        <f t="shared" si="100"/>
        <v>0.34214214891699918</v>
      </c>
      <c r="L270" s="118">
        <f t="shared" si="101"/>
        <v>0.16723311257177523</v>
      </c>
      <c r="M270" s="119">
        <f t="shared" si="102"/>
        <v>7.6189999999999998</v>
      </c>
      <c r="N270" s="120">
        <f t="shared" si="103"/>
        <v>0</v>
      </c>
      <c r="O270" s="120">
        <f t="shared" si="104"/>
        <v>3.3238879517371469</v>
      </c>
      <c r="P270" s="252">
        <f t="shared" si="105"/>
        <v>2</v>
      </c>
      <c r="Q270" s="253">
        <f t="shared" si="106"/>
        <v>0</v>
      </c>
      <c r="R270" s="253">
        <f t="shared" si="107"/>
        <v>64</v>
      </c>
      <c r="T270">
        <v>514</v>
      </c>
      <c r="U270">
        <v>9828</v>
      </c>
      <c r="V270" t="s">
        <v>1989</v>
      </c>
      <c r="W270">
        <v>1925.4559999999999</v>
      </c>
      <c r="X270">
        <v>690.79499999999996</v>
      </c>
      <c r="Y270">
        <v>2.7869999999999999</v>
      </c>
      <c r="Z270">
        <v>7.6189999999999998</v>
      </c>
      <c r="AA270">
        <v>127.65802499999999</v>
      </c>
      <c r="AB270">
        <v>1.764146</v>
      </c>
      <c r="AC270">
        <v>43.677191000000001</v>
      </c>
      <c r="AD270" s="1">
        <v>322</v>
      </c>
      <c r="AE270">
        <v>0</v>
      </c>
      <c r="AF270">
        <v>64</v>
      </c>
      <c r="AG270">
        <v>69</v>
      </c>
      <c r="AH270">
        <v>15.082921000000001</v>
      </c>
      <c r="AI270">
        <v>302.3</v>
      </c>
      <c r="AJ270">
        <v>0</v>
      </c>
      <c r="AK270">
        <v>2</v>
      </c>
      <c r="AL270">
        <v>266</v>
      </c>
      <c r="AM270" t="s">
        <v>1990</v>
      </c>
      <c r="AN270" t="s">
        <v>1991</v>
      </c>
      <c r="AO270">
        <v>1925.4559999999999</v>
      </c>
      <c r="AR270" t="s">
        <v>156</v>
      </c>
      <c r="AS270" t="s">
        <v>230</v>
      </c>
      <c r="AT270" t="s">
        <v>1082</v>
      </c>
      <c r="AU270" t="s">
        <v>1989</v>
      </c>
      <c r="AV270" t="s">
        <v>49</v>
      </c>
      <c r="AW270">
        <v>1</v>
      </c>
      <c r="BB270">
        <v>0.92899999999999994</v>
      </c>
      <c r="BC270" t="s">
        <v>71</v>
      </c>
      <c r="BF270" t="s">
        <v>156</v>
      </c>
      <c r="BG270" t="s">
        <v>230</v>
      </c>
      <c r="BH270" t="s">
        <v>1989</v>
      </c>
      <c r="BI270">
        <v>9828</v>
      </c>
      <c r="BJ270">
        <v>1</v>
      </c>
      <c r="BK270" t="s">
        <v>1082</v>
      </c>
      <c r="BL270" t="s">
        <v>697</v>
      </c>
      <c r="BM270">
        <v>0.92899999999999994</v>
      </c>
      <c r="BN270" t="s">
        <v>71</v>
      </c>
      <c r="BO270" t="s">
        <v>698</v>
      </c>
      <c r="BP270">
        <v>1925.4559999999999</v>
      </c>
    </row>
    <row r="271" spans="1:68" ht="16.5">
      <c r="A271" s="109" t="str">
        <f t="shared" si="90"/>
        <v>삼환교통</v>
      </c>
      <c r="B271" s="110" t="str">
        <f t="shared" si="91"/>
        <v>채용수</v>
      </c>
      <c r="C271" s="111" t="str">
        <f t="shared" si="92"/>
        <v>B</v>
      </c>
      <c r="D271" s="112">
        <f t="shared" si="93"/>
        <v>0.91875000000000007</v>
      </c>
      <c r="E271" s="113">
        <f t="shared" si="94"/>
        <v>9647</v>
      </c>
      <c r="F271" s="114" t="str">
        <f t="shared" si="95"/>
        <v>62</v>
      </c>
      <c r="G271" s="115" t="str">
        <f t="shared" si="96"/>
        <v>72아1191</v>
      </c>
      <c r="H271" s="116">
        <f t="shared" si="97"/>
        <v>1</v>
      </c>
      <c r="I271" s="117">
        <f t="shared" si="98"/>
        <v>2138.96</v>
      </c>
      <c r="J271" s="118">
        <f t="shared" si="99"/>
        <v>1.2800646200517728E-2</v>
      </c>
      <c r="K271" s="118">
        <f t="shared" si="100"/>
        <v>0.34417813818951032</v>
      </c>
      <c r="L271" s="118">
        <f t="shared" si="101"/>
        <v>0.24077121591801623</v>
      </c>
      <c r="M271" s="119">
        <f t="shared" si="102"/>
        <v>8.5830000000000002</v>
      </c>
      <c r="N271" s="120">
        <f t="shared" si="103"/>
        <v>4.675169241126529E-2</v>
      </c>
      <c r="O271" s="120">
        <f t="shared" si="104"/>
        <v>3.8803904701350187</v>
      </c>
      <c r="P271" s="252">
        <f t="shared" si="105"/>
        <v>2</v>
      </c>
      <c r="Q271" s="253">
        <f t="shared" si="106"/>
        <v>1</v>
      </c>
      <c r="R271" s="253">
        <f t="shared" si="107"/>
        <v>83</v>
      </c>
      <c r="T271">
        <v>514</v>
      </c>
      <c r="U271">
        <v>9647</v>
      </c>
      <c r="V271" t="s">
        <v>1992</v>
      </c>
      <c r="W271">
        <v>2138.96</v>
      </c>
      <c r="X271">
        <v>970.00699999999995</v>
      </c>
      <c r="Y271">
        <v>2.2050000000000001</v>
      </c>
      <c r="Z271">
        <v>8.5830000000000002</v>
      </c>
      <c r="AA271">
        <v>148.122444</v>
      </c>
      <c r="AB271">
        <v>1.8960630000000001</v>
      </c>
      <c r="AC271">
        <v>50.980507000000003</v>
      </c>
      <c r="AD271" s="1">
        <v>515</v>
      </c>
      <c r="AE271">
        <v>1</v>
      </c>
      <c r="AF271">
        <v>83</v>
      </c>
      <c r="AG271">
        <v>74</v>
      </c>
      <c r="AH271">
        <v>14.440485000000001</v>
      </c>
      <c r="AI271">
        <v>8.3000000000000007</v>
      </c>
      <c r="AJ271">
        <v>0</v>
      </c>
      <c r="AK271">
        <v>2</v>
      </c>
      <c r="AL271">
        <v>40</v>
      </c>
      <c r="AM271" t="s">
        <v>1993</v>
      </c>
      <c r="AN271" t="s">
        <v>1994</v>
      </c>
      <c r="AO271">
        <v>2138.96</v>
      </c>
      <c r="AR271" t="s">
        <v>156</v>
      </c>
      <c r="AS271" t="s">
        <v>231</v>
      </c>
      <c r="AT271" t="s">
        <v>1139</v>
      </c>
      <c r="AU271" t="s">
        <v>1992</v>
      </c>
      <c r="AV271" t="s">
        <v>49</v>
      </c>
      <c r="AW271">
        <v>1</v>
      </c>
      <c r="BB271">
        <v>0.91875000000000007</v>
      </c>
      <c r="BC271" t="s">
        <v>71</v>
      </c>
      <c r="BF271" t="s">
        <v>156</v>
      </c>
      <c r="BG271" t="s">
        <v>231</v>
      </c>
      <c r="BH271" t="s">
        <v>1992</v>
      </c>
      <c r="BI271">
        <v>9647</v>
      </c>
      <c r="BJ271">
        <v>1</v>
      </c>
      <c r="BK271" t="s">
        <v>1139</v>
      </c>
      <c r="BL271" t="s">
        <v>697</v>
      </c>
      <c r="BM271">
        <v>0.91875000000000007</v>
      </c>
      <c r="BN271" t="s">
        <v>71</v>
      </c>
      <c r="BO271" t="s">
        <v>698</v>
      </c>
      <c r="BP271">
        <v>2138.96</v>
      </c>
    </row>
    <row r="272" spans="1:68" ht="16.5">
      <c r="A272" s="109" t="str">
        <f t="shared" si="90"/>
        <v>삼환교통</v>
      </c>
      <c r="B272" s="110" t="str">
        <f t="shared" si="91"/>
        <v>최광현</v>
      </c>
      <c r="C272" s="111" t="str">
        <f t="shared" si="92"/>
        <v>S</v>
      </c>
      <c r="D272" s="112">
        <f t="shared" si="93"/>
        <v>1.0295999999999998</v>
      </c>
      <c r="E272" s="113">
        <f t="shared" si="94"/>
        <v>2912</v>
      </c>
      <c r="F272" s="114" t="str">
        <f t="shared" si="95"/>
        <v>62</v>
      </c>
      <c r="G272" s="115" t="str">
        <f t="shared" si="96"/>
        <v>70바3193</v>
      </c>
      <c r="H272" s="116">
        <f t="shared" si="97"/>
        <v>1</v>
      </c>
      <c r="I272" s="117">
        <f t="shared" si="98"/>
        <v>2034.998</v>
      </c>
      <c r="J272" s="118">
        <f t="shared" si="99"/>
        <v>3.8394359123766321E-3</v>
      </c>
      <c r="K272" s="118">
        <f t="shared" si="100"/>
        <v>0.35498669709405972</v>
      </c>
      <c r="L272" s="118">
        <f t="shared" si="101"/>
        <v>0.24373488327752657</v>
      </c>
      <c r="M272" s="119">
        <f t="shared" si="102"/>
        <v>6.3079999999999998</v>
      </c>
      <c r="N272" s="120">
        <f t="shared" si="103"/>
        <v>4.9140097434985194E-2</v>
      </c>
      <c r="O272" s="120">
        <f t="shared" si="104"/>
        <v>2.2604444820093188</v>
      </c>
      <c r="P272" s="252">
        <f t="shared" si="105"/>
        <v>5</v>
      </c>
      <c r="Q272" s="253">
        <f t="shared" si="106"/>
        <v>1</v>
      </c>
      <c r="R272" s="253">
        <f t="shared" si="107"/>
        <v>46</v>
      </c>
      <c r="T272">
        <v>514</v>
      </c>
      <c r="U272">
        <v>2912</v>
      </c>
      <c r="V272" t="s">
        <v>1995</v>
      </c>
      <c r="W272">
        <v>2034.998</v>
      </c>
      <c r="X272">
        <v>790.68100000000004</v>
      </c>
      <c r="Y272">
        <v>2.5739999999999998</v>
      </c>
      <c r="Z272">
        <v>6.3079999999999998</v>
      </c>
      <c r="AA272">
        <v>138.97301899999999</v>
      </c>
      <c r="AB272">
        <v>0.533578</v>
      </c>
      <c r="AC272">
        <v>49.333573000000001</v>
      </c>
      <c r="AD272" s="1">
        <v>496</v>
      </c>
      <c r="AE272">
        <v>1</v>
      </c>
      <c r="AF272">
        <v>46</v>
      </c>
      <c r="AG272">
        <v>74</v>
      </c>
      <c r="AH272">
        <v>14.643115</v>
      </c>
      <c r="AI272">
        <v>27.5</v>
      </c>
      <c r="AJ272">
        <v>0</v>
      </c>
      <c r="AK272">
        <v>5</v>
      </c>
      <c r="AL272">
        <v>361</v>
      </c>
      <c r="AM272" t="s">
        <v>1996</v>
      </c>
      <c r="AN272" t="s">
        <v>1997</v>
      </c>
      <c r="AO272">
        <v>2034.998</v>
      </c>
      <c r="AR272" t="s">
        <v>156</v>
      </c>
      <c r="AS272" t="s">
        <v>231</v>
      </c>
      <c r="AT272" t="s">
        <v>1131</v>
      </c>
      <c r="AU272" t="s">
        <v>1995</v>
      </c>
      <c r="AV272" t="s">
        <v>49</v>
      </c>
      <c r="AW272">
        <v>1</v>
      </c>
      <c r="BB272">
        <v>1.0295999999999998</v>
      </c>
      <c r="BC272" t="s">
        <v>74</v>
      </c>
      <c r="BF272" t="s">
        <v>156</v>
      </c>
      <c r="BG272" t="s">
        <v>231</v>
      </c>
      <c r="BH272" t="s">
        <v>1995</v>
      </c>
      <c r="BI272">
        <v>2912</v>
      </c>
      <c r="BJ272">
        <v>1</v>
      </c>
      <c r="BK272" t="s">
        <v>1131</v>
      </c>
      <c r="BL272" t="s">
        <v>697</v>
      </c>
      <c r="BM272">
        <v>1.0295999999999998</v>
      </c>
      <c r="BN272" t="s">
        <v>74</v>
      </c>
      <c r="BO272" t="s">
        <v>699</v>
      </c>
      <c r="BP272">
        <v>2034.998</v>
      </c>
    </row>
    <row r="273" spans="1:68" ht="16.5">
      <c r="A273" s="109" t="str">
        <f t="shared" si="90"/>
        <v>삼환교통</v>
      </c>
      <c r="B273" s="110" t="str">
        <f t="shared" si="91"/>
        <v>최기호</v>
      </c>
      <c r="C273" s="111" t="str">
        <f t="shared" si="92"/>
        <v>C</v>
      </c>
      <c r="D273" s="112">
        <f t="shared" si="93"/>
        <v>0.89364172603634384</v>
      </c>
      <c r="E273" s="113">
        <f t="shared" si="94"/>
        <v>6</v>
      </c>
      <c r="F273" s="114" t="str">
        <f t="shared" si="95"/>
        <v>14</v>
      </c>
      <c r="G273" s="115" t="str">
        <f t="shared" si="96"/>
        <v>70바3188</v>
      </c>
      <c r="H273" s="116">
        <f t="shared" si="97"/>
        <v>2</v>
      </c>
      <c r="I273" s="117">
        <f t="shared" si="98"/>
        <v>1956.807</v>
      </c>
      <c r="J273" s="118">
        <f t="shared" si="99"/>
        <v>4.2975645144151885E-2</v>
      </c>
      <c r="K273" s="118">
        <f t="shared" si="100"/>
        <v>0.34495180352663568</v>
      </c>
      <c r="L273" s="118">
        <f t="shared" si="101"/>
        <v>0.19674909176019914</v>
      </c>
      <c r="M273" s="119">
        <f t="shared" si="102"/>
        <v>8.4589999999999996</v>
      </c>
      <c r="N273" s="120">
        <f t="shared" si="103"/>
        <v>0.20441464078981728</v>
      </c>
      <c r="O273" s="120">
        <f t="shared" si="104"/>
        <v>13.695780932917758</v>
      </c>
      <c r="P273" s="252">
        <f t="shared" si="105"/>
        <v>30</v>
      </c>
      <c r="Q273" s="253">
        <f t="shared" si="106"/>
        <v>4</v>
      </c>
      <c r="R273" s="253">
        <f t="shared" si="107"/>
        <v>268</v>
      </c>
      <c r="T273">
        <v>514</v>
      </c>
      <c r="U273">
        <v>6</v>
      </c>
      <c r="V273" t="s">
        <v>1998</v>
      </c>
      <c r="W273">
        <v>1956.807</v>
      </c>
      <c r="X273">
        <v>998.10799999999995</v>
      </c>
      <c r="Y273">
        <v>1.9610000000000001</v>
      </c>
      <c r="Z273">
        <v>8.4589999999999996</v>
      </c>
      <c r="AA273">
        <v>133.38247699999999</v>
      </c>
      <c r="AB273">
        <v>5.7321980000000003</v>
      </c>
      <c r="AC273">
        <v>46.010525999999999</v>
      </c>
      <c r="AD273" s="1">
        <v>385</v>
      </c>
      <c r="AE273">
        <v>4</v>
      </c>
      <c r="AF273">
        <v>268</v>
      </c>
      <c r="AG273">
        <v>65</v>
      </c>
      <c r="AH273">
        <v>14.670645</v>
      </c>
      <c r="AI273">
        <v>11.5</v>
      </c>
      <c r="AJ273">
        <v>0</v>
      </c>
      <c r="AK273">
        <v>30</v>
      </c>
      <c r="AL273">
        <v>11406</v>
      </c>
      <c r="AM273" t="s">
        <v>1999</v>
      </c>
      <c r="AN273" t="s">
        <v>2000</v>
      </c>
      <c r="AO273">
        <v>1907.127</v>
      </c>
      <c r="AR273" t="s">
        <v>156</v>
      </c>
      <c r="AS273" t="s">
        <v>227</v>
      </c>
      <c r="AT273" t="s">
        <v>982</v>
      </c>
      <c r="AU273" t="s">
        <v>1998</v>
      </c>
      <c r="AV273" t="s">
        <v>49</v>
      </c>
      <c r="AW273">
        <v>2</v>
      </c>
      <c r="BB273">
        <v>0.89364172603634384</v>
      </c>
      <c r="BC273" t="s">
        <v>72</v>
      </c>
      <c r="BF273" t="s">
        <v>156</v>
      </c>
      <c r="BG273" t="s">
        <v>227</v>
      </c>
      <c r="BH273" t="s">
        <v>1998</v>
      </c>
      <c r="BI273">
        <v>6</v>
      </c>
      <c r="BJ273">
        <v>2</v>
      </c>
      <c r="BK273" t="s">
        <v>982</v>
      </c>
      <c r="BL273" t="s">
        <v>953</v>
      </c>
      <c r="BM273">
        <v>0.89364172603634384</v>
      </c>
      <c r="BN273" t="s">
        <v>72</v>
      </c>
      <c r="BO273" t="s">
        <v>700</v>
      </c>
      <c r="BP273">
        <v>1956.807</v>
      </c>
    </row>
    <row r="274" spans="1:68" ht="16.5">
      <c r="A274" s="109" t="str">
        <f t="shared" si="90"/>
        <v>삼환교통</v>
      </c>
      <c r="B274" s="110" t="str">
        <f t="shared" si="91"/>
        <v>최동규</v>
      </c>
      <c r="C274" s="111" t="str">
        <f t="shared" si="92"/>
        <v>B</v>
      </c>
      <c r="D274" s="112">
        <f t="shared" si="93"/>
        <v>0.90727272727272723</v>
      </c>
      <c r="E274" s="113">
        <f t="shared" si="94"/>
        <v>489</v>
      </c>
      <c r="F274" s="114" t="str">
        <f t="shared" si="95"/>
        <v>14</v>
      </c>
      <c r="G274" s="115" t="str">
        <f t="shared" si="96"/>
        <v>70바3183</v>
      </c>
      <c r="H274" s="116">
        <f t="shared" si="97"/>
        <v>1</v>
      </c>
      <c r="I274" s="117">
        <f t="shared" si="98"/>
        <v>2007.2619999999999</v>
      </c>
      <c r="J274" s="118">
        <f t="shared" si="99"/>
        <v>5.4853435320635462E-3</v>
      </c>
      <c r="K274" s="118">
        <f t="shared" si="100"/>
        <v>0.31225120358592912</v>
      </c>
      <c r="L274" s="118">
        <f t="shared" si="101"/>
        <v>0.17087953640331954</v>
      </c>
      <c r="M274" s="119">
        <f t="shared" si="102"/>
        <v>7.7220000000000004</v>
      </c>
      <c r="N274" s="120">
        <f t="shared" si="103"/>
        <v>0.29891464093875142</v>
      </c>
      <c r="O274" s="120">
        <f t="shared" si="104"/>
        <v>2.0425833797481348</v>
      </c>
      <c r="P274" s="252">
        <f t="shared" si="105"/>
        <v>1</v>
      </c>
      <c r="Q274" s="253">
        <f t="shared" si="106"/>
        <v>6</v>
      </c>
      <c r="R274" s="253">
        <f t="shared" si="107"/>
        <v>41</v>
      </c>
      <c r="T274">
        <v>514</v>
      </c>
      <c r="U274">
        <v>489</v>
      </c>
      <c r="V274" t="s">
        <v>2001</v>
      </c>
      <c r="W274">
        <v>2007.2619999999999</v>
      </c>
      <c r="X274">
        <v>1005.886</v>
      </c>
      <c r="Y274">
        <v>1.996</v>
      </c>
      <c r="Z274">
        <v>7.7220000000000004</v>
      </c>
      <c r="AA274">
        <v>138.190798</v>
      </c>
      <c r="AB274">
        <v>0.75802400000000003</v>
      </c>
      <c r="AC274">
        <v>43.150243000000003</v>
      </c>
      <c r="AD274" s="1">
        <v>343</v>
      </c>
      <c r="AE274">
        <v>6</v>
      </c>
      <c r="AF274">
        <v>41</v>
      </c>
      <c r="AG274">
        <v>71</v>
      </c>
      <c r="AH274">
        <v>14.525294000000001</v>
      </c>
      <c r="AI274">
        <v>189.9</v>
      </c>
      <c r="AJ274">
        <v>0</v>
      </c>
      <c r="AK274">
        <v>1</v>
      </c>
      <c r="AL274">
        <v>31</v>
      </c>
      <c r="AM274" t="s">
        <v>2002</v>
      </c>
      <c r="AN274" t="s">
        <v>2003</v>
      </c>
      <c r="AO274">
        <v>2007.2619999999999</v>
      </c>
      <c r="AR274" t="s">
        <v>156</v>
      </c>
      <c r="AS274" t="s">
        <v>227</v>
      </c>
      <c r="AT274" t="s">
        <v>976</v>
      </c>
      <c r="AU274" t="s">
        <v>2001</v>
      </c>
      <c r="AV274" t="s">
        <v>49</v>
      </c>
      <c r="AW274">
        <v>1</v>
      </c>
      <c r="BB274">
        <v>0.90727272727272723</v>
      </c>
      <c r="BC274" t="s">
        <v>71</v>
      </c>
      <c r="BF274" t="s">
        <v>156</v>
      </c>
      <c r="BG274" t="s">
        <v>227</v>
      </c>
      <c r="BH274" t="s">
        <v>2001</v>
      </c>
      <c r="BI274">
        <v>489</v>
      </c>
      <c r="BJ274">
        <v>1</v>
      </c>
      <c r="BK274" t="s">
        <v>976</v>
      </c>
      <c r="BL274" t="s">
        <v>697</v>
      </c>
      <c r="BM274">
        <v>0.90727272727272723</v>
      </c>
      <c r="BN274" t="s">
        <v>71</v>
      </c>
      <c r="BO274" t="s">
        <v>698</v>
      </c>
      <c r="BP274">
        <v>2007.2619999999999</v>
      </c>
    </row>
    <row r="275" spans="1:68" ht="16.5">
      <c r="A275" s="109" t="str">
        <f t="shared" si="90"/>
        <v>삼환교통</v>
      </c>
      <c r="B275" s="110" t="str">
        <f t="shared" si="91"/>
        <v>최만수</v>
      </c>
      <c r="C275" s="111" t="str">
        <f t="shared" si="92"/>
        <v>D</v>
      </c>
      <c r="D275" s="112">
        <f t="shared" si="93"/>
        <v>0.83214285714285718</v>
      </c>
      <c r="E275" s="113">
        <f t="shared" si="94"/>
        <v>107</v>
      </c>
      <c r="F275" s="114" t="str">
        <f t="shared" si="95"/>
        <v>58</v>
      </c>
      <c r="G275" s="115" t="str">
        <f t="shared" si="96"/>
        <v>72아1214</v>
      </c>
      <c r="H275" s="116">
        <f t="shared" si="97"/>
        <v>1</v>
      </c>
      <c r="I275" s="117">
        <f t="shared" si="98"/>
        <v>2146.2190000000001</v>
      </c>
      <c r="J275" s="118">
        <f t="shared" si="99"/>
        <v>2.1306269085851912E-2</v>
      </c>
      <c r="K275" s="118">
        <f t="shared" si="100"/>
        <v>0.37140561796147814</v>
      </c>
      <c r="L275" s="118">
        <f t="shared" si="101"/>
        <v>0.16913465028498956</v>
      </c>
      <c r="M275" s="119">
        <f t="shared" si="102"/>
        <v>9.3119999999999994</v>
      </c>
      <c r="N275" s="120">
        <f t="shared" si="103"/>
        <v>4.6593567571622467E-2</v>
      </c>
      <c r="O275" s="120">
        <f t="shared" si="104"/>
        <v>16.727090758212466</v>
      </c>
      <c r="P275" s="252">
        <f t="shared" si="105"/>
        <v>1</v>
      </c>
      <c r="Q275" s="253">
        <f t="shared" si="106"/>
        <v>1</v>
      </c>
      <c r="R275" s="253">
        <f t="shared" si="107"/>
        <v>359</v>
      </c>
      <c r="T275">
        <v>514</v>
      </c>
      <c r="U275">
        <v>107</v>
      </c>
      <c r="V275" t="s">
        <v>2004</v>
      </c>
      <c r="W275">
        <v>2146.2190000000001</v>
      </c>
      <c r="X275">
        <v>920.99400000000003</v>
      </c>
      <c r="Y275">
        <v>2.33</v>
      </c>
      <c r="Z275">
        <v>9.3119999999999994</v>
      </c>
      <c r="AA275">
        <v>145.05247199999999</v>
      </c>
      <c r="AB275">
        <v>3.0905269999999998</v>
      </c>
      <c r="AC275">
        <v>53.873303</v>
      </c>
      <c r="AD275" s="1">
        <v>363</v>
      </c>
      <c r="AE275">
        <v>1</v>
      </c>
      <c r="AF275">
        <v>359</v>
      </c>
      <c r="AG275">
        <v>69</v>
      </c>
      <c r="AH275">
        <v>14.796155000000001</v>
      </c>
      <c r="AI275">
        <v>498.6</v>
      </c>
      <c r="AJ275">
        <v>0</v>
      </c>
      <c r="AK275">
        <v>1</v>
      </c>
      <c r="AL275">
        <v>49</v>
      </c>
      <c r="AM275" t="s">
        <v>2005</v>
      </c>
      <c r="AN275" t="s">
        <v>2006</v>
      </c>
      <c r="AO275">
        <v>2146.2190000000001</v>
      </c>
      <c r="AR275" t="s">
        <v>156</v>
      </c>
      <c r="AS275" t="s">
        <v>230</v>
      </c>
      <c r="AT275" t="s">
        <v>1098</v>
      </c>
      <c r="AU275" t="s">
        <v>2004</v>
      </c>
      <c r="AV275" t="s">
        <v>49</v>
      </c>
      <c r="AW275">
        <v>1</v>
      </c>
      <c r="BB275">
        <v>0.83214285714285718</v>
      </c>
      <c r="BC275" t="s">
        <v>70</v>
      </c>
      <c r="BF275" t="s">
        <v>156</v>
      </c>
      <c r="BG275" t="s">
        <v>230</v>
      </c>
      <c r="BH275" t="s">
        <v>2004</v>
      </c>
      <c r="BI275">
        <v>107</v>
      </c>
      <c r="BJ275">
        <v>1</v>
      </c>
      <c r="BK275" t="s">
        <v>1098</v>
      </c>
      <c r="BL275" t="s">
        <v>697</v>
      </c>
      <c r="BM275">
        <v>0.83214285714285718</v>
      </c>
      <c r="BN275" t="s">
        <v>70</v>
      </c>
      <c r="BO275" t="s">
        <v>702</v>
      </c>
      <c r="BP275">
        <v>2146.2190000000001</v>
      </c>
    </row>
    <row r="276" spans="1:68" ht="16.5">
      <c r="A276" s="109" t="str">
        <f t="shared" si="90"/>
        <v>삼환교통</v>
      </c>
      <c r="B276" s="110" t="str">
        <f t="shared" si="91"/>
        <v>최명수</v>
      </c>
      <c r="C276" s="111" t="str">
        <f t="shared" si="92"/>
        <v>C</v>
      </c>
      <c r="D276" s="112">
        <f t="shared" si="93"/>
        <v>0.89088538328022226</v>
      </c>
      <c r="E276" s="113">
        <f t="shared" si="94"/>
        <v>4787</v>
      </c>
      <c r="F276" s="114" t="str">
        <f t="shared" si="95"/>
        <v>62</v>
      </c>
      <c r="G276" s="115" t="str">
        <f t="shared" si="96"/>
        <v>70바3171</v>
      </c>
      <c r="H276" s="116">
        <f t="shared" si="97"/>
        <v>17</v>
      </c>
      <c r="I276" s="117">
        <f t="shared" si="98"/>
        <v>1998.038</v>
      </c>
      <c r="J276" s="118">
        <f t="shared" si="99"/>
        <v>1.9883297948401577E-2</v>
      </c>
      <c r="K276" s="118">
        <f t="shared" si="100"/>
        <v>0.35099191268291285</v>
      </c>
      <c r="L276" s="118">
        <f t="shared" si="101"/>
        <v>0.24574107199162379</v>
      </c>
      <c r="M276" s="119">
        <f t="shared" si="102"/>
        <v>9.8970000000000002</v>
      </c>
      <c r="N276" s="120">
        <f t="shared" si="103"/>
        <v>0.45044188348770142</v>
      </c>
      <c r="O276" s="120">
        <f t="shared" si="104"/>
        <v>6.15603907433192</v>
      </c>
      <c r="P276" s="252">
        <f t="shared" si="105"/>
        <v>0</v>
      </c>
      <c r="Q276" s="253">
        <f t="shared" si="106"/>
        <v>9</v>
      </c>
      <c r="R276" s="253">
        <f t="shared" si="107"/>
        <v>123</v>
      </c>
      <c r="T276">
        <v>514</v>
      </c>
      <c r="U276">
        <v>4787</v>
      </c>
      <c r="V276" t="s">
        <v>2007</v>
      </c>
      <c r="W276">
        <v>1998.038</v>
      </c>
      <c r="X276">
        <v>1005.454</v>
      </c>
      <c r="Y276">
        <v>1.9870000000000001</v>
      </c>
      <c r="Z276">
        <v>9.8970000000000002</v>
      </c>
      <c r="AA276">
        <v>135.51107099999999</v>
      </c>
      <c r="AB276">
        <v>2.694407</v>
      </c>
      <c r="AC276">
        <v>47.563290000000002</v>
      </c>
      <c r="AD276" s="1">
        <v>491</v>
      </c>
      <c r="AE276">
        <v>9</v>
      </c>
      <c r="AF276">
        <v>123</v>
      </c>
      <c r="AG276">
        <v>70</v>
      </c>
      <c r="AH276">
        <v>14.744463</v>
      </c>
      <c r="AI276">
        <v>36.700000000000003</v>
      </c>
      <c r="AJ276">
        <v>0</v>
      </c>
      <c r="AK276">
        <v>0</v>
      </c>
      <c r="AL276">
        <v>0</v>
      </c>
      <c r="AM276" t="s">
        <v>2008</v>
      </c>
      <c r="AN276" t="s">
        <v>2009</v>
      </c>
      <c r="AO276">
        <v>253.56200000000001</v>
      </c>
      <c r="AR276" t="s">
        <v>156</v>
      </c>
      <c r="AS276" t="s">
        <v>231</v>
      </c>
      <c r="AT276" t="s">
        <v>1117</v>
      </c>
      <c r="AU276" t="s">
        <v>2007</v>
      </c>
      <c r="AV276" t="s">
        <v>49</v>
      </c>
      <c r="AW276">
        <v>17</v>
      </c>
      <c r="BB276">
        <v>0.89088538328022226</v>
      </c>
      <c r="BC276" t="s">
        <v>72</v>
      </c>
      <c r="BF276" t="s">
        <v>156</v>
      </c>
      <c r="BG276" t="s">
        <v>231</v>
      </c>
      <c r="BH276" t="s">
        <v>2007</v>
      </c>
      <c r="BI276">
        <v>4787</v>
      </c>
      <c r="BJ276">
        <v>17</v>
      </c>
      <c r="BK276" t="s">
        <v>1117</v>
      </c>
      <c r="BL276" t="s">
        <v>972</v>
      </c>
      <c r="BM276">
        <v>0.89088538328022226</v>
      </c>
      <c r="BN276" t="s">
        <v>72</v>
      </c>
      <c r="BO276" t="s">
        <v>700</v>
      </c>
      <c r="BP276">
        <v>1998.038</v>
      </c>
    </row>
    <row r="277" spans="1:68" ht="16.5">
      <c r="A277" s="109" t="str">
        <f t="shared" si="90"/>
        <v>삼환교통</v>
      </c>
      <c r="B277" s="110" t="str">
        <f t="shared" si="91"/>
        <v>최민호</v>
      </c>
      <c r="C277" s="111" t="str">
        <f t="shared" si="92"/>
        <v>F</v>
      </c>
      <c r="D277" s="112">
        <f t="shared" si="93"/>
        <v>0.79547524777383116</v>
      </c>
      <c r="E277" s="113">
        <f t="shared" si="94"/>
        <v>4060</v>
      </c>
      <c r="F277" s="114" t="str">
        <f t="shared" si="95"/>
        <v>14</v>
      </c>
      <c r="G277" s="115" t="str">
        <f t="shared" si="96"/>
        <v>70바3162</v>
      </c>
      <c r="H277" s="116">
        <f t="shared" si="97"/>
        <v>4</v>
      </c>
      <c r="I277" s="117">
        <f t="shared" si="98"/>
        <v>1713.759</v>
      </c>
      <c r="J277" s="118">
        <f t="shared" si="99"/>
        <v>3.4756269658326309E-2</v>
      </c>
      <c r="K277" s="118">
        <f t="shared" si="100"/>
        <v>0.3355703453566965</v>
      </c>
      <c r="L277" s="118">
        <f t="shared" si="101"/>
        <v>0.22990397132852403</v>
      </c>
      <c r="M277" s="119">
        <f t="shared" si="102"/>
        <v>11.273</v>
      </c>
      <c r="N277" s="120">
        <f t="shared" si="103"/>
        <v>1.108673973411664</v>
      </c>
      <c r="O277" s="120">
        <f t="shared" si="104"/>
        <v>23.282153441644944</v>
      </c>
      <c r="P277" s="252">
        <f t="shared" si="105"/>
        <v>1</v>
      </c>
      <c r="Q277" s="253">
        <f t="shared" si="106"/>
        <v>19</v>
      </c>
      <c r="R277" s="253">
        <f t="shared" si="107"/>
        <v>399</v>
      </c>
      <c r="T277">
        <v>514</v>
      </c>
      <c r="U277">
        <v>4060</v>
      </c>
      <c r="V277" t="s">
        <v>2010</v>
      </c>
      <c r="W277">
        <v>1713.759</v>
      </c>
      <c r="X277">
        <v>935.31</v>
      </c>
      <c r="Y277">
        <v>1.8320000000000001</v>
      </c>
      <c r="Z277">
        <v>11.273</v>
      </c>
      <c r="AA277">
        <v>104.088846</v>
      </c>
      <c r="AB277">
        <v>3.61774</v>
      </c>
      <c r="AC277">
        <v>34.929130000000001</v>
      </c>
      <c r="AD277" s="1">
        <v>394</v>
      </c>
      <c r="AE277">
        <v>19</v>
      </c>
      <c r="AF277">
        <v>399</v>
      </c>
      <c r="AG277">
        <v>79</v>
      </c>
      <c r="AH277">
        <v>16.464386000000001</v>
      </c>
      <c r="AI277">
        <v>784.8</v>
      </c>
      <c r="AJ277">
        <v>0</v>
      </c>
      <c r="AK277">
        <v>1</v>
      </c>
      <c r="AL277">
        <v>132</v>
      </c>
      <c r="AM277" t="s">
        <v>2011</v>
      </c>
      <c r="AN277" t="s">
        <v>2012</v>
      </c>
      <c r="AO277">
        <v>1481.018</v>
      </c>
      <c r="AR277" t="s">
        <v>156</v>
      </c>
      <c r="AS277" t="s">
        <v>227</v>
      </c>
      <c r="AT277" t="s">
        <v>970</v>
      </c>
      <c r="AU277" t="s">
        <v>2010</v>
      </c>
      <c r="AV277" t="s">
        <v>49</v>
      </c>
      <c r="AW277">
        <v>4</v>
      </c>
      <c r="BB277">
        <v>0.79547524777383116</v>
      </c>
      <c r="BC277" t="s">
        <v>73</v>
      </c>
      <c r="BF277" t="s">
        <v>156</v>
      </c>
      <c r="BG277" t="s">
        <v>227</v>
      </c>
      <c r="BH277" t="s">
        <v>2010</v>
      </c>
      <c r="BI277">
        <v>4060</v>
      </c>
      <c r="BJ277">
        <v>4</v>
      </c>
      <c r="BK277" t="s">
        <v>970</v>
      </c>
      <c r="BL277" t="s">
        <v>964</v>
      </c>
      <c r="BM277">
        <v>0.79547524777383116</v>
      </c>
      <c r="BN277" t="s">
        <v>73</v>
      </c>
      <c r="BO277" t="s">
        <v>713</v>
      </c>
      <c r="BP277">
        <v>1713.759</v>
      </c>
    </row>
    <row r="278" spans="1:68" ht="16.5">
      <c r="A278" s="109" t="str">
        <f t="shared" si="90"/>
        <v>삼환교통</v>
      </c>
      <c r="B278" s="110" t="str">
        <f t="shared" si="91"/>
        <v>최봉철</v>
      </c>
      <c r="C278" s="111" t="str">
        <f t="shared" si="92"/>
        <v>D</v>
      </c>
      <c r="D278" s="112">
        <f t="shared" si="93"/>
        <v>0.84835000140457018</v>
      </c>
      <c r="E278" s="113">
        <f t="shared" si="94"/>
        <v>8184</v>
      </c>
      <c r="F278" s="114" t="str">
        <f t="shared" si="95"/>
        <v>4</v>
      </c>
      <c r="G278" s="115" t="str">
        <f t="shared" si="96"/>
        <v>72아1207</v>
      </c>
      <c r="H278" s="116">
        <f t="shared" si="97"/>
        <v>4</v>
      </c>
      <c r="I278" s="117">
        <f t="shared" si="98"/>
        <v>2195.2150000000001</v>
      </c>
      <c r="J278" s="118">
        <f t="shared" si="99"/>
        <v>3.118009445681803E-2</v>
      </c>
      <c r="K278" s="118">
        <f t="shared" si="100"/>
        <v>0.32502424695142546</v>
      </c>
      <c r="L278" s="118">
        <f t="shared" si="101"/>
        <v>0.25145600772589471</v>
      </c>
      <c r="M278" s="119">
        <f t="shared" si="102"/>
        <v>10.301</v>
      </c>
      <c r="N278" s="120">
        <f t="shared" si="103"/>
        <v>0.13666087376407321</v>
      </c>
      <c r="O278" s="120">
        <f t="shared" si="104"/>
        <v>10.659548153597711</v>
      </c>
      <c r="P278" s="252">
        <f t="shared" si="105"/>
        <v>4</v>
      </c>
      <c r="Q278" s="253">
        <f t="shared" si="106"/>
        <v>3</v>
      </c>
      <c r="R278" s="253">
        <f t="shared" si="107"/>
        <v>234</v>
      </c>
      <c r="T278">
        <v>514</v>
      </c>
      <c r="U278">
        <v>8184</v>
      </c>
      <c r="V278" t="s">
        <v>2013</v>
      </c>
      <c r="W278">
        <v>2195.2150000000001</v>
      </c>
      <c r="X278">
        <v>862.58600000000001</v>
      </c>
      <c r="Y278">
        <v>2.5449999999999999</v>
      </c>
      <c r="Z278">
        <v>10.301</v>
      </c>
      <c r="AA278">
        <v>140.76718099999999</v>
      </c>
      <c r="AB278">
        <v>4.3891340000000003</v>
      </c>
      <c r="AC278">
        <v>45.752746999999999</v>
      </c>
      <c r="AD278" s="1">
        <v>552</v>
      </c>
      <c r="AE278">
        <v>3</v>
      </c>
      <c r="AF278">
        <v>234</v>
      </c>
      <c r="AG278">
        <v>69</v>
      </c>
      <c r="AH278">
        <v>15.59465</v>
      </c>
      <c r="AI278">
        <v>115.7</v>
      </c>
      <c r="AJ278">
        <v>0</v>
      </c>
      <c r="AK278">
        <v>4</v>
      </c>
      <c r="AL278">
        <v>1033</v>
      </c>
      <c r="AM278" t="s">
        <v>2014</v>
      </c>
      <c r="AN278" t="s">
        <v>2015</v>
      </c>
      <c r="AO278">
        <v>1979.008</v>
      </c>
      <c r="AR278" t="s">
        <v>156</v>
      </c>
      <c r="AS278" t="s">
        <v>229</v>
      </c>
      <c r="AT278" t="s">
        <v>1034</v>
      </c>
      <c r="AU278" t="s">
        <v>2013</v>
      </c>
      <c r="AV278" t="s">
        <v>49</v>
      </c>
      <c r="AW278">
        <v>4</v>
      </c>
      <c r="BB278">
        <v>0.84835000140457018</v>
      </c>
      <c r="BC278" t="s">
        <v>70</v>
      </c>
      <c r="BF278" t="s">
        <v>156</v>
      </c>
      <c r="BG278" t="s">
        <v>229</v>
      </c>
      <c r="BH278" t="s">
        <v>2013</v>
      </c>
      <c r="BI278">
        <v>8184</v>
      </c>
      <c r="BJ278">
        <v>4</v>
      </c>
      <c r="BK278" t="s">
        <v>1034</v>
      </c>
      <c r="BL278" t="s">
        <v>1065</v>
      </c>
      <c r="BM278">
        <v>0.84835000140457018</v>
      </c>
      <c r="BN278" t="s">
        <v>70</v>
      </c>
      <c r="BO278" t="s">
        <v>702</v>
      </c>
      <c r="BP278">
        <v>2195.2150000000001</v>
      </c>
    </row>
    <row r="279" spans="1:68" ht="16.5">
      <c r="A279" s="109" t="str">
        <f t="shared" si="90"/>
        <v>삼환교통</v>
      </c>
      <c r="B279" s="110" t="str">
        <f t="shared" si="91"/>
        <v>최세종</v>
      </c>
      <c r="C279" s="111" t="str">
        <f t="shared" si="92"/>
        <v>C</v>
      </c>
      <c r="D279" s="112">
        <f t="shared" si="93"/>
        <v>0.86246697727220811</v>
      </c>
      <c r="E279" s="113">
        <f t="shared" si="94"/>
        <v>4725</v>
      </c>
      <c r="F279" s="114" t="str">
        <f t="shared" si="95"/>
        <v>14</v>
      </c>
      <c r="G279" s="115" t="str">
        <f t="shared" si="96"/>
        <v>70바3110</v>
      </c>
      <c r="H279" s="116">
        <f t="shared" si="97"/>
        <v>15</v>
      </c>
      <c r="I279" s="117">
        <f t="shared" si="98"/>
        <v>2136.5749999999998</v>
      </c>
      <c r="J279" s="118">
        <f t="shared" si="99"/>
        <v>7.2330209849515367E-3</v>
      </c>
      <c r="K279" s="118">
        <f t="shared" si="100"/>
        <v>0.36344021172681085</v>
      </c>
      <c r="L279" s="118">
        <f t="shared" si="101"/>
        <v>0.22746685700244551</v>
      </c>
      <c r="M279" s="119">
        <f t="shared" si="102"/>
        <v>10.411</v>
      </c>
      <c r="N279" s="120">
        <f t="shared" si="103"/>
        <v>0.37443104033324365</v>
      </c>
      <c r="O279" s="120">
        <f t="shared" si="104"/>
        <v>7.1609936463732851</v>
      </c>
      <c r="P279" s="252">
        <f t="shared" si="105"/>
        <v>6</v>
      </c>
      <c r="Q279" s="253">
        <f t="shared" si="106"/>
        <v>8</v>
      </c>
      <c r="R279" s="253">
        <f t="shared" si="107"/>
        <v>153</v>
      </c>
      <c r="T279">
        <v>514</v>
      </c>
      <c r="U279">
        <v>4725</v>
      </c>
      <c r="V279" t="s">
        <v>2016</v>
      </c>
      <c r="W279">
        <v>2136.5749999999998</v>
      </c>
      <c r="X279">
        <v>1157.835</v>
      </c>
      <c r="Y279">
        <v>1.845</v>
      </c>
      <c r="Z279">
        <v>10.411</v>
      </c>
      <c r="AA279">
        <v>140.70773500000001</v>
      </c>
      <c r="AB279">
        <v>1.0177419999999999</v>
      </c>
      <c r="AC279">
        <v>51.138849</v>
      </c>
      <c r="AD279" s="1">
        <v>486</v>
      </c>
      <c r="AE279">
        <v>8</v>
      </c>
      <c r="AF279">
        <v>153</v>
      </c>
      <c r="AG279">
        <v>80</v>
      </c>
      <c r="AH279">
        <v>15.184488</v>
      </c>
      <c r="AI279">
        <v>106.9</v>
      </c>
      <c r="AJ279">
        <v>0</v>
      </c>
      <c r="AK279">
        <v>6</v>
      </c>
      <c r="AL279">
        <v>1027</v>
      </c>
      <c r="AM279" t="s">
        <v>2017</v>
      </c>
      <c r="AN279" t="s">
        <v>2018</v>
      </c>
      <c r="AO279">
        <v>320.88299999999998</v>
      </c>
      <c r="AR279" t="s">
        <v>156</v>
      </c>
      <c r="AS279" t="s">
        <v>227</v>
      </c>
      <c r="AT279" t="s">
        <v>948</v>
      </c>
      <c r="AU279" t="s">
        <v>2016</v>
      </c>
      <c r="AV279" t="s">
        <v>49</v>
      </c>
      <c r="AW279">
        <v>15</v>
      </c>
      <c r="BB279">
        <v>0.86246697727220811</v>
      </c>
      <c r="BC279" t="s">
        <v>72</v>
      </c>
      <c r="BF279" t="s">
        <v>156</v>
      </c>
      <c r="BG279" t="s">
        <v>227</v>
      </c>
      <c r="BH279" t="s">
        <v>2016</v>
      </c>
      <c r="BI279">
        <v>4725</v>
      </c>
      <c r="BJ279">
        <v>15</v>
      </c>
      <c r="BK279" t="s">
        <v>948</v>
      </c>
      <c r="BL279" t="s">
        <v>958</v>
      </c>
      <c r="BM279">
        <v>0.86246697727220811</v>
      </c>
      <c r="BN279" t="s">
        <v>72</v>
      </c>
      <c r="BO279" t="s">
        <v>700</v>
      </c>
      <c r="BP279">
        <v>2136.5749999999998</v>
      </c>
    </row>
    <row r="280" spans="1:68" ht="16.5">
      <c r="A280" s="109" t="str">
        <f t="shared" si="90"/>
        <v>삼환교통</v>
      </c>
      <c r="B280" s="110" t="str">
        <f t="shared" si="91"/>
        <v>최승우</v>
      </c>
      <c r="C280" s="111" t="str">
        <f t="shared" si="92"/>
        <v>B</v>
      </c>
      <c r="D280" s="112">
        <f t="shared" si="93"/>
        <v>0.92526159000995245</v>
      </c>
      <c r="E280" s="113">
        <f t="shared" si="94"/>
        <v>3781</v>
      </c>
      <c r="F280" s="114" t="str">
        <f t="shared" si="95"/>
        <v>62</v>
      </c>
      <c r="G280" s="115" t="str">
        <f t="shared" si="96"/>
        <v>70바3174</v>
      </c>
      <c r="H280" s="116">
        <f t="shared" si="97"/>
        <v>13</v>
      </c>
      <c r="I280" s="117">
        <f t="shared" si="98"/>
        <v>1946.0450000000001</v>
      </c>
      <c r="J280" s="118">
        <f t="shared" si="99"/>
        <v>1.8490328484859462E-2</v>
      </c>
      <c r="K280" s="118">
        <f t="shared" si="100"/>
        <v>0.35554758962672378</v>
      </c>
      <c r="L280" s="118">
        <f t="shared" si="101"/>
        <v>0.12024387925253527</v>
      </c>
      <c r="M280" s="119">
        <f t="shared" si="102"/>
        <v>8.4779999999999998</v>
      </c>
      <c r="N280" s="120">
        <f t="shared" si="103"/>
        <v>0</v>
      </c>
      <c r="O280" s="120">
        <f t="shared" si="104"/>
        <v>6.8857606067691135</v>
      </c>
      <c r="P280" s="252">
        <f t="shared" si="105"/>
        <v>2</v>
      </c>
      <c r="Q280" s="253">
        <f t="shared" si="106"/>
        <v>0</v>
      </c>
      <c r="R280" s="253">
        <f t="shared" si="107"/>
        <v>134</v>
      </c>
      <c r="T280">
        <v>514</v>
      </c>
      <c r="U280">
        <v>3781</v>
      </c>
      <c r="V280" t="s">
        <v>2019</v>
      </c>
      <c r="W280">
        <v>1946.0450000000001</v>
      </c>
      <c r="X280">
        <v>877.00900000000001</v>
      </c>
      <c r="Y280">
        <v>2.2189999999999999</v>
      </c>
      <c r="Z280">
        <v>8.4779999999999998</v>
      </c>
      <c r="AA280">
        <v>133.17551399999999</v>
      </c>
      <c r="AB280">
        <v>2.462459</v>
      </c>
      <c r="AC280">
        <v>47.350233000000003</v>
      </c>
      <c r="AD280" s="1">
        <v>234</v>
      </c>
      <c r="AE280">
        <v>0</v>
      </c>
      <c r="AF280">
        <v>134</v>
      </c>
      <c r="AG280">
        <v>76</v>
      </c>
      <c r="AH280">
        <v>14.612633000000001</v>
      </c>
      <c r="AI280">
        <v>42.9</v>
      </c>
      <c r="AJ280">
        <v>0</v>
      </c>
      <c r="AK280">
        <v>2</v>
      </c>
      <c r="AL280">
        <v>129</v>
      </c>
      <c r="AM280" t="s">
        <v>2020</v>
      </c>
      <c r="AN280" t="s">
        <v>2021</v>
      </c>
      <c r="AO280">
        <v>355.09100000000001</v>
      </c>
      <c r="AR280" t="s">
        <v>156</v>
      </c>
      <c r="AS280" t="s">
        <v>231</v>
      </c>
      <c r="AT280" t="s">
        <v>1121</v>
      </c>
      <c r="AU280" t="s">
        <v>2019</v>
      </c>
      <c r="AV280" t="s">
        <v>49</v>
      </c>
      <c r="AW280">
        <v>13</v>
      </c>
      <c r="BB280">
        <v>0.92526159000995245</v>
      </c>
      <c r="BC280" t="s">
        <v>71</v>
      </c>
      <c r="BF280" t="s">
        <v>156</v>
      </c>
      <c r="BG280" t="s">
        <v>231</v>
      </c>
      <c r="BH280" t="s">
        <v>2019</v>
      </c>
      <c r="BI280">
        <v>3781</v>
      </c>
      <c r="BJ280">
        <v>13</v>
      </c>
      <c r="BK280" t="s">
        <v>1121</v>
      </c>
      <c r="BL280" t="s">
        <v>1119</v>
      </c>
      <c r="BM280">
        <v>0.92526159000995245</v>
      </c>
      <c r="BN280" t="s">
        <v>71</v>
      </c>
      <c r="BO280" t="s">
        <v>698</v>
      </c>
      <c r="BP280">
        <v>1946.0450000000001</v>
      </c>
    </row>
    <row r="281" spans="1:68" ht="16.5">
      <c r="A281" s="109" t="str">
        <f t="shared" si="90"/>
        <v>삼환교통</v>
      </c>
      <c r="B281" s="110" t="str">
        <f t="shared" si="91"/>
        <v>최영길</v>
      </c>
      <c r="C281" s="111" t="str">
        <f t="shared" si="92"/>
        <v>A</v>
      </c>
      <c r="D281" s="112">
        <f t="shared" si="93"/>
        <v>0.97545454545454535</v>
      </c>
      <c r="E281" s="113">
        <f t="shared" si="94"/>
        <v>3230</v>
      </c>
      <c r="F281" s="114" t="str">
        <f t="shared" si="95"/>
        <v>14</v>
      </c>
      <c r="G281" s="115" t="str">
        <f t="shared" si="96"/>
        <v>70바3152</v>
      </c>
      <c r="H281" s="116">
        <f t="shared" si="97"/>
        <v>1</v>
      </c>
      <c r="I281" s="117">
        <f t="shared" si="98"/>
        <v>2285.5309999999999</v>
      </c>
      <c r="J281" s="118">
        <f t="shared" si="99"/>
        <v>5.7952376569804214E-3</v>
      </c>
      <c r="K281" s="118">
        <f t="shared" si="100"/>
        <v>0.36833754524315698</v>
      </c>
      <c r="L281" s="118">
        <f t="shared" si="101"/>
        <v>0.17763924444691409</v>
      </c>
      <c r="M281" s="119">
        <f t="shared" si="102"/>
        <v>8.4429999999999996</v>
      </c>
      <c r="N281" s="120">
        <f t="shared" si="103"/>
        <v>0.70005613575138559</v>
      </c>
      <c r="O281" s="120">
        <f t="shared" si="104"/>
        <v>11.944707816258017</v>
      </c>
      <c r="P281" s="252">
        <f t="shared" si="105"/>
        <v>11</v>
      </c>
      <c r="Q281" s="253">
        <f t="shared" si="106"/>
        <v>16</v>
      </c>
      <c r="R281" s="253">
        <f t="shared" si="107"/>
        <v>273</v>
      </c>
      <c r="T281">
        <v>514</v>
      </c>
      <c r="U281">
        <v>3230</v>
      </c>
      <c r="V281" t="s">
        <v>2022</v>
      </c>
      <c r="W281">
        <v>2285.5309999999999</v>
      </c>
      <c r="X281">
        <v>1064.8420000000001</v>
      </c>
      <c r="Y281">
        <v>2.1459999999999999</v>
      </c>
      <c r="Z281">
        <v>8.4429999999999996</v>
      </c>
      <c r="AA281">
        <v>148.727464</v>
      </c>
      <c r="AB281">
        <v>0.86191099999999998</v>
      </c>
      <c r="AC281">
        <v>54.781908999999999</v>
      </c>
      <c r="AD281" s="1">
        <v>406</v>
      </c>
      <c r="AE281">
        <v>16</v>
      </c>
      <c r="AF281">
        <v>273</v>
      </c>
      <c r="AG281">
        <v>73</v>
      </c>
      <c r="AH281">
        <v>15.367241999999999</v>
      </c>
      <c r="AI281">
        <v>116.4</v>
      </c>
      <c r="AJ281">
        <v>0</v>
      </c>
      <c r="AK281">
        <v>11</v>
      </c>
      <c r="AL281">
        <v>3642</v>
      </c>
      <c r="AM281" t="s">
        <v>2023</v>
      </c>
      <c r="AN281" t="s">
        <v>2024</v>
      </c>
      <c r="AO281">
        <v>2285.5309999999999</v>
      </c>
      <c r="AR281" t="s">
        <v>156</v>
      </c>
      <c r="AS281" t="s">
        <v>227</v>
      </c>
      <c r="AT281" t="s">
        <v>964</v>
      </c>
      <c r="AU281" t="s">
        <v>2022</v>
      </c>
      <c r="AV281" t="s">
        <v>49</v>
      </c>
      <c r="AW281">
        <v>1</v>
      </c>
      <c r="BB281">
        <v>0.97545454545454535</v>
      </c>
      <c r="BC281" t="s">
        <v>69</v>
      </c>
      <c r="BF281" t="s">
        <v>156</v>
      </c>
      <c r="BG281" t="s">
        <v>227</v>
      </c>
      <c r="BH281" t="s">
        <v>2022</v>
      </c>
      <c r="BI281">
        <v>3230</v>
      </c>
      <c r="BJ281">
        <v>1</v>
      </c>
      <c r="BK281" t="s">
        <v>964</v>
      </c>
      <c r="BL281" t="s">
        <v>697</v>
      </c>
      <c r="BM281">
        <v>0.97545454545454535</v>
      </c>
      <c r="BN281" t="s">
        <v>69</v>
      </c>
      <c r="BO281" t="s">
        <v>701</v>
      </c>
      <c r="BP281">
        <v>2285.5309999999999</v>
      </c>
    </row>
    <row r="282" spans="1:68" ht="16.5">
      <c r="A282" s="109" t="str">
        <f t="shared" si="90"/>
        <v>삼환교통</v>
      </c>
      <c r="B282" s="110" t="str">
        <f t="shared" si="91"/>
        <v>최오창</v>
      </c>
      <c r="C282" s="111" t="str">
        <f t="shared" si="92"/>
        <v>F</v>
      </c>
      <c r="D282" s="112">
        <f t="shared" si="93"/>
        <v>0.75942766969873943</v>
      </c>
      <c r="E282" s="113">
        <f t="shared" si="94"/>
        <v>5999</v>
      </c>
      <c r="F282" s="114" t="str">
        <f t="shared" si="95"/>
        <v>4</v>
      </c>
      <c r="G282" s="115" t="str">
        <f t="shared" si="96"/>
        <v>72아1227</v>
      </c>
      <c r="H282" s="116">
        <f t="shared" si="97"/>
        <v>2</v>
      </c>
      <c r="I282" s="117">
        <f t="shared" si="98"/>
        <v>2016.521</v>
      </c>
      <c r="J282" s="118">
        <f t="shared" si="99"/>
        <v>2.2737769278586551E-2</v>
      </c>
      <c r="K282" s="118">
        <f t="shared" si="100"/>
        <v>0.33726799323178613</v>
      </c>
      <c r="L282" s="118">
        <f t="shared" si="101"/>
        <v>0.1343898724585561</v>
      </c>
      <c r="M282" s="119">
        <f t="shared" si="102"/>
        <v>12.384</v>
      </c>
      <c r="N282" s="120">
        <f t="shared" si="103"/>
        <v>0.19836143536318243</v>
      </c>
      <c r="O282" s="120">
        <f t="shared" si="104"/>
        <v>61.938358192153714</v>
      </c>
      <c r="P282" s="252">
        <f t="shared" si="105"/>
        <v>3</v>
      </c>
      <c r="Q282" s="253">
        <f t="shared" si="106"/>
        <v>4</v>
      </c>
      <c r="R282" s="253">
        <f t="shared" si="107"/>
        <v>1249</v>
      </c>
      <c r="T282">
        <v>514</v>
      </c>
      <c r="U282">
        <v>5999</v>
      </c>
      <c r="V282" t="s">
        <v>2025</v>
      </c>
      <c r="W282">
        <v>2016.521</v>
      </c>
      <c r="X282">
        <v>894.923</v>
      </c>
      <c r="Y282">
        <v>2.2530000000000001</v>
      </c>
      <c r="Z282">
        <v>12.384</v>
      </c>
      <c r="AA282">
        <v>119.89219199999999</v>
      </c>
      <c r="AB282">
        <v>2.7260810000000002</v>
      </c>
      <c r="AC282">
        <v>40.435799000000003</v>
      </c>
      <c r="AD282" s="1">
        <v>271</v>
      </c>
      <c r="AE282">
        <v>4</v>
      </c>
      <c r="AF282">
        <v>1249</v>
      </c>
      <c r="AG282">
        <v>75</v>
      </c>
      <c r="AH282">
        <v>16.819451999999998</v>
      </c>
      <c r="AI282">
        <v>320.3</v>
      </c>
      <c r="AJ282">
        <v>0</v>
      </c>
      <c r="AK282">
        <v>3</v>
      </c>
      <c r="AL282">
        <v>383</v>
      </c>
      <c r="AM282" t="s">
        <v>2026</v>
      </c>
      <c r="AN282" t="s">
        <v>2027</v>
      </c>
      <c r="AO282">
        <v>1749.528</v>
      </c>
      <c r="AR282" t="s">
        <v>156</v>
      </c>
      <c r="AS282" t="s">
        <v>229</v>
      </c>
      <c r="AT282" t="s">
        <v>1065</v>
      </c>
      <c r="AU282" t="s">
        <v>2025</v>
      </c>
      <c r="AV282" t="s">
        <v>49</v>
      </c>
      <c r="AW282">
        <v>2</v>
      </c>
      <c r="BB282">
        <v>0.75942766969873943</v>
      </c>
      <c r="BC282" t="s">
        <v>73</v>
      </c>
      <c r="BF282" t="s">
        <v>156</v>
      </c>
      <c r="BG282" t="s">
        <v>229</v>
      </c>
      <c r="BH282" t="s">
        <v>2025</v>
      </c>
      <c r="BI282">
        <v>5999</v>
      </c>
      <c r="BJ282">
        <v>2</v>
      </c>
      <c r="BK282" t="s">
        <v>1065</v>
      </c>
      <c r="BL282" t="s">
        <v>1193</v>
      </c>
      <c r="BM282">
        <v>0.75942766969873943</v>
      </c>
      <c r="BN282" t="s">
        <v>73</v>
      </c>
      <c r="BO282" t="s">
        <v>713</v>
      </c>
      <c r="BP282">
        <v>2016.521</v>
      </c>
    </row>
    <row r="283" spans="1:68" ht="16.5">
      <c r="A283" s="109" t="str">
        <f t="shared" si="90"/>
        <v>삼환교통</v>
      </c>
      <c r="B283" s="110" t="str">
        <f t="shared" si="91"/>
        <v>최윤규</v>
      </c>
      <c r="C283" s="111" t="str">
        <f t="shared" si="92"/>
        <v>B</v>
      </c>
      <c r="D283" s="112">
        <f t="shared" si="93"/>
        <v>0.92070854320357642</v>
      </c>
      <c r="E283" s="113">
        <f t="shared" si="94"/>
        <v>8111</v>
      </c>
      <c r="F283" s="114" t="str">
        <f t="shared" si="95"/>
        <v>62</v>
      </c>
      <c r="G283" s="115" t="str">
        <f t="shared" si="96"/>
        <v>70바3180</v>
      </c>
      <c r="H283" s="116">
        <f t="shared" si="97"/>
        <v>2</v>
      </c>
      <c r="I283" s="117">
        <f t="shared" si="98"/>
        <v>2018.39</v>
      </c>
      <c r="J283" s="118">
        <f t="shared" si="99"/>
        <v>9.3255260350945078E-3</v>
      </c>
      <c r="K283" s="118">
        <f t="shared" si="100"/>
        <v>0.38610065472292932</v>
      </c>
      <c r="L283" s="118">
        <f t="shared" si="101"/>
        <v>0.1169248757673195</v>
      </c>
      <c r="M283" s="119">
        <f t="shared" si="102"/>
        <v>8.9329999999999998</v>
      </c>
      <c r="N283" s="120">
        <f t="shared" si="103"/>
        <v>0.14863331665337223</v>
      </c>
      <c r="O283" s="120">
        <f t="shared" si="104"/>
        <v>4.4094550607167093</v>
      </c>
      <c r="P283" s="252">
        <f t="shared" si="105"/>
        <v>11</v>
      </c>
      <c r="Q283" s="253">
        <f t="shared" si="106"/>
        <v>3</v>
      </c>
      <c r="R283" s="253">
        <f t="shared" si="107"/>
        <v>89</v>
      </c>
      <c r="T283">
        <v>514</v>
      </c>
      <c r="U283">
        <v>8111</v>
      </c>
      <c r="V283" t="s">
        <v>2028</v>
      </c>
      <c r="W283">
        <v>2018.39</v>
      </c>
      <c r="X283">
        <v>912.83699999999999</v>
      </c>
      <c r="Y283">
        <v>2.2109999999999999</v>
      </c>
      <c r="Z283">
        <v>8.9329999999999998</v>
      </c>
      <c r="AA283">
        <v>147.858576</v>
      </c>
      <c r="AB283">
        <v>1.3788590000000001</v>
      </c>
      <c r="AC283">
        <v>57.088293</v>
      </c>
      <c r="AD283" s="1">
        <v>236</v>
      </c>
      <c r="AE283">
        <v>3</v>
      </c>
      <c r="AF283">
        <v>89</v>
      </c>
      <c r="AG283">
        <v>83</v>
      </c>
      <c r="AH283">
        <v>13.650814</v>
      </c>
      <c r="AI283">
        <v>44.7</v>
      </c>
      <c r="AJ283">
        <v>6.5</v>
      </c>
      <c r="AK283">
        <v>11</v>
      </c>
      <c r="AL283">
        <v>1248</v>
      </c>
      <c r="AM283" t="s">
        <v>2029</v>
      </c>
      <c r="AN283" t="s">
        <v>2030</v>
      </c>
      <c r="AO283">
        <v>1981.769</v>
      </c>
      <c r="AR283" t="s">
        <v>156</v>
      </c>
      <c r="AS283" t="s">
        <v>231</v>
      </c>
      <c r="AT283" t="s">
        <v>1127</v>
      </c>
      <c r="AU283" t="s">
        <v>2028</v>
      </c>
      <c r="AV283" t="s">
        <v>49</v>
      </c>
      <c r="AW283">
        <v>2</v>
      </c>
      <c r="BB283">
        <v>0.92070854320357642</v>
      </c>
      <c r="BC283" t="s">
        <v>71</v>
      </c>
      <c r="BF283" t="s">
        <v>156</v>
      </c>
      <c r="BG283" t="s">
        <v>231</v>
      </c>
      <c r="BH283" t="s">
        <v>2028</v>
      </c>
      <c r="BI283">
        <v>8111</v>
      </c>
      <c r="BJ283">
        <v>2</v>
      </c>
      <c r="BK283" t="s">
        <v>1127</v>
      </c>
      <c r="BL283" t="s">
        <v>1129</v>
      </c>
      <c r="BM283">
        <v>0.92070854320357642</v>
      </c>
      <c r="BN283" t="s">
        <v>71</v>
      </c>
      <c r="BO283" t="s">
        <v>698</v>
      </c>
      <c r="BP283">
        <v>2018.39</v>
      </c>
    </row>
    <row r="284" spans="1:68" ht="16.5">
      <c r="A284" s="109" t="str">
        <f t="shared" si="90"/>
        <v>삼환교통</v>
      </c>
      <c r="B284" s="110" t="str">
        <f t="shared" si="91"/>
        <v>최정민</v>
      </c>
      <c r="C284" s="111" t="str">
        <f t="shared" si="92"/>
        <v>C</v>
      </c>
      <c r="D284" s="112">
        <f t="shared" si="93"/>
        <v>0.88649585768923334</v>
      </c>
      <c r="E284" s="113">
        <f t="shared" si="94"/>
        <v>9284</v>
      </c>
      <c r="F284" s="114" t="str">
        <f t="shared" si="95"/>
        <v>14</v>
      </c>
      <c r="G284" s="115" t="str">
        <f t="shared" si="96"/>
        <v>70바3146</v>
      </c>
      <c r="H284" s="116">
        <f t="shared" si="97"/>
        <v>6</v>
      </c>
      <c r="I284" s="117">
        <f t="shared" si="98"/>
        <v>1927.6029999999998</v>
      </c>
      <c r="J284" s="118">
        <f t="shared" si="99"/>
        <v>9.6207238420666086E-3</v>
      </c>
      <c r="K284" s="118">
        <f t="shared" si="100"/>
        <v>0.36072880355936648</v>
      </c>
      <c r="L284" s="118">
        <f t="shared" si="101"/>
        <v>0.20284259777557934</v>
      </c>
      <c r="M284" s="119">
        <f t="shared" si="102"/>
        <v>11.223000000000001</v>
      </c>
      <c r="N284" s="120">
        <f t="shared" si="103"/>
        <v>0.31126741346636211</v>
      </c>
      <c r="O284" s="120">
        <f t="shared" si="104"/>
        <v>12.346940734165697</v>
      </c>
      <c r="P284" s="252">
        <f t="shared" si="105"/>
        <v>1</v>
      </c>
      <c r="Q284" s="253">
        <f t="shared" si="106"/>
        <v>6</v>
      </c>
      <c r="R284" s="253">
        <f t="shared" si="107"/>
        <v>238</v>
      </c>
      <c r="T284">
        <v>514</v>
      </c>
      <c r="U284">
        <v>9284</v>
      </c>
      <c r="V284" t="s">
        <v>2031</v>
      </c>
      <c r="W284">
        <v>1927.6030000000001</v>
      </c>
      <c r="X284">
        <v>992.45600000000002</v>
      </c>
      <c r="Y284">
        <v>1.9419999999999999</v>
      </c>
      <c r="Z284">
        <v>11.223000000000001</v>
      </c>
      <c r="AA284">
        <v>121.781897</v>
      </c>
      <c r="AB284">
        <v>1.1716299999999999</v>
      </c>
      <c r="AC284">
        <v>43.930238000000003</v>
      </c>
      <c r="AD284" s="1">
        <v>391</v>
      </c>
      <c r="AE284">
        <v>6</v>
      </c>
      <c r="AF284">
        <v>238</v>
      </c>
      <c r="AG284">
        <v>78</v>
      </c>
      <c r="AH284">
        <v>15.828321000000001</v>
      </c>
      <c r="AI284">
        <v>334.1</v>
      </c>
      <c r="AJ284">
        <v>0</v>
      </c>
      <c r="AK284">
        <v>1</v>
      </c>
      <c r="AL284">
        <v>223</v>
      </c>
      <c r="AM284" t="s">
        <v>2032</v>
      </c>
      <c r="AN284" t="s">
        <v>2033</v>
      </c>
      <c r="AO284">
        <v>1409.019</v>
      </c>
      <c r="AR284" t="s">
        <v>156</v>
      </c>
      <c r="AS284" t="s">
        <v>227</v>
      </c>
      <c r="AT284" t="s">
        <v>962</v>
      </c>
      <c r="AU284" t="s">
        <v>2031</v>
      </c>
      <c r="AV284" t="s">
        <v>49</v>
      </c>
      <c r="AW284">
        <v>6</v>
      </c>
      <c r="BB284">
        <v>0.88649585768923334</v>
      </c>
      <c r="BC284" t="s">
        <v>72</v>
      </c>
      <c r="BF284" t="s">
        <v>156</v>
      </c>
      <c r="BG284" t="s">
        <v>227</v>
      </c>
      <c r="BH284" t="s">
        <v>2031</v>
      </c>
      <c r="BI284">
        <v>9284</v>
      </c>
      <c r="BJ284">
        <v>6</v>
      </c>
      <c r="BK284" t="s">
        <v>962</v>
      </c>
      <c r="BL284" t="s">
        <v>974</v>
      </c>
      <c r="BM284">
        <v>0.88649585768923334</v>
      </c>
      <c r="BN284" t="s">
        <v>72</v>
      </c>
      <c r="BO284" t="s">
        <v>700</v>
      </c>
      <c r="BP284">
        <v>1927.6029999999998</v>
      </c>
    </row>
    <row r="285" spans="1:68" ht="16.5">
      <c r="A285" s="109" t="str">
        <f t="shared" si="90"/>
        <v>삼환교통</v>
      </c>
      <c r="B285" s="110" t="str">
        <f t="shared" si="91"/>
        <v>최항기</v>
      </c>
      <c r="C285" s="111" t="str">
        <f t="shared" si="92"/>
        <v>F</v>
      </c>
      <c r="D285" s="112">
        <f t="shared" si="93"/>
        <v>0.70750000000000002</v>
      </c>
      <c r="E285" s="113">
        <f t="shared" si="94"/>
        <v>8495</v>
      </c>
      <c r="F285" s="114" t="str">
        <f t="shared" si="95"/>
        <v>62</v>
      </c>
      <c r="G285" s="115" t="str">
        <f t="shared" si="96"/>
        <v>70바3174</v>
      </c>
      <c r="H285" s="116">
        <f t="shared" si="97"/>
        <v>1</v>
      </c>
      <c r="I285" s="117">
        <f t="shared" si="98"/>
        <v>1033.6969999999999</v>
      </c>
      <c r="J285" s="118">
        <f t="shared" si="99"/>
        <v>1.1416529067567316E-2</v>
      </c>
      <c r="K285" s="118">
        <f t="shared" si="100"/>
        <v>0.39738788307058492</v>
      </c>
      <c r="L285" s="118">
        <f t="shared" si="101"/>
        <v>0.3027966609170773</v>
      </c>
      <c r="M285" s="119">
        <f t="shared" si="102"/>
        <v>11.593</v>
      </c>
      <c r="N285" s="120">
        <f t="shared" si="103"/>
        <v>9.6740147257852169E-2</v>
      </c>
      <c r="O285" s="120">
        <f t="shared" si="104"/>
        <v>18.961068862539026</v>
      </c>
      <c r="P285" s="252">
        <f t="shared" si="105"/>
        <v>15</v>
      </c>
      <c r="Q285" s="253">
        <f t="shared" si="106"/>
        <v>1</v>
      </c>
      <c r="R285" s="253">
        <f t="shared" si="107"/>
        <v>196</v>
      </c>
      <c r="T285">
        <v>514</v>
      </c>
      <c r="U285">
        <v>8495</v>
      </c>
      <c r="V285" t="s">
        <v>2034</v>
      </c>
      <c r="W285">
        <v>1033.6969999999999</v>
      </c>
      <c r="X285">
        <v>608.61599999999999</v>
      </c>
      <c r="Y285">
        <v>1.698</v>
      </c>
      <c r="Z285">
        <v>11.593</v>
      </c>
      <c r="AA285">
        <v>76.398876999999999</v>
      </c>
      <c r="AB285">
        <v>0.87221000000000004</v>
      </c>
      <c r="AC285">
        <v>30.359988000000001</v>
      </c>
      <c r="AD285" s="1">
        <v>313</v>
      </c>
      <c r="AE285">
        <v>1</v>
      </c>
      <c r="AF285">
        <v>196</v>
      </c>
      <c r="AG285">
        <v>61</v>
      </c>
      <c r="AH285">
        <v>13.530264000000001</v>
      </c>
      <c r="AI285">
        <v>0</v>
      </c>
      <c r="AJ285">
        <v>0</v>
      </c>
      <c r="AK285">
        <v>15</v>
      </c>
      <c r="AL285">
        <v>2000</v>
      </c>
      <c r="AM285" t="s">
        <v>2035</v>
      </c>
      <c r="AN285" t="s">
        <v>2036</v>
      </c>
      <c r="AO285">
        <v>1033.6969999999999</v>
      </c>
      <c r="AR285" t="s">
        <v>156</v>
      </c>
      <c r="AS285" t="s">
        <v>231</v>
      </c>
      <c r="AT285" t="s">
        <v>1121</v>
      </c>
      <c r="AU285" t="s">
        <v>2034</v>
      </c>
      <c r="AV285" t="s">
        <v>49</v>
      </c>
      <c r="AW285">
        <v>1</v>
      </c>
      <c r="BB285">
        <v>0.70750000000000002</v>
      </c>
      <c r="BC285" t="s">
        <v>73</v>
      </c>
      <c r="BF285" t="s">
        <v>156</v>
      </c>
      <c r="BG285" t="s">
        <v>231</v>
      </c>
      <c r="BH285" t="s">
        <v>2034</v>
      </c>
      <c r="BI285">
        <v>8495</v>
      </c>
      <c r="BJ285">
        <v>1</v>
      </c>
      <c r="BK285" t="s">
        <v>1121</v>
      </c>
      <c r="BL285" t="s">
        <v>697</v>
      </c>
      <c r="BM285">
        <v>0.70750000000000002</v>
      </c>
      <c r="BN285" t="s">
        <v>73</v>
      </c>
      <c r="BO285" t="s">
        <v>713</v>
      </c>
      <c r="BP285">
        <v>1033.6969999999999</v>
      </c>
    </row>
    <row r="286" spans="1:68" ht="16.5">
      <c r="A286" s="109" t="str">
        <f t="shared" si="90"/>
        <v>삼환교통</v>
      </c>
      <c r="B286" s="110" t="str">
        <f t="shared" si="91"/>
        <v>표명근</v>
      </c>
      <c r="C286" s="111" t="str">
        <f t="shared" si="92"/>
        <v>B</v>
      </c>
      <c r="D286" s="112">
        <f t="shared" si="93"/>
        <v>0.93679693871101022</v>
      </c>
      <c r="E286" s="113">
        <f t="shared" si="94"/>
        <v>5038</v>
      </c>
      <c r="F286" s="114" t="str">
        <f t="shared" si="95"/>
        <v>14</v>
      </c>
      <c r="G286" s="115" t="str">
        <f t="shared" si="96"/>
        <v>70바3115</v>
      </c>
      <c r="H286" s="116">
        <f t="shared" si="97"/>
        <v>3</v>
      </c>
      <c r="I286" s="117">
        <f t="shared" si="98"/>
        <v>1956.4369999999999</v>
      </c>
      <c r="J286" s="118">
        <f t="shared" si="99"/>
        <v>9.4008556925174371E-3</v>
      </c>
      <c r="K286" s="118">
        <f t="shared" si="100"/>
        <v>0.34557993651467217</v>
      </c>
      <c r="L286" s="118">
        <f t="shared" si="101"/>
        <v>9.6604184034548526E-2</v>
      </c>
      <c r="M286" s="119">
        <f t="shared" si="102"/>
        <v>8.0609999999999999</v>
      </c>
      <c r="N286" s="120">
        <f t="shared" si="103"/>
        <v>0.35779327420203155</v>
      </c>
      <c r="O286" s="120">
        <f t="shared" si="104"/>
        <v>17.78743706032957</v>
      </c>
      <c r="P286" s="252">
        <f t="shared" si="105"/>
        <v>6</v>
      </c>
      <c r="Q286" s="253">
        <f t="shared" si="106"/>
        <v>7</v>
      </c>
      <c r="R286" s="253">
        <f t="shared" si="107"/>
        <v>348</v>
      </c>
      <c r="T286">
        <v>514</v>
      </c>
      <c r="U286">
        <v>5038</v>
      </c>
      <c r="V286" t="s">
        <v>2037</v>
      </c>
      <c r="W286">
        <v>1956.4369999999999</v>
      </c>
      <c r="X286">
        <v>969.54899999999998</v>
      </c>
      <c r="Y286">
        <v>2.0179999999999998</v>
      </c>
      <c r="Z286">
        <v>8.0609999999999999</v>
      </c>
      <c r="AA286">
        <v>134.38191599999999</v>
      </c>
      <c r="AB286">
        <v>1.2633049999999999</v>
      </c>
      <c r="AC286">
        <v>46.439694000000003</v>
      </c>
      <c r="AD286" s="1">
        <v>189</v>
      </c>
      <c r="AE286">
        <v>7</v>
      </c>
      <c r="AF286">
        <v>348</v>
      </c>
      <c r="AG286">
        <v>77</v>
      </c>
      <c r="AH286">
        <v>14.558781</v>
      </c>
      <c r="AI286">
        <v>238.7</v>
      </c>
      <c r="AJ286">
        <v>0</v>
      </c>
      <c r="AK286">
        <v>6</v>
      </c>
      <c r="AL286">
        <v>1055</v>
      </c>
      <c r="AM286" t="s">
        <v>2038</v>
      </c>
      <c r="AN286" t="s">
        <v>2039</v>
      </c>
      <c r="AO286">
        <v>1617.308</v>
      </c>
      <c r="AR286" t="s">
        <v>156</v>
      </c>
      <c r="AS286" t="s">
        <v>227</v>
      </c>
      <c r="AT286" t="s">
        <v>951</v>
      </c>
      <c r="AU286" t="s">
        <v>2037</v>
      </c>
      <c r="AV286" t="s">
        <v>49</v>
      </c>
      <c r="AW286">
        <v>3</v>
      </c>
      <c r="BB286">
        <v>0.93679693871101022</v>
      </c>
      <c r="BC286" t="s">
        <v>71</v>
      </c>
      <c r="BF286" t="s">
        <v>156</v>
      </c>
      <c r="BG286" t="s">
        <v>227</v>
      </c>
      <c r="BH286" t="s">
        <v>2037</v>
      </c>
      <c r="BI286">
        <v>5038</v>
      </c>
      <c r="BJ286">
        <v>3</v>
      </c>
      <c r="BK286" t="s">
        <v>951</v>
      </c>
      <c r="BL286" t="s">
        <v>962</v>
      </c>
      <c r="BM286">
        <v>0.93679693871101022</v>
      </c>
      <c r="BN286" t="s">
        <v>71</v>
      </c>
      <c r="BO286" t="s">
        <v>698</v>
      </c>
      <c r="BP286">
        <v>1956.4369999999999</v>
      </c>
    </row>
    <row r="287" spans="1:68" ht="16.5">
      <c r="A287" s="109" t="str">
        <f t="shared" si="90"/>
        <v>삼환교통</v>
      </c>
      <c r="B287" s="110" t="str">
        <f t="shared" si="91"/>
        <v>하성덕</v>
      </c>
      <c r="C287" s="111" t="str">
        <f t="shared" si="92"/>
        <v>C</v>
      </c>
      <c r="D287" s="112">
        <f t="shared" si="93"/>
        <v>0.89590909090909088</v>
      </c>
      <c r="E287" s="113">
        <f t="shared" si="94"/>
        <v>5936</v>
      </c>
      <c r="F287" s="114" t="str">
        <f t="shared" si="95"/>
        <v>14</v>
      </c>
      <c r="G287" s="115" t="str">
        <f t="shared" si="96"/>
        <v>70바3146</v>
      </c>
      <c r="H287" s="116">
        <f t="shared" si="97"/>
        <v>1</v>
      </c>
      <c r="I287" s="117">
        <f t="shared" si="98"/>
        <v>642.53899999999999</v>
      </c>
      <c r="J287" s="118">
        <f t="shared" si="99"/>
        <v>1.7605217674775797E-2</v>
      </c>
      <c r="K287" s="118">
        <f t="shared" si="100"/>
        <v>0.37671301171429455</v>
      </c>
      <c r="L287" s="118">
        <f t="shared" si="101"/>
        <v>0.17119583402719524</v>
      </c>
      <c r="M287" s="119">
        <f t="shared" si="102"/>
        <v>11.166</v>
      </c>
      <c r="N287" s="120">
        <f t="shared" si="103"/>
        <v>0.7781628819417965</v>
      </c>
      <c r="O287" s="120">
        <f t="shared" si="104"/>
        <v>26.146272833244364</v>
      </c>
      <c r="P287" s="252">
        <f t="shared" si="105"/>
        <v>12</v>
      </c>
      <c r="Q287" s="253">
        <f t="shared" si="106"/>
        <v>5</v>
      </c>
      <c r="R287" s="253">
        <f t="shared" si="107"/>
        <v>168</v>
      </c>
      <c r="T287">
        <v>514</v>
      </c>
      <c r="U287">
        <v>5936</v>
      </c>
      <c r="V287" t="s">
        <v>2040</v>
      </c>
      <c r="W287">
        <v>642.53899999999999</v>
      </c>
      <c r="X287">
        <v>325.95699999999999</v>
      </c>
      <c r="Y287">
        <v>1.9710000000000001</v>
      </c>
      <c r="Z287">
        <v>11.166</v>
      </c>
      <c r="AA287">
        <v>42.663601999999997</v>
      </c>
      <c r="AB287">
        <v>0.75110200000000005</v>
      </c>
      <c r="AC287">
        <v>16.071933999999999</v>
      </c>
      <c r="AD287" s="1">
        <v>110</v>
      </c>
      <c r="AE287">
        <v>5</v>
      </c>
      <c r="AF287">
        <v>168</v>
      </c>
      <c r="AG287">
        <v>78</v>
      </c>
      <c r="AH287">
        <v>15.060589</v>
      </c>
      <c r="AI287">
        <v>1308.4000000000001</v>
      </c>
      <c r="AJ287">
        <v>0</v>
      </c>
      <c r="AK287">
        <v>12</v>
      </c>
      <c r="AL287">
        <v>4169</v>
      </c>
      <c r="AM287" t="s">
        <v>2041</v>
      </c>
      <c r="AN287" t="s">
        <v>2042</v>
      </c>
      <c r="AO287">
        <v>642.53899999999999</v>
      </c>
      <c r="AR287" t="s">
        <v>156</v>
      </c>
      <c r="AS287" t="s">
        <v>227</v>
      </c>
      <c r="AT287" t="s">
        <v>962</v>
      </c>
      <c r="AU287" t="s">
        <v>2040</v>
      </c>
      <c r="AV287" t="s">
        <v>49</v>
      </c>
      <c r="AW287">
        <v>1</v>
      </c>
      <c r="BB287">
        <v>0.89590909090909088</v>
      </c>
      <c r="BC287" t="s">
        <v>72</v>
      </c>
      <c r="BF287" t="s">
        <v>156</v>
      </c>
      <c r="BG287" t="s">
        <v>227</v>
      </c>
      <c r="BH287" t="s">
        <v>2040</v>
      </c>
      <c r="BI287">
        <v>5936</v>
      </c>
      <c r="BJ287">
        <v>1</v>
      </c>
      <c r="BK287" t="s">
        <v>962</v>
      </c>
      <c r="BL287" t="s">
        <v>697</v>
      </c>
      <c r="BM287">
        <v>0.89590909090909088</v>
      </c>
      <c r="BN287" t="s">
        <v>72</v>
      </c>
      <c r="BO287" t="s">
        <v>700</v>
      </c>
      <c r="BP287">
        <v>642.53899999999999</v>
      </c>
    </row>
    <row r="288" spans="1:68" ht="16.5">
      <c r="A288" s="109" t="str">
        <f t="shared" si="90"/>
        <v>삼환교통</v>
      </c>
      <c r="B288" s="110" t="str">
        <f t="shared" si="91"/>
        <v>하용호</v>
      </c>
      <c r="C288" s="111" t="str">
        <f t="shared" si="92"/>
        <v>C</v>
      </c>
      <c r="D288" s="112">
        <f t="shared" si="93"/>
        <v>0.89992417660281143</v>
      </c>
      <c r="E288" s="113">
        <f t="shared" si="94"/>
        <v>3638</v>
      </c>
      <c r="F288" s="114" t="str">
        <f t="shared" si="95"/>
        <v>14</v>
      </c>
      <c r="G288" s="115" t="str">
        <f t="shared" si="96"/>
        <v>70바3155</v>
      </c>
      <c r="H288" s="116">
        <f t="shared" si="97"/>
        <v>3</v>
      </c>
      <c r="I288" s="117">
        <f t="shared" si="98"/>
        <v>2244.4630000000002</v>
      </c>
      <c r="J288" s="118">
        <f t="shared" si="99"/>
        <v>1.2164746545669371E-2</v>
      </c>
      <c r="K288" s="118">
        <f t="shared" si="100"/>
        <v>0.35550595474555852</v>
      </c>
      <c r="L288" s="118">
        <f t="shared" si="101"/>
        <v>0.18222621624860821</v>
      </c>
      <c r="M288" s="119">
        <f t="shared" si="102"/>
        <v>9.2859999999999996</v>
      </c>
      <c r="N288" s="120">
        <f t="shared" si="103"/>
        <v>0.44554087102349199</v>
      </c>
      <c r="O288" s="120">
        <f t="shared" si="104"/>
        <v>6.1930181072265391</v>
      </c>
      <c r="P288" s="252">
        <f t="shared" si="105"/>
        <v>0</v>
      </c>
      <c r="Q288" s="253">
        <f t="shared" si="106"/>
        <v>10</v>
      </c>
      <c r="R288" s="253">
        <f t="shared" si="107"/>
        <v>139</v>
      </c>
      <c r="T288">
        <v>514</v>
      </c>
      <c r="U288">
        <v>3638</v>
      </c>
      <c r="V288" t="s">
        <v>2043</v>
      </c>
      <c r="W288">
        <v>2244.4630000000002</v>
      </c>
      <c r="X288">
        <v>1194.415</v>
      </c>
      <c r="Y288">
        <v>1.879</v>
      </c>
      <c r="Z288">
        <v>9.2859999999999996</v>
      </c>
      <c r="AA288">
        <v>148.07912300000001</v>
      </c>
      <c r="AB288">
        <v>1.801345</v>
      </c>
      <c r="AC288">
        <v>52.643009999999997</v>
      </c>
      <c r="AD288" s="1">
        <v>409</v>
      </c>
      <c r="AE288">
        <v>10</v>
      </c>
      <c r="AF288">
        <v>139</v>
      </c>
      <c r="AG288">
        <v>79</v>
      </c>
      <c r="AH288">
        <v>15.157187</v>
      </c>
      <c r="AI288">
        <v>553.79999999999995</v>
      </c>
      <c r="AJ288">
        <v>0</v>
      </c>
      <c r="AK288">
        <v>0</v>
      </c>
      <c r="AL288">
        <v>0</v>
      </c>
      <c r="AM288" t="s">
        <v>2044</v>
      </c>
      <c r="AN288" t="s">
        <v>2045</v>
      </c>
      <c r="AO288">
        <v>1993.19</v>
      </c>
      <c r="AR288" t="s">
        <v>156</v>
      </c>
      <c r="AS288" t="s">
        <v>227</v>
      </c>
      <c r="AT288" t="s">
        <v>968</v>
      </c>
      <c r="AU288" t="s">
        <v>2043</v>
      </c>
      <c r="AV288" t="s">
        <v>49</v>
      </c>
      <c r="AW288">
        <v>3</v>
      </c>
      <c r="BB288">
        <v>0.89992417660281143</v>
      </c>
      <c r="BC288" t="s">
        <v>72</v>
      </c>
      <c r="BF288" t="s">
        <v>156</v>
      </c>
      <c r="BG288" t="s">
        <v>227</v>
      </c>
      <c r="BH288" t="s">
        <v>2043</v>
      </c>
      <c r="BI288">
        <v>3638</v>
      </c>
      <c r="BJ288">
        <v>3</v>
      </c>
      <c r="BK288" t="s">
        <v>968</v>
      </c>
      <c r="BL288" t="s">
        <v>953</v>
      </c>
      <c r="BM288">
        <v>0.89992417660281143</v>
      </c>
      <c r="BN288" t="s">
        <v>72</v>
      </c>
      <c r="BO288" t="s">
        <v>700</v>
      </c>
      <c r="BP288">
        <v>2244.4630000000002</v>
      </c>
    </row>
    <row r="289" spans="1:68" ht="16.5">
      <c r="A289" s="109" t="str">
        <f t="shared" si="90"/>
        <v>삼환교통</v>
      </c>
      <c r="B289" s="110" t="str">
        <f t="shared" si="91"/>
        <v>하재성</v>
      </c>
      <c r="C289" s="111" t="str">
        <f t="shared" si="92"/>
        <v>B</v>
      </c>
      <c r="D289" s="112">
        <f t="shared" si="93"/>
        <v>0.93960434440338392</v>
      </c>
      <c r="E289" s="113">
        <f t="shared" si="94"/>
        <v>2244</v>
      </c>
      <c r="F289" s="114" t="str">
        <f t="shared" si="95"/>
        <v>급행99</v>
      </c>
      <c r="G289" s="115" t="str">
        <f t="shared" si="96"/>
        <v>70바3139</v>
      </c>
      <c r="H289" s="116">
        <f t="shared" si="97"/>
        <v>2</v>
      </c>
      <c r="I289" s="117">
        <f t="shared" si="98"/>
        <v>2148.33</v>
      </c>
      <c r="J289" s="118">
        <f t="shared" si="99"/>
        <v>1.7391789741668415E-2</v>
      </c>
      <c r="K289" s="118">
        <f t="shared" si="100"/>
        <v>0.33699896425048975</v>
      </c>
      <c r="L289" s="118">
        <f t="shared" si="101"/>
        <v>0.27789026825487706</v>
      </c>
      <c r="M289" s="119">
        <f t="shared" si="102"/>
        <v>7.0069999999999997</v>
      </c>
      <c r="N289" s="120">
        <f t="shared" si="103"/>
        <v>0</v>
      </c>
      <c r="O289" s="120">
        <f t="shared" si="104"/>
        <v>3.3514404211643463</v>
      </c>
      <c r="P289" s="252">
        <f t="shared" si="105"/>
        <v>8</v>
      </c>
      <c r="Q289" s="253">
        <f t="shared" si="106"/>
        <v>0</v>
      </c>
      <c r="R289" s="253">
        <f t="shared" si="107"/>
        <v>72</v>
      </c>
      <c r="T289">
        <v>514</v>
      </c>
      <c r="U289">
        <v>2244</v>
      </c>
      <c r="V289" t="s">
        <v>2046</v>
      </c>
      <c r="W289">
        <v>2148.33</v>
      </c>
      <c r="X289">
        <v>693.09699999999998</v>
      </c>
      <c r="Y289">
        <v>3.1</v>
      </c>
      <c r="Z289">
        <v>7.0069999999999997</v>
      </c>
      <c r="AA289">
        <v>115.15525599999999</v>
      </c>
      <c r="AB289">
        <v>2.0027560000000002</v>
      </c>
      <c r="AC289">
        <v>38.807201999999997</v>
      </c>
      <c r="AD289" s="1">
        <v>597</v>
      </c>
      <c r="AE289">
        <v>0</v>
      </c>
      <c r="AF289">
        <v>72</v>
      </c>
      <c r="AG289">
        <v>71</v>
      </c>
      <c r="AH289">
        <v>18.655943000000001</v>
      </c>
      <c r="AI289">
        <v>186.1</v>
      </c>
      <c r="AJ289">
        <v>0</v>
      </c>
      <c r="AK289">
        <v>8</v>
      </c>
      <c r="AL289">
        <v>1436</v>
      </c>
      <c r="AM289" t="s">
        <v>2047</v>
      </c>
      <c r="AN289" t="s">
        <v>2048</v>
      </c>
      <c r="AO289">
        <v>1989.9110000000001</v>
      </c>
      <c r="AR289" t="s">
        <v>156</v>
      </c>
      <c r="AS289" t="s">
        <v>233</v>
      </c>
      <c r="AT289" t="s">
        <v>1183</v>
      </c>
      <c r="AU289" t="s">
        <v>2046</v>
      </c>
      <c r="AV289" t="s">
        <v>49</v>
      </c>
      <c r="AW289">
        <v>2</v>
      </c>
      <c r="BB289">
        <v>0.93960434440338392</v>
      </c>
      <c r="BC289" t="s">
        <v>71</v>
      </c>
      <c r="BF289" t="s">
        <v>156</v>
      </c>
      <c r="BG289" t="s">
        <v>233</v>
      </c>
      <c r="BH289" t="s">
        <v>2046</v>
      </c>
      <c r="BI289">
        <v>2244</v>
      </c>
      <c r="BJ289">
        <v>2</v>
      </c>
      <c r="BK289" t="s">
        <v>1183</v>
      </c>
      <c r="BL289" t="s">
        <v>1187</v>
      </c>
      <c r="BM289">
        <v>0.93960434440338392</v>
      </c>
      <c r="BN289" t="s">
        <v>71</v>
      </c>
      <c r="BO289" t="s">
        <v>698</v>
      </c>
      <c r="BP289">
        <v>2148.33</v>
      </c>
    </row>
    <row r="290" spans="1:68" ht="16.5">
      <c r="A290" s="109" t="str">
        <f t="shared" si="90"/>
        <v>삼환교통</v>
      </c>
      <c r="B290" s="110" t="str">
        <f t="shared" si="91"/>
        <v>한두현</v>
      </c>
      <c r="C290" s="111" t="str">
        <f t="shared" si="92"/>
        <v>C</v>
      </c>
      <c r="D290" s="112">
        <f t="shared" si="93"/>
        <v>0.88043478260869568</v>
      </c>
      <c r="E290" s="113">
        <f t="shared" si="94"/>
        <v>9124</v>
      </c>
      <c r="F290" s="114" t="str">
        <f t="shared" si="95"/>
        <v>62</v>
      </c>
      <c r="G290" s="115" t="str">
        <f t="shared" si="96"/>
        <v>70바3171</v>
      </c>
      <c r="H290" s="116">
        <f t="shared" si="97"/>
        <v>1</v>
      </c>
      <c r="I290" s="117">
        <f t="shared" si="98"/>
        <v>2068.4270000000001</v>
      </c>
      <c r="J290" s="118">
        <f t="shared" si="99"/>
        <v>7.5839684383156849E-3</v>
      </c>
      <c r="K290" s="118">
        <f t="shared" si="100"/>
        <v>0.35053298635903851</v>
      </c>
      <c r="L290" s="118">
        <f t="shared" si="101"/>
        <v>0.25768373744879564</v>
      </c>
      <c r="M290" s="119">
        <f t="shared" si="102"/>
        <v>8.51</v>
      </c>
      <c r="N290" s="120">
        <f t="shared" si="103"/>
        <v>0</v>
      </c>
      <c r="O290" s="120">
        <f t="shared" si="104"/>
        <v>8.1221140509188867</v>
      </c>
      <c r="P290" s="252">
        <f t="shared" si="105"/>
        <v>0</v>
      </c>
      <c r="Q290" s="253">
        <f t="shared" si="106"/>
        <v>0</v>
      </c>
      <c r="R290" s="253">
        <f t="shared" si="107"/>
        <v>168</v>
      </c>
      <c r="T290">
        <v>514</v>
      </c>
      <c r="U290">
        <v>9124</v>
      </c>
      <c r="V290" t="s">
        <v>2049</v>
      </c>
      <c r="W290">
        <v>2068.4270000000001</v>
      </c>
      <c r="X290">
        <v>1021.292</v>
      </c>
      <c r="Y290">
        <v>2.0249999999999999</v>
      </c>
      <c r="Z290">
        <v>8.51</v>
      </c>
      <c r="AA290">
        <v>144.67161999999999</v>
      </c>
      <c r="AB290">
        <v>1.0971850000000001</v>
      </c>
      <c r="AC290">
        <v>50.712175000000002</v>
      </c>
      <c r="AD290" s="1">
        <v>533</v>
      </c>
      <c r="AE290">
        <v>0</v>
      </c>
      <c r="AF290">
        <v>168</v>
      </c>
      <c r="AG290">
        <v>85</v>
      </c>
      <c r="AH290">
        <v>14.297392</v>
      </c>
      <c r="AI290">
        <v>109.9</v>
      </c>
      <c r="AJ290">
        <v>18.3</v>
      </c>
      <c r="AK290">
        <v>0</v>
      </c>
      <c r="AL290">
        <v>0</v>
      </c>
      <c r="AM290" t="s">
        <v>2050</v>
      </c>
      <c r="AN290" t="s">
        <v>2051</v>
      </c>
      <c r="AO290">
        <v>2068.4270000000001</v>
      </c>
      <c r="AR290" t="s">
        <v>156</v>
      </c>
      <c r="AS290" t="s">
        <v>231</v>
      </c>
      <c r="AT290" t="s">
        <v>1117</v>
      </c>
      <c r="AU290" t="s">
        <v>2049</v>
      </c>
      <c r="AV290" t="s">
        <v>49</v>
      </c>
      <c r="AW290">
        <v>1</v>
      </c>
      <c r="BB290">
        <v>0.88043478260869568</v>
      </c>
      <c r="BC290" t="s">
        <v>72</v>
      </c>
      <c r="BF290" t="s">
        <v>156</v>
      </c>
      <c r="BG290" t="s">
        <v>231</v>
      </c>
      <c r="BH290" t="s">
        <v>2049</v>
      </c>
      <c r="BI290">
        <v>9124</v>
      </c>
      <c r="BJ290">
        <v>1</v>
      </c>
      <c r="BK290" t="s">
        <v>1117</v>
      </c>
      <c r="BL290" t="s">
        <v>697</v>
      </c>
      <c r="BM290">
        <v>0.88043478260869568</v>
      </c>
      <c r="BN290" t="s">
        <v>72</v>
      </c>
      <c r="BO290" t="s">
        <v>700</v>
      </c>
      <c r="BP290">
        <v>2068.4270000000001</v>
      </c>
    </row>
    <row r="291" spans="1:68" ht="16.5">
      <c r="A291" s="109" t="str">
        <f t="shared" ref="A291:A300" si="108">BF291</f>
        <v>삼환교통</v>
      </c>
      <c r="B291" s="110" t="str">
        <f t="shared" ref="B291:B300" si="109">BH291</f>
        <v>한복현</v>
      </c>
      <c r="C291" s="111" t="str">
        <f t="shared" ref="C291:C300" si="110">BN291</f>
        <v>A</v>
      </c>
      <c r="D291" s="112">
        <f t="shared" ref="D291:D300" si="111">BM291</f>
        <v>0.96616818014758232</v>
      </c>
      <c r="E291" s="113">
        <f t="shared" ref="E291:E300" si="112">U291</f>
        <v>2318</v>
      </c>
      <c r="F291" s="114" t="str">
        <f t="shared" ref="F291:F300" si="113">BG291</f>
        <v>23</v>
      </c>
      <c r="G291" s="115" t="str">
        <f t="shared" ref="G291:G300" si="114">BK291</f>
        <v>72아1008</v>
      </c>
      <c r="H291" s="116">
        <f t="shared" ref="H291:H300" si="115">BJ291</f>
        <v>14</v>
      </c>
      <c r="I291" s="117">
        <f t="shared" ref="I291:I300" si="116">BP291</f>
        <v>2071.5529999999999</v>
      </c>
      <c r="J291" s="118">
        <f t="shared" ref="J291:J300" si="117">AB291/AA291</f>
        <v>1.9752478328331189E-2</v>
      </c>
      <c r="K291" s="118">
        <f t="shared" ref="K291:K300" si="118">AC291/AA291</f>
        <v>0.33480378445721182</v>
      </c>
      <c r="L291" s="118">
        <f t="shared" ref="L291:L300" si="119">AD291/I291</f>
        <v>0.15978350541839867</v>
      </c>
      <c r="M291" s="119">
        <f t="shared" ref="M291:M300" si="120">Z291</f>
        <v>8.9060000000000006</v>
      </c>
      <c r="N291" s="120">
        <f t="shared" ref="N291:N300" si="121">AE291*100/W291</f>
        <v>0.19309184944821592</v>
      </c>
      <c r="O291" s="120">
        <f t="shared" ref="O291:O300" si="122">AF291*100/W291</f>
        <v>5.2617528974638841</v>
      </c>
      <c r="P291" s="252">
        <f t="shared" ref="P291:P300" si="123">AK291</f>
        <v>0</v>
      </c>
      <c r="Q291" s="253">
        <f t="shared" ref="Q291:Q300" si="124">AE291</f>
        <v>4</v>
      </c>
      <c r="R291" s="253">
        <f t="shared" ref="R291:R300" si="125">AF291</f>
        <v>109</v>
      </c>
      <c r="T291">
        <v>514</v>
      </c>
      <c r="U291">
        <v>2318</v>
      </c>
      <c r="V291" t="s">
        <v>2052</v>
      </c>
      <c r="W291">
        <v>2071.5529999999999</v>
      </c>
      <c r="X291">
        <v>1009.6420000000001</v>
      </c>
      <c r="Y291">
        <v>2.052</v>
      </c>
      <c r="Z291">
        <v>8.9060000000000006</v>
      </c>
      <c r="AA291">
        <v>134.608577</v>
      </c>
      <c r="AB291">
        <v>2.6588530000000001</v>
      </c>
      <c r="AC291">
        <v>45.067461000000002</v>
      </c>
      <c r="AD291" s="1">
        <v>331</v>
      </c>
      <c r="AE291">
        <v>4</v>
      </c>
      <c r="AF291">
        <v>109</v>
      </c>
      <c r="AG291">
        <v>84</v>
      </c>
      <c r="AH291">
        <v>15.389457</v>
      </c>
      <c r="AI291">
        <v>623.20000000000005</v>
      </c>
      <c r="AJ291">
        <v>0</v>
      </c>
      <c r="AK291">
        <v>0</v>
      </c>
      <c r="AL291">
        <v>0</v>
      </c>
      <c r="AM291" t="s">
        <v>2053</v>
      </c>
      <c r="AN291" t="s">
        <v>2054</v>
      </c>
      <c r="AO291">
        <v>365.81200000000001</v>
      </c>
      <c r="AR291" t="s">
        <v>156</v>
      </c>
      <c r="AS291" t="s">
        <v>228</v>
      </c>
      <c r="AT291" t="s">
        <v>1022</v>
      </c>
      <c r="AU291" t="s">
        <v>2052</v>
      </c>
      <c r="AV291" t="s">
        <v>49</v>
      </c>
      <c r="AW291">
        <v>14</v>
      </c>
      <c r="BB291">
        <v>0.96616818014758232</v>
      </c>
      <c r="BC291" t="s">
        <v>69</v>
      </c>
      <c r="BF291" t="s">
        <v>156</v>
      </c>
      <c r="BG291" t="s">
        <v>228</v>
      </c>
      <c r="BH291" t="s">
        <v>2052</v>
      </c>
      <c r="BI291">
        <v>2318</v>
      </c>
      <c r="BJ291">
        <v>14</v>
      </c>
      <c r="BK291" t="s">
        <v>1022</v>
      </c>
      <c r="BL291" t="s">
        <v>1003</v>
      </c>
      <c r="BM291">
        <v>0.96616818014758232</v>
      </c>
      <c r="BN291" t="s">
        <v>69</v>
      </c>
      <c r="BO291" t="s">
        <v>701</v>
      </c>
      <c r="BP291">
        <v>2071.5529999999999</v>
      </c>
    </row>
    <row r="292" spans="1:68" ht="16.5">
      <c r="A292" s="109" t="str">
        <f t="shared" si="108"/>
        <v>삼환교통</v>
      </c>
      <c r="B292" s="110" t="str">
        <f t="shared" si="109"/>
        <v>한상현</v>
      </c>
      <c r="C292" s="111" t="str">
        <f t="shared" si="110"/>
        <v>B</v>
      </c>
      <c r="D292" s="112">
        <f t="shared" si="111"/>
        <v>0.91423076923076907</v>
      </c>
      <c r="E292" s="113">
        <f t="shared" si="112"/>
        <v>4383</v>
      </c>
      <c r="F292" s="114" t="str">
        <f t="shared" si="113"/>
        <v>62</v>
      </c>
      <c r="G292" s="115" t="str">
        <f t="shared" si="114"/>
        <v>70바3195</v>
      </c>
      <c r="H292" s="116">
        <f t="shared" si="115"/>
        <v>1</v>
      </c>
      <c r="I292" s="117">
        <f t="shared" si="116"/>
        <v>1778.6089999999999</v>
      </c>
      <c r="J292" s="118">
        <f t="shared" si="117"/>
        <v>4.5209800344354683E-3</v>
      </c>
      <c r="K292" s="118">
        <f t="shared" si="118"/>
        <v>0.29350682728634342</v>
      </c>
      <c r="L292" s="118">
        <f t="shared" si="119"/>
        <v>0.21871023929374023</v>
      </c>
      <c r="M292" s="119">
        <f t="shared" si="120"/>
        <v>5.2270000000000003</v>
      </c>
      <c r="N292" s="120">
        <f t="shared" si="121"/>
        <v>0</v>
      </c>
      <c r="O292" s="120">
        <f t="shared" si="122"/>
        <v>1.9116062046239506</v>
      </c>
      <c r="P292" s="252">
        <f t="shared" si="123"/>
        <v>2</v>
      </c>
      <c r="Q292" s="253">
        <f t="shared" si="124"/>
        <v>0</v>
      </c>
      <c r="R292" s="253">
        <f t="shared" si="125"/>
        <v>34</v>
      </c>
      <c r="T292">
        <v>514</v>
      </c>
      <c r="U292">
        <v>4383</v>
      </c>
      <c r="V292" t="s">
        <v>2055</v>
      </c>
      <c r="W292">
        <v>1778.6089999999999</v>
      </c>
      <c r="X292">
        <v>748.37300000000005</v>
      </c>
      <c r="Y292">
        <v>2.3769999999999998</v>
      </c>
      <c r="Z292">
        <v>5.2270000000000003</v>
      </c>
      <c r="AA292">
        <v>122.93661899999999</v>
      </c>
      <c r="AB292">
        <v>0.55579400000000001</v>
      </c>
      <c r="AC292">
        <v>36.082737000000002</v>
      </c>
      <c r="AD292" s="1">
        <v>389</v>
      </c>
      <c r="AE292">
        <v>0</v>
      </c>
      <c r="AF292">
        <v>34</v>
      </c>
      <c r="AG292">
        <v>60</v>
      </c>
      <c r="AH292">
        <v>14.467689999999999</v>
      </c>
      <c r="AI292">
        <v>0</v>
      </c>
      <c r="AJ292">
        <v>0</v>
      </c>
      <c r="AK292">
        <v>2</v>
      </c>
      <c r="AL292">
        <v>125</v>
      </c>
      <c r="AM292" t="s">
        <v>2056</v>
      </c>
      <c r="AN292" t="s">
        <v>2057</v>
      </c>
      <c r="AO292">
        <v>1778.6089999999999</v>
      </c>
      <c r="AR292" t="s">
        <v>156</v>
      </c>
      <c r="AS292" t="s">
        <v>231</v>
      </c>
      <c r="AT292" t="s">
        <v>1133</v>
      </c>
      <c r="AU292" t="s">
        <v>2055</v>
      </c>
      <c r="AV292" t="s">
        <v>49</v>
      </c>
      <c r="AW292">
        <v>1</v>
      </c>
      <c r="BB292">
        <v>0.91423076923076907</v>
      </c>
      <c r="BC292" t="s">
        <v>71</v>
      </c>
      <c r="BF292" t="s">
        <v>156</v>
      </c>
      <c r="BG292" t="s">
        <v>231</v>
      </c>
      <c r="BH292" t="s">
        <v>2055</v>
      </c>
      <c r="BI292">
        <v>4383</v>
      </c>
      <c r="BJ292">
        <v>1</v>
      </c>
      <c r="BK292" t="s">
        <v>1133</v>
      </c>
      <c r="BL292" t="s">
        <v>697</v>
      </c>
      <c r="BM292">
        <v>0.91423076923076907</v>
      </c>
      <c r="BN292" t="s">
        <v>71</v>
      </c>
      <c r="BO292" t="s">
        <v>698</v>
      </c>
      <c r="BP292">
        <v>1778.6089999999999</v>
      </c>
    </row>
    <row r="293" spans="1:68" ht="16.5">
      <c r="A293" s="109" t="str">
        <f t="shared" si="108"/>
        <v>삼환교통</v>
      </c>
      <c r="B293" s="110" t="str">
        <f t="shared" si="109"/>
        <v>한용수</v>
      </c>
      <c r="C293" s="111" t="str">
        <f t="shared" si="110"/>
        <v>F</v>
      </c>
      <c r="D293" s="112">
        <f t="shared" si="111"/>
        <v>0.78261022965220139</v>
      </c>
      <c r="E293" s="113">
        <f t="shared" si="112"/>
        <v>354</v>
      </c>
      <c r="F293" s="114" t="str">
        <f t="shared" si="113"/>
        <v>79</v>
      </c>
      <c r="G293" s="115" t="str">
        <f t="shared" si="114"/>
        <v>70바3165</v>
      </c>
      <c r="H293" s="116">
        <f t="shared" si="115"/>
        <v>3</v>
      </c>
      <c r="I293" s="117">
        <f t="shared" si="116"/>
        <v>2340.8240000000001</v>
      </c>
      <c r="J293" s="118">
        <f t="shared" si="117"/>
        <v>1.115248796625587E-2</v>
      </c>
      <c r="K293" s="118">
        <f t="shared" si="118"/>
        <v>0.34068681252107724</v>
      </c>
      <c r="L293" s="118">
        <f t="shared" si="119"/>
        <v>0.23752319695970306</v>
      </c>
      <c r="M293" s="119">
        <f t="shared" si="120"/>
        <v>11.13</v>
      </c>
      <c r="N293" s="120">
        <f t="shared" si="121"/>
        <v>0.21359999726592002</v>
      </c>
      <c r="O293" s="120">
        <f t="shared" si="122"/>
        <v>22.427999712921604</v>
      </c>
      <c r="P293" s="252">
        <f t="shared" si="123"/>
        <v>0</v>
      </c>
      <c r="Q293" s="253">
        <f t="shared" si="124"/>
        <v>5</v>
      </c>
      <c r="R293" s="253">
        <f t="shared" si="125"/>
        <v>525</v>
      </c>
      <c r="T293">
        <v>514</v>
      </c>
      <c r="U293">
        <v>354</v>
      </c>
      <c r="V293" t="s">
        <v>2058</v>
      </c>
      <c r="W293">
        <v>2340.8240000000001</v>
      </c>
      <c r="X293">
        <v>1154.867</v>
      </c>
      <c r="Y293">
        <v>2.0270000000000001</v>
      </c>
      <c r="Z293">
        <v>11.13</v>
      </c>
      <c r="AA293">
        <v>133.001623</v>
      </c>
      <c r="AB293">
        <v>1.4832989999999999</v>
      </c>
      <c r="AC293">
        <v>45.311898999999997</v>
      </c>
      <c r="AD293" s="1">
        <v>556</v>
      </c>
      <c r="AE293">
        <v>5</v>
      </c>
      <c r="AF293">
        <v>525</v>
      </c>
      <c r="AG293">
        <v>81</v>
      </c>
      <c r="AH293">
        <v>17.599965000000001</v>
      </c>
      <c r="AI293">
        <v>614.29999999999995</v>
      </c>
      <c r="AJ293">
        <v>0</v>
      </c>
      <c r="AK293">
        <v>0</v>
      </c>
      <c r="AL293">
        <v>0</v>
      </c>
      <c r="AM293" t="s">
        <v>2059</v>
      </c>
      <c r="AN293" t="s">
        <v>2060</v>
      </c>
      <c r="AO293">
        <v>2108.0320000000002</v>
      </c>
      <c r="AR293" t="s">
        <v>156</v>
      </c>
      <c r="AS293" t="s">
        <v>232</v>
      </c>
      <c r="AT293" t="s">
        <v>1154</v>
      </c>
      <c r="AU293" t="s">
        <v>2058</v>
      </c>
      <c r="AV293" t="s">
        <v>49</v>
      </c>
      <c r="AW293">
        <v>3</v>
      </c>
      <c r="BB293">
        <v>0.78261022965220139</v>
      </c>
      <c r="BC293" t="s">
        <v>73</v>
      </c>
      <c r="BF293" t="s">
        <v>156</v>
      </c>
      <c r="BG293" t="s">
        <v>232</v>
      </c>
      <c r="BH293" t="s">
        <v>2058</v>
      </c>
      <c r="BI293">
        <v>354</v>
      </c>
      <c r="BJ293">
        <v>3</v>
      </c>
      <c r="BK293" t="s">
        <v>1154</v>
      </c>
      <c r="BL293" t="s">
        <v>1150</v>
      </c>
      <c r="BM293">
        <v>0.78261022965220139</v>
      </c>
      <c r="BN293" t="s">
        <v>73</v>
      </c>
      <c r="BO293" t="s">
        <v>713</v>
      </c>
      <c r="BP293">
        <v>2340.8240000000001</v>
      </c>
    </row>
    <row r="294" spans="1:68" ht="16.5">
      <c r="A294" s="109" t="str">
        <f t="shared" si="108"/>
        <v>삼환교통</v>
      </c>
      <c r="B294" s="110" t="str">
        <f t="shared" si="109"/>
        <v>한정훈</v>
      </c>
      <c r="C294" s="111" t="str">
        <f t="shared" si="110"/>
        <v>C</v>
      </c>
      <c r="D294" s="112">
        <f t="shared" si="111"/>
        <v>0.89164783114379587</v>
      </c>
      <c r="E294" s="113">
        <f t="shared" si="112"/>
        <v>6766</v>
      </c>
      <c r="F294" s="114" t="str">
        <f t="shared" si="113"/>
        <v>4</v>
      </c>
      <c r="G294" s="115" t="str">
        <f t="shared" si="114"/>
        <v>72아1212</v>
      </c>
      <c r="H294" s="116">
        <f t="shared" si="115"/>
        <v>4</v>
      </c>
      <c r="I294" s="117">
        <f t="shared" si="116"/>
        <v>1842.2460000000001</v>
      </c>
      <c r="J294" s="118">
        <f t="shared" si="117"/>
        <v>9.2291793498686329E-3</v>
      </c>
      <c r="K294" s="118">
        <f t="shared" si="118"/>
        <v>0.31860066821558919</v>
      </c>
      <c r="L294" s="118">
        <f t="shared" si="119"/>
        <v>0.36748620976785945</v>
      </c>
      <c r="M294" s="119">
        <f t="shared" si="120"/>
        <v>9.59</v>
      </c>
      <c r="N294" s="120">
        <f t="shared" si="121"/>
        <v>0.10856313434796439</v>
      </c>
      <c r="O294" s="120">
        <f t="shared" si="122"/>
        <v>18.347169704805982</v>
      </c>
      <c r="P294" s="252">
        <f t="shared" si="123"/>
        <v>1</v>
      </c>
      <c r="Q294" s="253">
        <f t="shared" si="124"/>
        <v>2</v>
      </c>
      <c r="R294" s="253">
        <f t="shared" si="125"/>
        <v>338</v>
      </c>
      <c r="T294">
        <v>514</v>
      </c>
      <c r="U294">
        <v>6766</v>
      </c>
      <c r="V294" t="s">
        <v>2061</v>
      </c>
      <c r="W294">
        <v>1842.2460000000001</v>
      </c>
      <c r="X294">
        <v>689.46699999999998</v>
      </c>
      <c r="Y294">
        <v>2.6720000000000002</v>
      </c>
      <c r="Z294">
        <v>9.59</v>
      </c>
      <c r="AA294">
        <v>104.01553199999999</v>
      </c>
      <c r="AB294">
        <v>0.959978</v>
      </c>
      <c r="AC294">
        <v>33.139417999999999</v>
      </c>
      <c r="AD294" s="1">
        <v>677</v>
      </c>
      <c r="AE294">
        <v>2</v>
      </c>
      <c r="AF294">
        <v>338</v>
      </c>
      <c r="AG294">
        <v>69</v>
      </c>
      <c r="AH294">
        <v>17.711258000000001</v>
      </c>
      <c r="AI294">
        <v>34.4</v>
      </c>
      <c r="AJ294">
        <v>0</v>
      </c>
      <c r="AK294">
        <v>1</v>
      </c>
      <c r="AL294">
        <v>144</v>
      </c>
      <c r="AM294" t="s">
        <v>2062</v>
      </c>
      <c r="AN294" t="s">
        <v>2063</v>
      </c>
      <c r="AO294">
        <v>1463.3150000000001</v>
      </c>
      <c r="AR294" t="s">
        <v>156</v>
      </c>
      <c r="AS294" t="s">
        <v>229</v>
      </c>
      <c r="AT294" t="s">
        <v>1038</v>
      </c>
      <c r="AU294" t="s">
        <v>2061</v>
      </c>
      <c r="AV294" t="s">
        <v>49</v>
      </c>
      <c r="AW294">
        <v>4</v>
      </c>
      <c r="BB294">
        <v>0.89164783114379587</v>
      </c>
      <c r="BC294" t="s">
        <v>72</v>
      </c>
      <c r="BF294" t="s">
        <v>156</v>
      </c>
      <c r="BG294" t="s">
        <v>229</v>
      </c>
      <c r="BH294" t="s">
        <v>2061</v>
      </c>
      <c r="BI294">
        <v>6766</v>
      </c>
      <c r="BJ294">
        <v>4</v>
      </c>
      <c r="BK294" t="s">
        <v>1038</v>
      </c>
      <c r="BL294" t="s">
        <v>1071</v>
      </c>
      <c r="BM294">
        <v>0.89164783114379587</v>
      </c>
      <c r="BN294" t="s">
        <v>72</v>
      </c>
      <c r="BO294" t="s">
        <v>700</v>
      </c>
      <c r="BP294">
        <v>1842.2460000000001</v>
      </c>
    </row>
    <row r="295" spans="1:68" ht="16.5">
      <c r="A295" s="109" t="str">
        <f t="shared" si="108"/>
        <v>삼환교통</v>
      </c>
      <c r="B295" s="110" t="str">
        <f t="shared" si="109"/>
        <v>한철희</v>
      </c>
      <c r="C295" s="111" t="str">
        <f t="shared" si="110"/>
        <v>D</v>
      </c>
      <c r="D295" s="112">
        <f t="shared" si="111"/>
        <v>0.83416666666666661</v>
      </c>
      <c r="E295" s="113">
        <f t="shared" si="112"/>
        <v>4134</v>
      </c>
      <c r="F295" s="114" t="str">
        <f t="shared" si="113"/>
        <v>23</v>
      </c>
      <c r="G295" s="115" t="str">
        <f t="shared" si="114"/>
        <v>72아1009</v>
      </c>
      <c r="H295" s="116">
        <f t="shared" si="115"/>
        <v>1</v>
      </c>
      <c r="I295" s="117">
        <f t="shared" si="116"/>
        <v>1954.998</v>
      </c>
      <c r="J295" s="118">
        <f t="shared" si="117"/>
        <v>1.5699947830255429E-2</v>
      </c>
      <c r="K295" s="118">
        <f t="shared" si="118"/>
        <v>0.35805189523848358</v>
      </c>
      <c r="L295" s="118">
        <f t="shared" si="119"/>
        <v>0.12685434972311993</v>
      </c>
      <c r="M295" s="119">
        <f t="shared" si="120"/>
        <v>8.532</v>
      </c>
      <c r="N295" s="120">
        <f t="shared" si="121"/>
        <v>0.10230189493799993</v>
      </c>
      <c r="O295" s="120">
        <f t="shared" si="122"/>
        <v>6.138113696279996</v>
      </c>
      <c r="P295" s="252">
        <f t="shared" si="123"/>
        <v>0</v>
      </c>
      <c r="Q295" s="253">
        <f t="shared" si="124"/>
        <v>2</v>
      </c>
      <c r="R295" s="253">
        <f t="shared" si="125"/>
        <v>120</v>
      </c>
      <c r="T295">
        <v>514</v>
      </c>
      <c r="U295">
        <v>4134</v>
      </c>
      <c r="V295" t="s">
        <v>2064</v>
      </c>
      <c r="W295">
        <v>1954.998</v>
      </c>
      <c r="X295">
        <v>976.673</v>
      </c>
      <c r="Y295">
        <v>2.0019999999999998</v>
      </c>
      <c r="Z295">
        <v>8.532</v>
      </c>
      <c r="AA295">
        <v>129.52718200000001</v>
      </c>
      <c r="AB295">
        <v>2.0335700000000001</v>
      </c>
      <c r="AC295">
        <v>46.377453000000003</v>
      </c>
      <c r="AD295" s="1">
        <v>248</v>
      </c>
      <c r="AE295">
        <v>2</v>
      </c>
      <c r="AF295">
        <v>120</v>
      </c>
      <c r="AG295">
        <v>74</v>
      </c>
      <c r="AH295">
        <v>15.093341000000001</v>
      </c>
      <c r="AI295">
        <v>33.700000000000003</v>
      </c>
      <c r="AJ295">
        <v>0</v>
      </c>
      <c r="AK295">
        <v>0</v>
      </c>
      <c r="AL295">
        <v>0</v>
      </c>
      <c r="AM295" t="s">
        <v>2065</v>
      </c>
      <c r="AN295" t="s">
        <v>2066</v>
      </c>
      <c r="AO295">
        <v>1954.998</v>
      </c>
      <c r="AR295" t="s">
        <v>156</v>
      </c>
      <c r="AS295" t="s">
        <v>228</v>
      </c>
      <c r="AT295" t="s">
        <v>1024</v>
      </c>
      <c r="AU295" t="s">
        <v>2064</v>
      </c>
      <c r="AV295" t="s">
        <v>49</v>
      </c>
      <c r="AW295">
        <v>1</v>
      </c>
      <c r="BB295">
        <v>0.83416666666666661</v>
      </c>
      <c r="BC295" t="s">
        <v>70</v>
      </c>
      <c r="BF295" t="s">
        <v>156</v>
      </c>
      <c r="BG295" t="s">
        <v>228</v>
      </c>
      <c r="BH295" t="s">
        <v>2064</v>
      </c>
      <c r="BI295">
        <v>4134</v>
      </c>
      <c r="BJ295">
        <v>1</v>
      </c>
      <c r="BK295" t="s">
        <v>1024</v>
      </c>
      <c r="BL295" t="s">
        <v>697</v>
      </c>
      <c r="BM295">
        <v>0.83416666666666661</v>
      </c>
      <c r="BN295" t="s">
        <v>70</v>
      </c>
      <c r="BO295" t="s">
        <v>702</v>
      </c>
      <c r="BP295">
        <v>1954.998</v>
      </c>
    </row>
    <row r="296" spans="1:68" ht="16.5">
      <c r="A296" s="109" t="str">
        <f t="shared" si="108"/>
        <v>삼환교통</v>
      </c>
      <c r="B296" s="110" t="str">
        <f t="shared" si="109"/>
        <v>호건부</v>
      </c>
      <c r="C296" s="111" t="str">
        <f t="shared" si="110"/>
        <v>A</v>
      </c>
      <c r="D296" s="112">
        <f t="shared" si="111"/>
        <v>0.9946666666666667</v>
      </c>
      <c r="E296" s="113">
        <f t="shared" si="112"/>
        <v>9443</v>
      </c>
      <c r="F296" s="114" t="str">
        <f t="shared" si="113"/>
        <v>4</v>
      </c>
      <c r="G296" s="115" t="str">
        <f t="shared" si="114"/>
        <v>72아1211</v>
      </c>
      <c r="H296" s="116">
        <f t="shared" si="115"/>
        <v>2</v>
      </c>
      <c r="I296" s="117">
        <f t="shared" si="116"/>
        <v>2263.0479999999998</v>
      </c>
      <c r="J296" s="118">
        <f t="shared" si="117"/>
        <v>8.4337383954303947E-3</v>
      </c>
      <c r="K296" s="118">
        <f t="shared" si="118"/>
        <v>0.25220594661467749</v>
      </c>
      <c r="L296" s="118">
        <f t="shared" si="119"/>
        <v>0.30622417200165442</v>
      </c>
      <c r="M296" s="119">
        <f t="shared" si="120"/>
        <v>5.7329999999999997</v>
      </c>
      <c r="N296" s="120">
        <f t="shared" si="121"/>
        <v>0.17675276883212376</v>
      </c>
      <c r="O296" s="120">
        <f t="shared" si="122"/>
        <v>3.3583026078103515</v>
      </c>
      <c r="P296" s="252">
        <f t="shared" si="123"/>
        <v>0</v>
      </c>
      <c r="Q296" s="253">
        <f t="shared" si="124"/>
        <v>4</v>
      </c>
      <c r="R296" s="253">
        <f t="shared" si="125"/>
        <v>76</v>
      </c>
      <c r="T296">
        <v>514</v>
      </c>
      <c r="U296">
        <v>9443</v>
      </c>
      <c r="V296" t="s">
        <v>2067</v>
      </c>
      <c r="W296">
        <v>2263.0479999999998</v>
      </c>
      <c r="X296">
        <v>757.024</v>
      </c>
      <c r="Y296">
        <v>2.9889999999999999</v>
      </c>
      <c r="Z296">
        <v>5.7329999999999997</v>
      </c>
      <c r="AA296">
        <v>142.24913599999999</v>
      </c>
      <c r="AB296">
        <v>1.199692</v>
      </c>
      <c r="AC296">
        <v>35.876078</v>
      </c>
      <c r="AD296" s="1">
        <v>693</v>
      </c>
      <c r="AE296">
        <v>4</v>
      </c>
      <c r="AF296">
        <v>76</v>
      </c>
      <c r="AG296">
        <v>67</v>
      </c>
      <c r="AH296">
        <v>15.909045000000001</v>
      </c>
      <c r="AI296">
        <v>30.3</v>
      </c>
      <c r="AJ296">
        <v>0</v>
      </c>
      <c r="AK296">
        <v>0</v>
      </c>
      <c r="AL296">
        <v>0</v>
      </c>
      <c r="AM296" t="s">
        <v>2068</v>
      </c>
      <c r="AN296" t="s">
        <v>2069</v>
      </c>
      <c r="AO296">
        <v>2245.5039999999999</v>
      </c>
      <c r="AR296" t="s">
        <v>156</v>
      </c>
      <c r="AS296" t="s">
        <v>229</v>
      </c>
      <c r="AT296" t="s">
        <v>1036</v>
      </c>
      <c r="AU296" t="s">
        <v>2067</v>
      </c>
      <c r="AV296" t="s">
        <v>49</v>
      </c>
      <c r="AW296">
        <v>2</v>
      </c>
      <c r="BB296">
        <v>0.9946666666666667</v>
      </c>
      <c r="BC296" t="s">
        <v>69</v>
      </c>
      <c r="BF296" t="s">
        <v>156</v>
      </c>
      <c r="BG296" t="s">
        <v>229</v>
      </c>
      <c r="BH296" t="s">
        <v>2067</v>
      </c>
      <c r="BI296">
        <v>9443</v>
      </c>
      <c r="BJ296">
        <v>2</v>
      </c>
      <c r="BK296" t="s">
        <v>1036</v>
      </c>
      <c r="BL296" t="s">
        <v>1197</v>
      </c>
      <c r="BM296">
        <v>0.9946666666666667</v>
      </c>
      <c r="BN296" t="s">
        <v>69</v>
      </c>
      <c r="BO296" t="s">
        <v>701</v>
      </c>
      <c r="BP296">
        <v>2263.0479999999998</v>
      </c>
    </row>
    <row r="297" spans="1:68" ht="16.5">
      <c r="A297" s="109" t="str">
        <f t="shared" si="108"/>
        <v>삼환교통</v>
      </c>
      <c r="B297" s="110" t="str">
        <f t="shared" si="109"/>
        <v>홍광표</v>
      </c>
      <c r="C297" s="111" t="str">
        <f t="shared" si="110"/>
        <v>A</v>
      </c>
      <c r="D297" s="112">
        <f t="shared" si="111"/>
        <v>0.96799999999999997</v>
      </c>
      <c r="E297" s="113">
        <f t="shared" si="112"/>
        <v>1792</v>
      </c>
      <c r="F297" s="114" t="str">
        <f t="shared" si="113"/>
        <v>4</v>
      </c>
      <c r="G297" s="115" t="str">
        <f t="shared" si="114"/>
        <v>72아1213</v>
      </c>
      <c r="H297" s="116">
        <f t="shared" si="115"/>
        <v>1</v>
      </c>
      <c r="I297" s="117">
        <f t="shared" si="116"/>
        <v>2267.3580000000002</v>
      </c>
      <c r="J297" s="118">
        <f t="shared" si="117"/>
        <v>7.872730049395182E-3</v>
      </c>
      <c r="K297" s="118">
        <f t="shared" si="118"/>
        <v>0.27763978881950946</v>
      </c>
      <c r="L297" s="118">
        <f t="shared" si="119"/>
        <v>0.28358997564566335</v>
      </c>
      <c r="M297" s="119">
        <f t="shared" si="120"/>
        <v>7.0369999999999999</v>
      </c>
      <c r="N297" s="120">
        <f t="shared" si="121"/>
        <v>0.35283356223410678</v>
      </c>
      <c r="O297" s="120">
        <f t="shared" si="122"/>
        <v>2.9108768884313809</v>
      </c>
      <c r="P297" s="252">
        <f t="shared" si="123"/>
        <v>0</v>
      </c>
      <c r="Q297" s="253">
        <f t="shared" si="124"/>
        <v>8</v>
      </c>
      <c r="R297" s="253">
        <f t="shared" si="125"/>
        <v>66</v>
      </c>
      <c r="T297">
        <v>514</v>
      </c>
      <c r="U297">
        <v>1792</v>
      </c>
      <c r="V297" t="s">
        <v>2070</v>
      </c>
      <c r="W297">
        <v>2267.3580000000002</v>
      </c>
      <c r="X297">
        <v>780.74699999999996</v>
      </c>
      <c r="Y297">
        <v>2.9039999999999999</v>
      </c>
      <c r="Z297">
        <v>7.0369999999999999</v>
      </c>
      <c r="AA297">
        <v>130.78461899999999</v>
      </c>
      <c r="AB297">
        <v>1.0296320000000001</v>
      </c>
      <c r="AC297">
        <v>36.311014</v>
      </c>
      <c r="AD297" s="1">
        <v>643</v>
      </c>
      <c r="AE297">
        <v>8</v>
      </c>
      <c r="AF297">
        <v>66</v>
      </c>
      <c r="AG297">
        <v>62</v>
      </c>
      <c r="AH297">
        <v>17.336579</v>
      </c>
      <c r="AI297">
        <v>0</v>
      </c>
      <c r="AJ297">
        <v>0</v>
      </c>
      <c r="AK297">
        <v>0</v>
      </c>
      <c r="AL297">
        <v>0</v>
      </c>
      <c r="AM297" t="s">
        <v>2071</v>
      </c>
      <c r="AN297" t="s">
        <v>2072</v>
      </c>
      <c r="AO297">
        <v>2267.3580000000002</v>
      </c>
      <c r="AR297" t="s">
        <v>156</v>
      </c>
      <c r="AS297" t="s">
        <v>229</v>
      </c>
      <c r="AT297" t="s">
        <v>1040</v>
      </c>
      <c r="AU297" t="s">
        <v>2070</v>
      </c>
      <c r="AV297" t="s">
        <v>49</v>
      </c>
      <c r="AW297">
        <v>1</v>
      </c>
      <c r="BB297">
        <v>0.96799999999999997</v>
      </c>
      <c r="BC297" t="s">
        <v>69</v>
      </c>
      <c r="BF297" t="s">
        <v>156</v>
      </c>
      <c r="BG297" t="s">
        <v>229</v>
      </c>
      <c r="BH297" t="s">
        <v>2070</v>
      </c>
      <c r="BI297">
        <v>1792</v>
      </c>
      <c r="BJ297">
        <v>1</v>
      </c>
      <c r="BK297" t="s">
        <v>1040</v>
      </c>
      <c r="BL297" t="s">
        <v>697</v>
      </c>
      <c r="BM297">
        <v>0.96799999999999997</v>
      </c>
      <c r="BN297" t="s">
        <v>69</v>
      </c>
      <c r="BO297" t="s">
        <v>701</v>
      </c>
      <c r="BP297">
        <v>2267.3580000000002</v>
      </c>
    </row>
    <row r="298" spans="1:68" ht="16.5">
      <c r="A298" s="109" t="str">
        <f t="shared" si="108"/>
        <v>삼환교통</v>
      </c>
      <c r="B298" s="110" t="str">
        <f t="shared" si="109"/>
        <v>홍성도</v>
      </c>
      <c r="C298" s="111" t="str">
        <f t="shared" si="110"/>
        <v>B</v>
      </c>
      <c r="D298" s="112">
        <f t="shared" si="111"/>
        <v>0.9</v>
      </c>
      <c r="E298" s="113">
        <f t="shared" si="112"/>
        <v>7899</v>
      </c>
      <c r="F298" s="114" t="str">
        <f t="shared" si="113"/>
        <v>58</v>
      </c>
      <c r="G298" s="115" t="str">
        <f t="shared" si="114"/>
        <v>72아1198</v>
      </c>
      <c r="H298" s="116">
        <f t="shared" si="115"/>
        <v>1</v>
      </c>
      <c r="I298" s="117">
        <f t="shared" si="116"/>
        <v>1720.1949999999999</v>
      </c>
      <c r="J298" s="118">
        <f t="shared" si="117"/>
        <v>3.0345821174164321E-3</v>
      </c>
      <c r="K298" s="118">
        <f t="shared" si="118"/>
        <v>0.30748943741235413</v>
      </c>
      <c r="L298" s="118">
        <f t="shared" si="119"/>
        <v>0.2668302140164342</v>
      </c>
      <c r="M298" s="119">
        <f t="shared" si="120"/>
        <v>8.1590000000000007</v>
      </c>
      <c r="N298" s="120">
        <f t="shared" si="121"/>
        <v>0.17439883269047987</v>
      </c>
      <c r="O298" s="120">
        <f t="shared" si="122"/>
        <v>1.0463929961428793</v>
      </c>
      <c r="P298" s="252">
        <f t="shared" si="123"/>
        <v>0</v>
      </c>
      <c r="Q298" s="253">
        <f t="shared" si="124"/>
        <v>3</v>
      </c>
      <c r="R298" s="253">
        <f t="shared" si="125"/>
        <v>18</v>
      </c>
      <c r="T298">
        <v>514</v>
      </c>
      <c r="U298">
        <v>7899</v>
      </c>
      <c r="V298" t="s">
        <v>2073</v>
      </c>
      <c r="W298">
        <v>1720.1949999999999</v>
      </c>
      <c r="X298">
        <v>637.07299999999998</v>
      </c>
      <c r="Y298">
        <v>2.7</v>
      </c>
      <c r="Z298">
        <v>8.1590000000000007</v>
      </c>
      <c r="AA298">
        <v>104.25191599999999</v>
      </c>
      <c r="AB298">
        <v>0.316361</v>
      </c>
      <c r="AC298">
        <v>32.056362999999997</v>
      </c>
      <c r="AD298" s="1">
        <v>459</v>
      </c>
      <c r="AE298">
        <v>3</v>
      </c>
      <c r="AF298">
        <v>18</v>
      </c>
      <c r="AG298">
        <v>68</v>
      </c>
      <c r="AH298">
        <v>16.500368000000002</v>
      </c>
      <c r="AI298">
        <v>23.2</v>
      </c>
      <c r="AJ298">
        <v>0</v>
      </c>
      <c r="AK298">
        <v>0</v>
      </c>
      <c r="AL298">
        <v>0</v>
      </c>
      <c r="AM298" t="s">
        <v>2074</v>
      </c>
      <c r="AN298" t="s">
        <v>2075</v>
      </c>
      <c r="AO298">
        <v>1720.1949999999999</v>
      </c>
      <c r="AR298" t="s">
        <v>156</v>
      </c>
      <c r="AS298" t="s">
        <v>230</v>
      </c>
      <c r="AT298" t="s">
        <v>1086</v>
      </c>
      <c r="AU298" t="s">
        <v>2073</v>
      </c>
      <c r="AV298" t="s">
        <v>49</v>
      </c>
      <c r="AW298">
        <v>1</v>
      </c>
      <c r="BB298">
        <v>0.9</v>
      </c>
      <c r="BC298" t="s">
        <v>71</v>
      </c>
      <c r="BF298" t="s">
        <v>156</v>
      </c>
      <c r="BG298" t="s">
        <v>230</v>
      </c>
      <c r="BH298" t="s">
        <v>2073</v>
      </c>
      <c r="BI298">
        <v>7899</v>
      </c>
      <c r="BJ298">
        <v>1</v>
      </c>
      <c r="BK298" t="s">
        <v>1086</v>
      </c>
      <c r="BL298" t="s">
        <v>697</v>
      </c>
      <c r="BM298">
        <v>0.9</v>
      </c>
      <c r="BN298" t="s">
        <v>71</v>
      </c>
      <c r="BO298" t="s">
        <v>698</v>
      </c>
      <c r="BP298">
        <v>1720.1949999999999</v>
      </c>
    </row>
    <row r="299" spans="1:68" ht="16.5">
      <c r="A299" s="109" t="str">
        <f t="shared" si="108"/>
        <v>삼환교통</v>
      </c>
      <c r="B299" s="110" t="str">
        <f t="shared" si="109"/>
        <v>황용춘</v>
      </c>
      <c r="C299" s="111" t="str">
        <f t="shared" si="110"/>
        <v>A</v>
      </c>
      <c r="D299" s="112">
        <f t="shared" si="111"/>
        <v>0.96960222248956063</v>
      </c>
      <c r="E299" s="113">
        <f t="shared" si="112"/>
        <v>140</v>
      </c>
      <c r="F299" s="114" t="str">
        <f t="shared" si="113"/>
        <v>4</v>
      </c>
      <c r="G299" s="115" t="str">
        <f t="shared" si="114"/>
        <v>72아1219</v>
      </c>
      <c r="H299" s="116">
        <f t="shared" si="115"/>
        <v>2</v>
      </c>
      <c r="I299" s="117">
        <f t="shared" si="116"/>
        <v>2202.7849999999999</v>
      </c>
      <c r="J299" s="118">
        <f t="shared" si="117"/>
        <v>1.7100439209290219E-2</v>
      </c>
      <c r="K299" s="118">
        <f t="shared" si="118"/>
        <v>0.29715409563756967</v>
      </c>
      <c r="L299" s="118">
        <f t="shared" si="119"/>
        <v>0.13755314295312526</v>
      </c>
      <c r="M299" s="119">
        <f t="shared" si="120"/>
        <v>7.37</v>
      </c>
      <c r="N299" s="120">
        <f t="shared" si="121"/>
        <v>0.13619123064665867</v>
      </c>
      <c r="O299" s="120">
        <f t="shared" si="122"/>
        <v>2.2244567672287583</v>
      </c>
      <c r="P299" s="252">
        <f t="shared" si="123"/>
        <v>0</v>
      </c>
      <c r="Q299" s="253">
        <f t="shared" si="124"/>
        <v>3</v>
      </c>
      <c r="R299" s="253">
        <f t="shared" si="125"/>
        <v>49</v>
      </c>
      <c r="T299">
        <v>514</v>
      </c>
      <c r="U299">
        <v>140</v>
      </c>
      <c r="V299" t="s">
        <v>2076</v>
      </c>
      <c r="W299">
        <v>2202.7849999999999</v>
      </c>
      <c r="X299">
        <v>757.38499999999999</v>
      </c>
      <c r="Y299">
        <v>2.9079999999999999</v>
      </c>
      <c r="Z299">
        <v>7.37</v>
      </c>
      <c r="AA299">
        <v>133.47440800000001</v>
      </c>
      <c r="AB299">
        <v>2.2824710000000001</v>
      </c>
      <c r="AC299">
        <v>39.662466999999999</v>
      </c>
      <c r="AD299" s="1">
        <v>303</v>
      </c>
      <c r="AE299">
        <v>3</v>
      </c>
      <c r="AF299">
        <v>49</v>
      </c>
      <c r="AG299">
        <v>71</v>
      </c>
      <c r="AH299">
        <v>16.503425</v>
      </c>
      <c r="AI299">
        <v>125.6</v>
      </c>
      <c r="AJ299">
        <v>0</v>
      </c>
      <c r="AK299">
        <v>0</v>
      </c>
      <c r="AL299">
        <v>0</v>
      </c>
      <c r="AM299" t="s">
        <v>2077</v>
      </c>
      <c r="AN299" t="s">
        <v>2078</v>
      </c>
      <c r="AO299">
        <v>2081.9989999999998</v>
      </c>
      <c r="AR299" t="s">
        <v>156</v>
      </c>
      <c r="AS299" t="s">
        <v>229</v>
      </c>
      <c r="AT299" t="s">
        <v>1049</v>
      </c>
      <c r="AU299" t="s">
        <v>2076</v>
      </c>
      <c r="AV299" t="s">
        <v>49</v>
      </c>
      <c r="AW299">
        <v>2</v>
      </c>
      <c r="BB299">
        <v>0.96960222248956063</v>
      </c>
      <c r="BC299" t="s">
        <v>69</v>
      </c>
      <c r="BF299" t="s">
        <v>156</v>
      </c>
      <c r="BG299" t="s">
        <v>229</v>
      </c>
      <c r="BH299" t="s">
        <v>2076</v>
      </c>
      <c r="BI299">
        <v>140</v>
      </c>
      <c r="BJ299">
        <v>2</v>
      </c>
      <c r="BK299" t="s">
        <v>1049</v>
      </c>
      <c r="BL299" t="s">
        <v>1047</v>
      </c>
      <c r="BM299">
        <v>0.96960222248956063</v>
      </c>
      <c r="BN299" t="s">
        <v>69</v>
      </c>
      <c r="BO299" t="s">
        <v>701</v>
      </c>
      <c r="BP299">
        <v>2202.7849999999999</v>
      </c>
    </row>
    <row r="300" spans="1:68" ht="16.5">
      <c r="A300" s="109" t="str">
        <f t="shared" si="108"/>
        <v>삼환교통</v>
      </c>
      <c r="B300" s="110" t="str">
        <f t="shared" si="109"/>
        <v>황창덕</v>
      </c>
      <c r="C300" s="111" t="str">
        <f t="shared" si="110"/>
        <v>D</v>
      </c>
      <c r="D300" s="112">
        <f t="shared" si="111"/>
        <v>0.83707638828488973</v>
      </c>
      <c r="E300" s="113">
        <f t="shared" si="112"/>
        <v>8949</v>
      </c>
      <c r="F300" s="114" t="str">
        <f t="shared" si="113"/>
        <v>23</v>
      </c>
      <c r="G300" s="115" t="str">
        <f t="shared" si="114"/>
        <v>72아1009</v>
      </c>
      <c r="H300" s="116">
        <f t="shared" si="115"/>
        <v>2</v>
      </c>
      <c r="I300" s="117">
        <f t="shared" si="116"/>
        <v>1938.14</v>
      </c>
      <c r="J300" s="118">
        <f t="shared" si="117"/>
        <v>4.6413451271873213E-2</v>
      </c>
      <c r="K300" s="118">
        <f t="shared" si="118"/>
        <v>0.35931220597304719</v>
      </c>
      <c r="L300" s="118">
        <f t="shared" si="119"/>
        <v>4.8500108351305887E-2</v>
      </c>
      <c r="M300" s="119">
        <f t="shared" si="120"/>
        <v>8.2520000000000007</v>
      </c>
      <c r="N300" s="120">
        <f t="shared" si="121"/>
        <v>0</v>
      </c>
      <c r="O300" s="120">
        <f t="shared" si="122"/>
        <v>15.685141424252118</v>
      </c>
      <c r="P300" s="252">
        <f t="shared" si="123"/>
        <v>17</v>
      </c>
      <c r="Q300" s="253">
        <f t="shared" si="124"/>
        <v>0</v>
      </c>
      <c r="R300" s="253">
        <f t="shared" si="125"/>
        <v>304</v>
      </c>
      <c r="T300">
        <v>514</v>
      </c>
      <c r="U300">
        <v>8949</v>
      </c>
      <c r="V300" t="s">
        <v>2079</v>
      </c>
      <c r="W300">
        <v>1938.14</v>
      </c>
      <c r="X300">
        <v>970.97199999999998</v>
      </c>
      <c r="Y300">
        <v>1.996</v>
      </c>
      <c r="Z300">
        <v>8.2520000000000007</v>
      </c>
      <c r="AA300">
        <v>137.692734</v>
      </c>
      <c r="AB300">
        <v>6.3907949999999998</v>
      </c>
      <c r="AC300">
        <v>49.474679999999999</v>
      </c>
      <c r="AD300" s="1">
        <v>94</v>
      </c>
      <c r="AE300">
        <v>0</v>
      </c>
      <c r="AF300">
        <v>304</v>
      </c>
      <c r="AG300">
        <v>73</v>
      </c>
      <c r="AH300">
        <v>14.075832999999999</v>
      </c>
      <c r="AI300">
        <v>46.2</v>
      </c>
      <c r="AJ300">
        <v>0</v>
      </c>
      <c r="AK300">
        <v>17</v>
      </c>
      <c r="AL300">
        <v>4906</v>
      </c>
      <c r="AM300" t="s">
        <v>2080</v>
      </c>
      <c r="AN300" t="s">
        <v>2081</v>
      </c>
      <c r="AO300">
        <v>1849.596</v>
      </c>
      <c r="AR300" t="s">
        <v>156</v>
      </c>
      <c r="AS300" t="s">
        <v>228</v>
      </c>
      <c r="AT300" t="s">
        <v>1024</v>
      </c>
      <c r="AU300" t="s">
        <v>2079</v>
      </c>
      <c r="AV300" t="s">
        <v>49</v>
      </c>
      <c r="AW300">
        <v>2</v>
      </c>
      <c r="BB300">
        <v>0.83707638828488973</v>
      </c>
      <c r="BC300" t="s">
        <v>70</v>
      </c>
      <c r="BF300" t="s">
        <v>156</v>
      </c>
      <c r="BG300" t="s">
        <v>228</v>
      </c>
      <c r="BH300" t="s">
        <v>2079</v>
      </c>
      <c r="BI300">
        <v>8949</v>
      </c>
      <c r="BJ300">
        <v>2</v>
      </c>
      <c r="BK300" t="s">
        <v>1024</v>
      </c>
      <c r="BL300" t="s">
        <v>1003</v>
      </c>
      <c r="BM300">
        <v>0.83707638828488973</v>
      </c>
      <c r="BN300" t="s">
        <v>70</v>
      </c>
      <c r="BO300" t="s">
        <v>702</v>
      </c>
      <c r="BP300">
        <v>1938.14</v>
      </c>
    </row>
  </sheetData>
  <sortState xmlns:xlrd2="http://schemas.microsoft.com/office/spreadsheetml/2017/richdata2" ref="T4:AN98">
    <sortCondition ref="AB4:AB98"/>
    <sortCondition descending="1" ref="AD4:AD98"/>
  </sortState>
  <phoneticPr fontId="2" type="noConversion"/>
  <conditionalFormatting sqref="C5:D300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941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74" t="s">
        <v>942</v>
      </c>
      <c r="B4" s="35"/>
      <c r="C4" s="102"/>
      <c r="D4" s="106"/>
      <c r="E4" s="11"/>
      <c r="F4" s="8"/>
      <c r="H4" s="11"/>
    </row>
    <row r="5" spans="1:18" ht="26.25">
      <c r="A5" s="172" t="s">
        <v>943</v>
      </c>
    </row>
    <row r="6" spans="1:18" ht="17.25">
      <c r="A6" s="173" t="s">
        <v>944</v>
      </c>
    </row>
    <row r="7" spans="1:18" ht="17.25">
      <c r="A7" s="173"/>
    </row>
    <row r="8" spans="1:18" ht="17.25">
      <c r="A8" s="192" t="s">
        <v>945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</row>
    <row r="9" spans="1:18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</row>
    <row r="10" spans="1:18">
      <c r="A10" s="193" t="s">
        <v>946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</row>
    <row r="11" spans="1:18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</row>
    <row r="13" spans="1:18" ht="37.5" customHeight="1">
      <c r="A13" s="254" t="s">
        <v>0</v>
      </c>
      <c r="B13" s="255" t="s">
        <v>77</v>
      </c>
      <c r="C13" s="256" t="s">
        <v>68</v>
      </c>
      <c r="D13" s="256" t="s">
        <v>681</v>
      </c>
      <c r="E13" s="257" t="s">
        <v>667</v>
      </c>
      <c r="F13" s="255" t="s">
        <v>672</v>
      </c>
      <c r="G13" s="257" t="s">
        <v>670</v>
      </c>
      <c r="H13" s="257" t="s">
        <v>674</v>
      </c>
      <c r="I13" s="258" t="s">
        <v>676</v>
      </c>
      <c r="J13" s="257" t="s">
        <v>12</v>
      </c>
      <c r="K13" s="257" t="s">
        <v>13</v>
      </c>
      <c r="L13" s="257" t="s">
        <v>14</v>
      </c>
      <c r="M13" s="257" t="s">
        <v>118</v>
      </c>
      <c r="N13" s="257" t="s">
        <v>7</v>
      </c>
      <c r="O13" s="257" t="s">
        <v>8</v>
      </c>
      <c r="P13" s="257" t="s">
        <v>703</v>
      </c>
      <c r="Q13" s="259" t="s">
        <v>705</v>
      </c>
      <c r="R13" s="259" t="s">
        <v>706</v>
      </c>
    </row>
    <row r="14" spans="1:18" ht="16.5">
      <c r="A14" s="260" t="s">
        <v>156</v>
      </c>
      <c r="B14" s="261" t="s">
        <v>1202</v>
      </c>
      <c r="C14" s="262" t="s">
        <v>70</v>
      </c>
      <c r="D14" s="263">
        <v>0.84</v>
      </c>
      <c r="E14" s="264">
        <v>5820</v>
      </c>
      <c r="F14" s="265" t="s">
        <v>228</v>
      </c>
      <c r="G14" s="266" t="s">
        <v>988</v>
      </c>
      <c r="H14" s="267">
        <v>1</v>
      </c>
      <c r="I14" s="268">
        <v>1551.6849999999999</v>
      </c>
      <c r="J14" s="269">
        <v>4.0522670437562469E-2</v>
      </c>
      <c r="K14" s="269">
        <v>0.35587619099666723</v>
      </c>
      <c r="L14" s="269">
        <v>0.18109345646829092</v>
      </c>
      <c r="M14" s="270">
        <v>13.946999999999999</v>
      </c>
      <c r="N14" s="271">
        <v>0</v>
      </c>
      <c r="O14" s="271">
        <v>6.6379452015067493</v>
      </c>
      <c r="P14" s="272">
        <v>37</v>
      </c>
      <c r="Q14" s="273">
        <v>0</v>
      </c>
      <c r="R14" s="273">
        <v>103</v>
      </c>
    </row>
    <row r="15" spans="1:18" ht="16.5">
      <c r="A15" s="260" t="s">
        <v>156</v>
      </c>
      <c r="B15" s="261" t="s">
        <v>1208</v>
      </c>
      <c r="C15" s="262" t="s">
        <v>73</v>
      </c>
      <c r="D15" s="263">
        <v>0.7363333333333334</v>
      </c>
      <c r="E15" s="264">
        <v>5742</v>
      </c>
      <c r="F15" s="265" t="s">
        <v>229</v>
      </c>
      <c r="G15" s="266" t="s">
        <v>1042</v>
      </c>
      <c r="H15" s="267">
        <v>1</v>
      </c>
      <c r="I15" s="268">
        <v>2272.5410000000002</v>
      </c>
      <c r="J15" s="269">
        <v>1.8626694428525083E-2</v>
      </c>
      <c r="K15" s="269">
        <v>0.33927688762243807</v>
      </c>
      <c r="L15" s="269">
        <v>0.19273579662589144</v>
      </c>
      <c r="M15" s="270">
        <v>11.858000000000001</v>
      </c>
      <c r="N15" s="271">
        <v>0.48403967189150821</v>
      </c>
      <c r="O15" s="271">
        <v>38.503155718642695</v>
      </c>
      <c r="P15" s="272">
        <v>5</v>
      </c>
      <c r="Q15" s="273">
        <v>11</v>
      </c>
      <c r="R15" s="273">
        <v>875</v>
      </c>
    </row>
    <row r="16" spans="1:18" ht="16.5">
      <c r="A16" s="260" t="s">
        <v>156</v>
      </c>
      <c r="B16" s="261" t="s">
        <v>1211</v>
      </c>
      <c r="C16" s="262" t="s">
        <v>73</v>
      </c>
      <c r="D16" s="263">
        <v>0.76536833221243805</v>
      </c>
      <c r="E16" s="264">
        <v>5526</v>
      </c>
      <c r="F16" s="265" t="s">
        <v>228</v>
      </c>
      <c r="G16" s="266" t="s">
        <v>1028</v>
      </c>
      <c r="H16" s="267">
        <v>2</v>
      </c>
      <c r="I16" s="268">
        <v>1083.567</v>
      </c>
      <c r="J16" s="269">
        <v>2.3284741391566274E-2</v>
      </c>
      <c r="K16" s="269">
        <v>0.35041975092237931</v>
      </c>
      <c r="L16" s="269">
        <v>0.11074534385044948</v>
      </c>
      <c r="M16" s="270">
        <v>11.651999999999999</v>
      </c>
      <c r="N16" s="271">
        <v>0.18457557308408248</v>
      </c>
      <c r="O16" s="271">
        <v>10.059368733082495</v>
      </c>
      <c r="P16" s="272">
        <v>0</v>
      </c>
      <c r="Q16" s="273">
        <v>2</v>
      </c>
      <c r="R16" s="273">
        <v>109</v>
      </c>
    </row>
    <row r="17" spans="1:18" ht="16.5">
      <c r="A17" s="260" t="s">
        <v>156</v>
      </c>
      <c r="B17" s="261" t="s">
        <v>1214</v>
      </c>
      <c r="C17" s="262" t="s">
        <v>70</v>
      </c>
      <c r="D17" s="263">
        <v>0.83217036223100549</v>
      </c>
      <c r="E17" s="264">
        <v>2683</v>
      </c>
      <c r="F17" s="265" t="s">
        <v>229</v>
      </c>
      <c r="G17" s="266" t="s">
        <v>1063</v>
      </c>
      <c r="H17" s="267">
        <v>13</v>
      </c>
      <c r="I17" s="268">
        <v>4870.9269999999988</v>
      </c>
      <c r="J17" s="269">
        <v>3.6919439549563463E-2</v>
      </c>
      <c r="K17" s="269">
        <v>0.35135007981506838</v>
      </c>
      <c r="L17" s="269">
        <v>0.18148496169209682</v>
      </c>
      <c r="M17" s="270">
        <v>10.778</v>
      </c>
      <c r="N17" s="271">
        <v>0.39006948779975564</v>
      </c>
      <c r="O17" s="271">
        <v>20.05778366212428</v>
      </c>
      <c r="P17" s="272">
        <v>16</v>
      </c>
      <c r="Q17" s="273">
        <v>19</v>
      </c>
      <c r="R17" s="273">
        <v>977</v>
      </c>
    </row>
    <row r="18" spans="1:18" ht="16.5">
      <c r="A18" s="260" t="s">
        <v>156</v>
      </c>
      <c r="B18" s="261" t="s">
        <v>1238</v>
      </c>
      <c r="C18" s="262" t="s">
        <v>70</v>
      </c>
      <c r="D18" s="263">
        <v>0.82719005702988657</v>
      </c>
      <c r="E18" s="264">
        <v>8868</v>
      </c>
      <c r="F18" s="265" t="s">
        <v>231</v>
      </c>
      <c r="G18" s="266" t="s">
        <v>1109</v>
      </c>
      <c r="H18" s="267">
        <v>12</v>
      </c>
      <c r="I18" s="268">
        <v>3463.6840000000007</v>
      </c>
      <c r="J18" s="269">
        <v>3.0903652436665624E-2</v>
      </c>
      <c r="K18" s="269">
        <v>0.35370761097223236</v>
      </c>
      <c r="L18" s="269">
        <v>0.26416959514782523</v>
      </c>
      <c r="M18" s="270">
        <v>12.672000000000001</v>
      </c>
      <c r="N18" s="271">
        <v>5.7741988010453597E-2</v>
      </c>
      <c r="O18" s="271">
        <v>15.936788690885193</v>
      </c>
      <c r="P18" s="272">
        <v>23</v>
      </c>
      <c r="Q18" s="273">
        <v>2</v>
      </c>
      <c r="R18" s="273">
        <v>552</v>
      </c>
    </row>
    <row r="19" spans="1:18" ht="16.5">
      <c r="A19" s="260" t="s">
        <v>156</v>
      </c>
      <c r="B19" s="261" t="s">
        <v>1256</v>
      </c>
      <c r="C19" s="262" t="s">
        <v>73</v>
      </c>
      <c r="D19" s="263">
        <v>0.75880000000000003</v>
      </c>
      <c r="E19" s="264">
        <v>7170</v>
      </c>
      <c r="F19" s="265" t="s">
        <v>231</v>
      </c>
      <c r="G19" s="266" t="s">
        <v>1113</v>
      </c>
      <c r="H19" s="267">
        <v>1</v>
      </c>
      <c r="I19" s="268">
        <v>1966.068</v>
      </c>
      <c r="J19" s="269">
        <v>1.8917852876743843E-2</v>
      </c>
      <c r="K19" s="269">
        <v>0.39774993024694499</v>
      </c>
      <c r="L19" s="269">
        <v>0.23244363877546453</v>
      </c>
      <c r="M19" s="270">
        <v>14.253</v>
      </c>
      <c r="N19" s="271">
        <v>1.4241623382304174</v>
      </c>
      <c r="O19" s="271">
        <v>3.7638576081803885</v>
      </c>
      <c r="P19" s="272">
        <v>17</v>
      </c>
      <c r="Q19" s="273">
        <v>28</v>
      </c>
      <c r="R19" s="273">
        <v>74</v>
      </c>
    </row>
    <row r="20" spans="1:18" ht="16.5">
      <c r="A20" s="260" t="s">
        <v>156</v>
      </c>
      <c r="B20" s="261" t="s">
        <v>1268</v>
      </c>
      <c r="C20" s="262" t="s">
        <v>70</v>
      </c>
      <c r="D20" s="263">
        <v>0.84897303505242472</v>
      </c>
      <c r="E20" s="264">
        <v>766</v>
      </c>
      <c r="F20" s="265" t="s">
        <v>233</v>
      </c>
      <c r="G20" s="266" t="s">
        <v>1177</v>
      </c>
      <c r="H20" s="267">
        <v>2</v>
      </c>
      <c r="I20" s="268">
        <v>2252.5360000000001</v>
      </c>
      <c r="J20" s="269">
        <v>1.5393022434491057E-2</v>
      </c>
      <c r="K20" s="269">
        <v>0.33801514371723607</v>
      </c>
      <c r="L20" s="269">
        <v>0.30188196770218101</v>
      </c>
      <c r="M20" s="270">
        <v>10.557</v>
      </c>
      <c r="N20" s="271">
        <v>8.8788814030053231E-2</v>
      </c>
      <c r="O20" s="271">
        <v>13.007561255402798</v>
      </c>
      <c r="P20" s="272">
        <v>4</v>
      </c>
      <c r="Q20" s="273">
        <v>2</v>
      </c>
      <c r="R20" s="273">
        <v>293</v>
      </c>
    </row>
    <row r="21" spans="1:18" ht="16.5">
      <c r="A21" s="260" t="s">
        <v>156</v>
      </c>
      <c r="B21" s="261" t="s">
        <v>1276</v>
      </c>
      <c r="C21" s="262" t="s">
        <v>73</v>
      </c>
      <c r="D21" s="263">
        <v>0.74800000000000011</v>
      </c>
      <c r="E21" s="264">
        <v>5099</v>
      </c>
      <c r="F21" s="265" t="s">
        <v>230</v>
      </c>
      <c r="G21" s="266" t="s">
        <v>1078</v>
      </c>
      <c r="H21" s="267">
        <v>1</v>
      </c>
      <c r="I21" s="268">
        <v>1747.953</v>
      </c>
      <c r="J21" s="269">
        <v>2.6349003500745038E-2</v>
      </c>
      <c r="K21" s="269">
        <v>0.37557608385792529</v>
      </c>
      <c r="L21" s="269">
        <v>0.25343930872283177</v>
      </c>
      <c r="M21" s="270">
        <v>15.785</v>
      </c>
      <c r="N21" s="271">
        <v>0.22883910494160883</v>
      </c>
      <c r="O21" s="271">
        <v>20.652729220980198</v>
      </c>
      <c r="P21" s="272">
        <v>11</v>
      </c>
      <c r="Q21" s="273">
        <v>4</v>
      </c>
      <c r="R21" s="273">
        <v>361</v>
      </c>
    </row>
    <row r="22" spans="1:18" ht="16.5">
      <c r="A22" s="260" t="s">
        <v>156</v>
      </c>
      <c r="B22" s="261" t="s">
        <v>1282</v>
      </c>
      <c r="C22" s="262" t="s">
        <v>70</v>
      </c>
      <c r="D22" s="263">
        <v>0.8445454545454546</v>
      </c>
      <c r="E22" s="264">
        <v>2156</v>
      </c>
      <c r="F22" s="265" t="s">
        <v>233</v>
      </c>
      <c r="G22" s="266" t="s">
        <v>1183</v>
      </c>
      <c r="H22" s="267">
        <v>1</v>
      </c>
      <c r="I22" s="268">
        <v>2272.7849999999999</v>
      </c>
      <c r="J22" s="269">
        <v>1.1325602924918566E-2</v>
      </c>
      <c r="K22" s="269">
        <v>0.33548836988022074</v>
      </c>
      <c r="L22" s="269">
        <v>0.20151488152200936</v>
      </c>
      <c r="M22" s="270">
        <v>8.7080000000000002</v>
      </c>
      <c r="N22" s="271">
        <v>8.7997764856772645E-2</v>
      </c>
      <c r="O22" s="271">
        <v>12.759675904232033</v>
      </c>
      <c r="P22" s="272">
        <v>17</v>
      </c>
      <c r="Q22" s="273">
        <v>2</v>
      </c>
      <c r="R22" s="273">
        <v>290</v>
      </c>
    </row>
    <row r="23" spans="1:18" ht="16.5">
      <c r="A23" s="260" t="s">
        <v>156</v>
      </c>
      <c r="B23" s="261" t="s">
        <v>1291</v>
      </c>
      <c r="C23" s="262" t="s">
        <v>70</v>
      </c>
      <c r="D23" s="263">
        <v>0.84496541468976438</v>
      </c>
      <c r="E23" s="264">
        <v>7453</v>
      </c>
      <c r="F23" s="265" t="s">
        <v>228</v>
      </c>
      <c r="G23" s="266" t="s">
        <v>995</v>
      </c>
      <c r="H23" s="267">
        <v>15</v>
      </c>
      <c r="I23" s="268">
        <v>1737.6439999999998</v>
      </c>
      <c r="J23" s="269">
        <v>1.692917933997206E-2</v>
      </c>
      <c r="K23" s="269">
        <v>0.4006796502715943</v>
      </c>
      <c r="L23" s="269">
        <v>0.26875470464606099</v>
      </c>
      <c r="M23" s="270">
        <v>11.951000000000001</v>
      </c>
      <c r="N23" s="271">
        <v>0</v>
      </c>
      <c r="O23" s="271">
        <v>13.236313076786731</v>
      </c>
      <c r="P23" s="272">
        <v>18</v>
      </c>
      <c r="Q23" s="273">
        <v>0</v>
      </c>
      <c r="R23" s="273">
        <v>230</v>
      </c>
    </row>
    <row r="24" spans="1:18" ht="16.5">
      <c r="A24" s="260" t="s">
        <v>156</v>
      </c>
      <c r="B24" s="261" t="s">
        <v>1294</v>
      </c>
      <c r="C24" s="262" t="s">
        <v>70</v>
      </c>
      <c r="D24" s="263">
        <v>0.83380952380952367</v>
      </c>
      <c r="E24" s="264">
        <v>9256</v>
      </c>
      <c r="F24" s="265" t="s">
        <v>228</v>
      </c>
      <c r="G24" s="266" t="s">
        <v>1012</v>
      </c>
      <c r="H24" s="267">
        <v>1</v>
      </c>
      <c r="I24" s="268">
        <v>1733.37</v>
      </c>
      <c r="J24" s="269">
        <v>3.3607307603215932E-2</v>
      </c>
      <c r="K24" s="269">
        <v>0.40622169702979571</v>
      </c>
      <c r="L24" s="269">
        <v>5.6537265557843976E-2</v>
      </c>
      <c r="M24" s="270">
        <v>11.849</v>
      </c>
      <c r="N24" s="271">
        <v>0.11538217460784485</v>
      </c>
      <c r="O24" s="271">
        <v>34.787725644265223</v>
      </c>
      <c r="P24" s="272">
        <v>20</v>
      </c>
      <c r="Q24" s="273">
        <v>2</v>
      </c>
      <c r="R24" s="273">
        <v>603</v>
      </c>
    </row>
    <row r="25" spans="1:18" ht="16.5">
      <c r="A25" s="260" t="s">
        <v>156</v>
      </c>
      <c r="B25" s="261" t="s">
        <v>1309</v>
      </c>
      <c r="C25" s="262" t="s">
        <v>70</v>
      </c>
      <c r="D25" s="263">
        <v>0.8493044975706131</v>
      </c>
      <c r="E25" s="264">
        <v>4271</v>
      </c>
      <c r="F25" s="265" t="s">
        <v>233</v>
      </c>
      <c r="G25" s="266" t="s">
        <v>1183</v>
      </c>
      <c r="H25" s="267">
        <v>14</v>
      </c>
      <c r="I25" s="268">
        <v>2269.5530000000003</v>
      </c>
      <c r="J25" s="269">
        <v>2.3243314582030754E-2</v>
      </c>
      <c r="K25" s="269">
        <v>0.32935878203724195</v>
      </c>
      <c r="L25" s="269">
        <v>0.1674338515117294</v>
      </c>
      <c r="M25" s="270">
        <v>9.6620000000000008</v>
      </c>
      <c r="N25" s="271">
        <v>4.4061539871507731E-2</v>
      </c>
      <c r="O25" s="271">
        <v>8.2395079559719449</v>
      </c>
      <c r="P25" s="272">
        <v>9</v>
      </c>
      <c r="Q25" s="273">
        <v>1</v>
      </c>
      <c r="R25" s="273">
        <v>187</v>
      </c>
    </row>
    <row r="26" spans="1:18" ht="16.5" customHeight="1">
      <c r="A26" s="260" t="s">
        <v>156</v>
      </c>
      <c r="B26" s="261" t="s">
        <v>717</v>
      </c>
      <c r="C26" s="262" t="s">
        <v>70</v>
      </c>
      <c r="D26" s="263">
        <v>0.84761909546256153</v>
      </c>
      <c r="E26" s="264">
        <v>2709</v>
      </c>
      <c r="F26" s="265" t="s">
        <v>228</v>
      </c>
      <c r="G26" s="266" t="s">
        <v>1024</v>
      </c>
      <c r="H26" s="267">
        <v>11</v>
      </c>
      <c r="I26" s="268">
        <v>1705.2800000000002</v>
      </c>
      <c r="J26" s="269">
        <v>1.7829886882082299E-2</v>
      </c>
      <c r="K26" s="269">
        <v>0.36093180102904326</v>
      </c>
      <c r="L26" s="269">
        <v>0.2181459936198161</v>
      </c>
      <c r="M26" s="270">
        <v>9.85</v>
      </c>
      <c r="N26" s="271">
        <v>0.23456558453743664</v>
      </c>
      <c r="O26" s="271">
        <v>12.4906173766185</v>
      </c>
      <c r="P26" s="272">
        <v>0</v>
      </c>
      <c r="Q26" s="273">
        <v>4</v>
      </c>
      <c r="R26" s="273">
        <v>213</v>
      </c>
    </row>
    <row r="27" spans="1:18" ht="16.5">
      <c r="A27" s="260" t="s">
        <v>156</v>
      </c>
      <c r="B27" s="261" t="s">
        <v>1367</v>
      </c>
      <c r="C27" s="262" t="s">
        <v>73</v>
      </c>
      <c r="D27" s="263">
        <v>0.720164519584644</v>
      </c>
      <c r="E27" s="264">
        <v>5836</v>
      </c>
      <c r="F27" s="265" t="s">
        <v>230</v>
      </c>
      <c r="G27" s="266" t="s">
        <v>1098</v>
      </c>
      <c r="H27" s="267">
        <v>16</v>
      </c>
      <c r="I27" s="268">
        <v>2284.8220000000001</v>
      </c>
      <c r="J27" s="269">
        <v>2.9512434672907657E-2</v>
      </c>
      <c r="K27" s="269">
        <v>0.39131859596944524</v>
      </c>
      <c r="L27" s="269">
        <v>0.23459157868753014</v>
      </c>
      <c r="M27" s="270">
        <v>15.78</v>
      </c>
      <c r="N27" s="271">
        <v>0.17506834230412696</v>
      </c>
      <c r="O27" s="271">
        <v>29.367714421517299</v>
      </c>
      <c r="P27" s="272">
        <v>17</v>
      </c>
      <c r="Q27" s="273">
        <v>4</v>
      </c>
      <c r="R27" s="273">
        <v>671</v>
      </c>
    </row>
    <row r="28" spans="1:18" ht="16.5">
      <c r="A28" s="260" t="s">
        <v>156</v>
      </c>
      <c r="B28" s="261" t="s">
        <v>719</v>
      </c>
      <c r="C28" s="262" t="s">
        <v>70</v>
      </c>
      <c r="D28" s="263">
        <v>0.81534252784189154</v>
      </c>
      <c r="E28" s="264">
        <v>3114</v>
      </c>
      <c r="F28" s="265" t="s">
        <v>227</v>
      </c>
      <c r="G28" s="266" t="s">
        <v>978</v>
      </c>
      <c r="H28" s="267">
        <v>2</v>
      </c>
      <c r="I28" s="268">
        <v>2035.52</v>
      </c>
      <c r="J28" s="269">
        <v>1.6812774097342296E-2</v>
      </c>
      <c r="K28" s="269">
        <v>0.36481601646690165</v>
      </c>
      <c r="L28" s="269">
        <v>0.17145495991196352</v>
      </c>
      <c r="M28" s="270">
        <v>9.1470000000000002</v>
      </c>
      <c r="N28" s="271">
        <v>0.44214746109102343</v>
      </c>
      <c r="O28" s="271">
        <v>9.6289891526489555</v>
      </c>
      <c r="P28" s="272">
        <v>10</v>
      </c>
      <c r="Q28" s="273">
        <v>9</v>
      </c>
      <c r="R28" s="273">
        <v>196</v>
      </c>
    </row>
    <row r="29" spans="1:18" ht="16.5">
      <c r="A29" s="260" t="s">
        <v>156</v>
      </c>
      <c r="B29" s="261" t="s">
        <v>1420</v>
      </c>
      <c r="C29" s="262" t="s">
        <v>70</v>
      </c>
      <c r="D29" s="263">
        <v>0.84440000000000004</v>
      </c>
      <c r="E29" s="264">
        <v>6346</v>
      </c>
      <c r="F29" s="265" t="s">
        <v>232</v>
      </c>
      <c r="G29" s="266" t="s">
        <v>1148</v>
      </c>
      <c r="H29" s="267">
        <v>1</v>
      </c>
      <c r="I29" s="268">
        <v>1599.7239999999999</v>
      </c>
      <c r="J29" s="269">
        <v>3.6629418489961242E-2</v>
      </c>
      <c r="K29" s="269">
        <v>0.35414655908728099</v>
      </c>
      <c r="L29" s="269">
        <v>0.23941629931163128</v>
      </c>
      <c r="M29" s="270">
        <v>11.019</v>
      </c>
      <c r="N29" s="271">
        <v>0</v>
      </c>
      <c r="O29" s="271">
        <v>30.192708242171776</v>
      </c>
      <c r="P29" s="272">
        <v>7</v>
      </c>
      <c r="Q29" s="273">
        <v>0</v>
      </c>
      <c r="R29" s="273">
        <v>483</v>
      </c>
    </row>
    <row r="30" spans="1:18" ht="16.5">
      <c r="A30" s="260" t="s">
        <v>156</v>
      </c>
      <c r="B30" s="261" t="s">
        <v>1435</v>
      </c>
      <c r="C30" s="262" t="s">
        <v>70</v>
      </c>
      <c r="D30" s="263">
        <v>0.81642640571956093</v>
      </c>
      <c r="E30" s="264">
        <v>1749</v>
      </c>
      <c r="F30" s="265" t="s">
        <v>232</v>
      </c>
      <c r="G30" s="266" t="s">
        <v>1146</v>
      </c>
      <c r="H30" s="267">
        <v>2</v>
      </c>
      <c r="I30" s="268">
        <v>2520.6130000000003</v>
      </c>
      <c r="J30" s="269">
        <v>1.56398777606487E-2</v>
      </c>
      <c r="K30" s="269">
        <v>0.36294810656009235</v>
      </c>
      <c r="L30" s="269">
        <v>0.26580835693539628</v>
      </c>
      <c r="M30" s="270">
        <v>13.869</v>
      </c>
      <c r="N30" s="271">
        <v>7.9345778189670521E-2</v>
      </c>
      <c r="O30" s="271">
        <v>13.211072068580142</v>
      </c>
      <c r="P30" s="272">
        <v>40</v>
      </c>
      <c r="Q30" s="273">
        <v>2</v>
      </c>
      <c r="R30" s="273">
        <v>333</v>
      </c>
    </row>
    <row r="31" spans="1:18" ht="16.5">
      <c r="A31" s="260" t="s">
        <v>156</v>
      </c>
      <c r="B31" s="261" t="s">
        <v>1441</v>
      </c>
      <c r="C31" s="262" t="s">
        <v>73</v>
      </c>
      <c r="D31" s="263">
        <v>0.770336385341434</v>
      </c>
      <c r="E31" s="264">
        <v>9876</v>
      </c>
      <c r="F31" s="265" t="s">
        <v>232</v>
      </c>
      <c r="G31" s="266" t="s">
        <v>1162</v>
      </c>
      <c r="H31" s="267">
        <v>3</v>
      </c>
      <c r="I31" s="268">
        <v>2398.6210000000001</v>
      </c>
      <c r="J31" s="269">
        <v>7.206813644173366E-3</v>
      </c>
      <c r="K31" s="269">
        <v>0.36188793197133495</v>
      </c>
      <c r="L31" s="269">
        <v>0.15675673647483282</v>
      </c>
      <c r="M31" s="270">
        <v>10.474</v>
      </c>
      <c r="N31" s="271">
        <v>0.20845310701440536</v>
      </c>
      <c r="O31" s="271">
        <v>6.6288088030580905</v>
      </c>
      <c r="P31" s="272">
        <v>5</v>
      </c>
      <c r="Q31" s="273">
        <v>5</v>
      </c>
      <c r="R31" s="273">
        <v>159</v>
      </c>
    </row>
    <row r="32" spans="1:18" ht="16.5">
      <c r="A32" s="260" t="s">
        <v>156</v>
      </c>
      <c r="B32" s="261" t="s">
        <v>1474</v>
      </c>
      <c r="C32" s="262" t="s">
        <v>73</v>
      </c>
      <c r="D32" s="263">
        <v>0.78308299788257119</v>
      </c>
      <c r="E32" s="264">
        <v>92</v>
      </c>
      <c r="F32" s="265" t="s">
        <v>231</v>
      </c>
      <c r="G32" s="266" t="s">
        <v>1109</v>
      </c>
      <c r="H32" s="267">
        <v>14</v>
      </c>
      <c r="I32" s="268">
        <v>1873.3919999999998</v>
      </c>
      <c r="J32" s="269">
        <v>4.2493772098315353E-3</v>
      </c>
      <c r="K32" s="269">
        <v>0.40979147462603877</v>
      </c>
      <c r="L32" s="269">
        <v>0.291983738587546</v>
      </c>
      <c r="M32" s="270">
        <v>13.451000000000001</v>
      </c>
      <c r="N32" s="271">
        <v>0.16013733377744754</v>
      </c>
      <c r="O32" s="271">
        <v>33.895735649559732</v>
      </c>
      <c r="P32" s="272">
        <v>5</v>
      </c>
      <c r="Q32" s="273">
        <v>3</v>
      </c>
      <c r="R32" s="273">
        <v>635</v>
      </c>
    </row>
    <row r="33" spans="1:18" ht="16.5">
      <c r="A33" s="260" t="s">
        <v>156</v>
      </c>
      <c r="B33" s="261" t="s">
        <v>1489</v>
      </c>
      <c r="C33" s="262" t="s">
        <v>70</v>
      </c>
      <c r="D33" s="263">
        <v>0.84772727272727266</v>
      </c>
      <c r="E33" s="264">
        <v>6513</v>
      </c>
      <c r="F33" s="265" t="s">
        <v>232</v>
      </c>
      <c r="G33" s="266" t="s">
        <v>1143</v>
      </c>
      <c r="H33" s="267">
        <v>1</v>
      </c>
      <c r="I33" s="268">
        <v>2241.7539999999999</v>
      </c>
      <c r="J33" s="269">
        <v>1.9492072708391258E-2</v>
      </c>
      <c r="K33" s="269">
        <v>0.34704854892426446</v>
      </c>
      <c r="L33" s="269">
        <v>0.24177496728008516</v>
      </c>
      <c r="M33" s="270">
        <v>12.754</v>
      </c>
      <c r="N33" s="271">
        <v>0.17843171016980455</v>
      </c>
      <c r="O33" s="271">
        <v>3.4348104207687373</v>
      </c>
      <c r="P33" s="272">
        <v>3</v>
      </c>
      <c r="Q33" s="273">
        <v>4</v>
      </c>
      <c r="R33" s="273">
        <v>77</v>
      </c>
    </row>
    <row r="34" spans="1:18" ht="16.5">
      <c r="A34" s="260" t="s">
        <v>156</v>
      </c>
      <c r="B34" s="261" t="s">
        <v>1528</v>
      </c>
      <c r="C34" s="262" t="s">
        <v>70</v>
      </c>
      <c r="D34" s="263">
        <v>0.81454545454545446</v>
      </c>
      <c r="E34" s="264">
        <v>6489</v>
      </c>
      <c r="F34" s="265" t="s">
        <v>228</v>
      </c>
      <c r="G34" s="266" t="s">
        <v>1020</v>
      </c>
      <c r="H34" s="267">
        <v>1</v>
      </c>
      <c r="I34" s="268">
        <v>1964.0060000000001</v>
      </c>
      <c r="J34" s="269">
        <v>2.2372265200846314E-2</v>
      </c>
      <c r="K34" s="269">
        <v>0.43428741869118187</v>
      </c>
      <c r="L34" s="269">
        <v>0.25203588991072329</v>
      </c>
      <c r="M34" s="270">
        <v>13.981</v>
      </c>
      <c r="N34" s="271">
        <v>0.10183268279221143</v>
      </c>
      <c r="O34" s="271">
        <v>52.138333589612252</v>
      </c>
      <c r="P34" s="272">
        <v>55</v>
      </c>
      <c r="Q34" s="273">
        <v>2</v>
      </c>
      <c r="R34" s="273">
        <v>1024</v>
      </c>
    </row>
    <row r="35" spans="1:18" ht="16.5">
      <c r="A35" s="260" t="s">
        <v>156</v>
      </c>
      <c r="B35" s="261" t="s">
        <v>1564</v>
      </c>
      <c r="C35" s="262" t="s">
        <v>70</v>
      </c>
      <c r="D35" s="263">
        <v>0.80953286969579885</v>
      </c>
      <c r="E35" s="264">
        <v>3133</v>
      </c>
      <c r="F35" s="265" t="s">
        <v>230</v>
      </c>
      <c r="G35" s="266" t="s">
        <v>1075</v>
      </c>
      <c r="H35" s="267">
        <v>3</v>
      </c>
      <c r="I35" s="268">
        <v>2249.027</v>
      </c>
      <c r="J35" s="269">
        <v>2.9201954743157999E-2</v>
      </c>
      <c r="K35" s="269">
        <v>0.37745157592210749</v>
      </c>
      <c r="L35" s="269">
        <v>0.23432355414141315</v>
      </c>
      <c r="M35" s="270">
        <v>10.916</v>
      </c>
      <c r="N35" s="271">
        <v>8.8927345025204232E-2</v>
      </c>
      <c r="O35" s="271">
        <v>11.871800560864765</v>
      </c>
      <c r="P35" s="272">
        <v>16</v>
      </c>
      <c r="Q35" s="273">
        <v>2</v>
      </c>
      <c r="R35" s="273">
        <v>267</v>
      </c>
    </row>
    <row r="36" spans="1:18" ht="16.5">
      <c r="A36" s="260" t="s">
        <v>156</v>
      </c>
      <c r="B36" s="261" t="s">
        <v>1567</v>
      </c>
      <c r="C36" s="262" t="s">
        <v>70</v>
      </c>
      <c r="D36" s="263">
        <v>0.83960000000000012</v>
      </c>
      <c r="E36" s="264">
        <v>3168</v>
      </c>
      <c r="F36" s="265" t="s">
        <v>231</v>
      </c>
      <c r="G36" s="266" t="s">
        <v>1115</v>
      </c>
      <c r="H36" s="267">
        <v>1</v>
      </c>
      <c r="I36" s="268">
        <v>2098.9520000000002</v>
      </c>
      <c r="J36" s="269">
        <v>4.8282565264817588E-3</v>
      </c>
      <c r="K36" s="269">
        <v>0.32088501341757264</v>
      </c>
      <c r="L36" s="269">
        <v>0.26346481482187301</v>
      </c>
      <c r="M36" s="270">
        <v>12.462999999999999</v>
      </c>
      <c r="N36" s="271">
        <v>4.7642823656758225E-2</v>
      </c>
      <c r="O36" s="271">
        <v>2.3821411828379113</v>
      </c>
      <c r="P36" s="272">
        <v>1</v>
      </c>
      <c r="Q36" s="273">
        <v>1</v>
      </c>
      <c r="R36" s="273">
        <v>50</v>
      </c>
    </row>
    <row r="37" spans="1:18" ht="16.5">
      <c r="A37" s="260" t="s">
        <v>156</v>
      </c>
      <c r="B37" s="261" t="s">
        <v>1597</v>
      </c>
      <c r="C37" s="262" t="s">
        <v>70</v>
      </c>
      <c r="D37" s="263">
        <v>0.84259280025301209</v>
      </c>
      <c r="E37" s="264">
        <v>5357</v>
      </c>
      <c r="F37" s="265" t="s">
        <v>232</v>
      </c>
      <c r="G37" s="266" t="s">
        <v>1172</v>
      </c>
      <c r="H37" s="267">
        <v>17</v>
      </c>
      <c r="I37" s="268">
        <v>2019.1029999999998</v>
      </c>
      <c r="J37" s="269">
        <v>1.2062288007821735E-2</v>
      </c>
      <c r="K37" s="269">
        <v>0.37839948870423618</v>
      </c>
      <c r="L37" s="269">
        <v>0.25110160303857704</v>
      </c>
      <c r="M37" s="270">
        <v>12.082000000000001</v>
      </c>
      <c r="N37" s="271">
        <v>4.9526943400113814E-2</v>
      </c>
      <c r="O37" s="271">
        <v>43.682764078900384</v>
      </c>
      <c r="P37" s="272">
        <v>3</v>
      </c>
      <c r="Q37" s="273">
        <v>1</v>
      </c>
      <c r="R37" s="273">
        <v>882</v>
      </c>
    </row>
    <row r="38" spans="1:18" ht="16.5">
      <c r="A38" s="260" t="s">
        <v>156</v>
      </c>
      <c r="B38" s="261" t="s">
        <v>1603</v>
      </c>
      <c r="C38" s="262" t="s">
        <v>73</v>
      </c>
      <c r="D38" s="263">
        <v>0.78451612903225798</v>
      </c>
      <c r="E38" s="264">
        <v>5991</v>
      </c>
      <c r="F38" s="265" t="s">
        <v>233</v>
      </c>
      <c r="G38" s="266" t="s">
        <v>1185</v>
      </c>
      <c r="H38" s="267">
        <v>1</v>
      </c>
      <c r="I38" s="268">
        <v>2458.6370000000002</v>
      </c>
      <c r="J38" s="269">
        <v>1.1813126231115389E-2</v>
      </c>
      <c r="K38" s="269">
        <v>0.3654491681104533</v>
      </c>
      <c r="L38" s="269">
        <v>0.2269550161329224</v>
      </c>
      <c r="M38" s="270">
        <v>15.019</v>
      </c>
      <c r="N38" s="271">
        <v>4.0672941959305091E-2</v>
      </c>
      <c r="O38" s="271">
        <v>5.0027718609945264</v>
      </c>
      <c r="P38" s="272">
        <v>14</v>
      </c>
      <c r="Q38" s="273">
        <v>1</v>
      </c>
      <c r="R38" s="273">
        <v>123</v>
      </c>
    </row>
    <row r="39" spans="1:18" ht="16.5">
      <c r="A39" s="260" t="s">
        <v>156</v>
      </c>
      <c r="B39" s="261" t="s">
        <v>1606</v>
      </c>
      <c r="C39" s="262" t="s">
        <v>70</v>
      </c>
      <c r="D39" s="263">
        <v>0.83499999999999996</v>
      </c>
      <c r="E39" s="264">
        <v>7740</v>
      </c>
      <c r="F39" s="265" t="s">
        <v>227</v>
      </c>
      <c r="G39" s="266" t="s">
        <v>974</v>
      </c>
      <c r="H39" s="267">
        <v>1</v>
      </c>
      <c r="I39" s="268">
        <v>2017.2809999999999</v>
      </c>
      <c r="J39" s="269">
        <v>1.1135642102984724E-2</v>
      </c>
      <c r="K39" s="269">
        <v>0.35727414489583814</v>
      </c>
      <c r="L39" s="269">
        <v>0.17597944956602476</v>
      </c>
      <c r="M39" s="270">
        <v>10.452</v>
      </c>
      <c r="N39" s="271">
        <v>0.29743005560454888</v>
      </c>
      <c r="O39" s="271">
        <v>5.2050259730796062</v>
      </c>
      <c r="P39" s="272">
        <v>0</v>
      </c>
      <c r="Q39" s="273">
        <v>6</v>
      </c>
      <c r="R39" s="273">
        <v>105</v>
      </c>
    </row>
    <row r="40" spans="1:18" ht="16.5">
      <c r="A40" s="260" t="s">
        <v>156</v>
      </c>
      <c r="B40" s="261" t="s">
        <v>1612</v>
      </c>
      <c r="C40" s="262" t="s">
        <v>70</v>
      </c>
      <c r="D40" s="263">
        <v>0.81330913695131968</v>
      </c>
      <c r="E40" s="264">
        <v>1298</v>
      </c>
      <c r="F40" s="265" t="s">
        <v>230</v>
      </c>
      <c r="G40" s="266" t="s">
        <v>1080</v>
      </c>
      <c r="H40" s="267">
        <v>2</v>
      </c>
      <c r="I40" s="268">
        <v>1842.3139999999999</v>
      </c>
      <c r="J40" s="269">
        <v>2.3380309011520054E-2</v>
      </c>
      <c r="K40" s="269">
        <v>0.41316212292261362</v>
      </c>
      <c r="L40" s="269">
        <v>0.25945631417879905</v>
      </c>
      <c r="M40" s="270">
        <v>12.323</v>
      </c>
      <c r="N40" s="271">
        <v>5.4279563635732025E-2</v>
      </c>
      <c r="O40" s="271">
        <v>24.751481017893802</v>
      </c>
      <c r="P40" s="272">
        <v>15</v>
      </c>
      <c r="Q40" s="273">
        <v>1</v>
      </c>
      <c r="R40" s="273">
        <v>456</v>
      </c>
    </row>
    <row r="41" spans="1:18" ht="16.5">
      <c r="A41" s="260" t="s">
        <v>156</v>
      </c>
      <c r="B41" s="261" t="s">
        <v>1651</v>
      </c>
      <c r="C41" s="262" t="s">
        <v>70</v>
      </c>
      <c r="D41" s="263">
        <v>0.82105735948488989</v>
      </c>
      <c r="E41" s="264">
        <v>1631</v>
      </c>
      <c r="F41" s="265" t="s">
        <v>229</v>
      </c>
      <c r="G41" s="266" t="s">
        <v>1073</v>
      </c>
      <c r="H41" s="267">
        <v>4</v>
      </c>
      <c r="I41" s="268">
        <v>451.11400000000003</v>
      </c>
      <c r="J41" s="269">
        <v>3.7458852292438477E-2</v>
      </c>
      <c r="K41" s="269">
        <v>0.32395209610432596</v>
      </c>
      <c r="L41" s="269">
        <v>0.23054039555411715</v>
      </c>
      <c r="M41" s="270">
        <v>10.302</v>
      </c>
      <c r="N41" s="271">
        <v>0.22167345726357415</v>
      </c>
      <c r="O41" s="271">
        <v>12.857060521287302</v>
      </c>
      <c r="P41" s="272">
        <v>1</v>
      </c>
      <c r="Q41" s="273">
        <v>1</v>
      </c>
      <c r="R41" s="273">
        <v>58</v>
      </c>
    </row>
    <row r="42" spans="1:18" ht="16.5">
      <c r="A42" s="260" t="s">
        <v>156</v>
      </c>
      <c r="B42" s="261" t="s">
        <v>1657</v>
      </c>
      <c r="C42" s="262" t="s">
        <v>70</v>
      </c>
      <c r="D42" s="263">
        <v>0.84173913043478266</v>
      </c>
      <c r="E42" s="264">
        <v>7389</v>
      </c>
      <c r="F42" s="265" t="s">
        <v>231</v>
      </c>
      <c r="G42" s="266" t="s">
        <v>1117</v>
      </c>
      <c r="H42" s="267">
        <v>1</v>
      </c>
      <c r="I42" s="268">
        <v>2085.9690000000001</v>
      </c>
      <c r="J42" s="269">
        <v>1.5067966656081885E-2</v>
      </c>
      <c r="K42" s="269">
        <v>0.38103670650788879</v>
      </c>
      <c r="L42" s="269">
        <v>0.17497863103430589</v>
      </c>
      <c r="M42" s="270">
        <v>9.4030000000000005</v>
      </c>
      <c r="N42" s="271">
        <v>0</v>
      </c>
      <c r="O42" s="271">
        <v>6.7115091355624168</v>
      </c>
      <c r="P42" s="272">
        <v>16</v>
      </c>
      <c r="Q42" s="273">
        <v>0</v>
      </c>
      <c r="R42" s="273">
        <v>140</v>
      </c>
    </row>
    <row r="43" spans="1:18" ht="16.5">
      <c r="A43" s="260" t="s">
        <v>156</v>
      </c>
      <c r="B43" s="261" t="s">
        <v>1669</v>
      </c>
      <c r="C43" s="262" t="s">
        <v>70</v>
      </c>
      <c r="D43" s="263">
        <v>0.83857142857142852</v>
      </c>
      <c r="E43" s="264">
        <v>5600</v>
      </c>
      <c r="F43" s="265" t="s">
        <v>228</v>
      </c>
      <c r="G43" s="266" t="s">
        <v>995</v>
      </c>
      <c r="H43" s="267">
        <v>1</v>
      </c>
      <c r="I43" s="268">
        <v>1490.9269999999999</v>
      </c>
      <c r="J43" s="269">
        <v>3.3758374836660644E-2</v>
      </c>
      <c r="K43" s="269">
        <v>0.36037248814240525</v>
      </c>
      <c r="L43" s="269">
        <v>0.10664506042214006</v>
      </c>
      <c r="M43" s="270">
        <v>10.86</v>
      </c>
      <c r="N43" s="271">
        <v>6.7072365045371105E-2</v>
      </c>
      <c r="O43" s="271">
        <v>35.81664293422817</v>
      </c>
      <c r="P43" s="272">
        <v>6</v>
      </c>
      <c r="Q43" s="273">
        <v>1</v>
      </c>
      <c r="R43" s="273">
        <v>534</v>
      </c>
    </row>
    <row r="44" spans="1:18" ht="16.5">
      <c r="A44" s="260" t="s">
        <v>156</v>
      </c>
      <c r="B44" s="261" t="s">
        <v>1684</v>
      </c>
      <c r="C44" s="262" t="s">
        <v>70</v>
      </c>
      <c r="D44" s="263">
        <v>0.84227031295616428</v>
      </c>
      <c r="E44" s="264">
        <v>2782</v>
      </c>
      <c r="F44" s="265" t="s">
        <v>228</v>
      </c>
      <c r="G44" s="266" t="s">
        <v>995</v>
      </c>
      <c r="H44" s="267">
        <v>13</v>
      </c>
      <c r="I44" s="268">
        <v>1643.9669999999996</v>
      </c>
      <c r="J44" s="269">
        <v>2.0192425675410443E-2</v>
      </c>
      <c r="K44" s="269">
        <v>0.40459664919342098</v>
      </c>
      <c r="L44" s="269">
        <v>0.16423687336789605</v>
      </c>
      <c r="M44" s="270">
        <v>11.420999999999999</v>
      </c>
      <c r="N44" s="271">
        <v>0.42579930132417509</v>
      </c>
      <c r="O44" s="271">
        <v>6.6303034063335833</v>
      </c>
      <c r="P44" s="272">
        <v>43</v>
      </c>
      <c r="Q44" s="273">
        <v>7</v>
      </c>
      <c r="R44" s="273">
        <v>109</v>
      </c>
    </row>
    <row r="45" spans="1:18" ht="16.5">
      <c r="A45" s="260" t="s">
        <v>156</v>
      </c>
      <c r="B45" s="261" t="s">
        <v>1690</v>
      </c>
      <c r="C45" s="262" t="s">
        <v>73</v>
      </c>
      <c r="D45" s="263">
        <v>0.75173913043478269</v>
      </c>
      <c r="E45" s="264">
        <v>3384</v>
      </c>
      <c r="F45" s="265" t="s">
        <v>228</v>
      </c>
      <c r="G45" s="266" t="s">
        <v>1028</v>
      </c>
      <c r="H45" s="267">
        <v>1</v>
      </c>
      <c r="I45" s="268">
        <v>1865.8389999999999</v>
      </c>
      <c r="J45" s="269">
        <v>1.211977310298149E-2</v>
      </c>
      <c r="K45" s="269">
        <v>0.34587003902916208</v>
      </c>
      <c r="L45" s="269">
        <v>7.8248980753430494E-2</v>
      </c>
      <c r="M45" s="270">
        <v>10.617000000000001</v>
      </c>
      <c r="N45" s="271">
        <v>1.6614509612029762</v>
      </c>
      <c r="O45" s="271">
        <v>4.2876153837496158</v>
      </c>
      <c r="P45" s="272">
        <v>0</v>
      </c>
      <c r="Q45" s="273">
        <v>31</v>
      </c>
      <c r="R45" s="273">
        <v>80</v>
      </c>
    </row>
    <row r="46" spans="1:18" ht="16.5">
      <c r="A46" s="260" t="s">
        <v>156</v>
      </c>
      <c r="B46" s="261" t="s">
        <v>1705</v>
      </c>
      <c r="C46" s="262" t="s">
        <v>70</v>
      </c>
      <c r="D46" s="263">
        <v>0.83101940341672398</v>
      </c>
      <c r="E46" s="264">
        <v>5514</v>
      </c>
      <c r="F46" s="265" t="s">
        <v>232</v>
      </c>
      <c r="G46" s="266" t="s">
        <v>1156</v>
      </c>
      <c r="H46" s="267">
        <v>3</v>
      </c>
      <c r="I46" s="268">
        <v>2255.9370000000004</v>
      </c>
      <c r="J46" s="269">
        <v>1.4833423933004766E-2</v>
      </c>
      <c r="K46" s="269">
        <v>0.37607153772102747</v>
      </c>
      <c r="L46" s="269">
        <v>0.22562686812619326</v>
      </c>
      <c r="M46" s="270">
        <v>12.991</v>
      </c>
      <c r="N46" s="271">
        <v>0.6205847060445393</v>
      </c>
      <c r="O46" s="271">
        <v>57.980342536161238</v>
      </c>
      <c r="P46" s="272">
        <v>3</v>
      </c>
      <c r="Q46" s="273">
        <v>14</v>
      </c>
      <c r="R46" s="273">
        <v>1308</v>
      </c>
    </row>
    <row r="47" spans="1:18" ht="16.5">
      <c r="A47" s="260" t="s">
        <v>156</v>
      </c>
      <c r="B47" s="261" t="s">
        <v>1732</v>
      </c>
      <c r="C47" s="262" t="s">
        <v>70</v>
      </c>
      <c r="D47" s="263">
        <v>0.84467812676386678</v>
      </c>
      <c r="E47" s="264">
        <v>2812</v>
      </c>
      <c r="F47" s="265" t="s">
        <v>231</v>
      </c>
      <c r="G47" s="266" t="s">
        <v>1100</v>
      </c>
      <c r="H47" s="267">
        <v>11</v>
      </c>
      <c r="I47" s="268">
        <v>1999.2749999999999</v>
      </c>
      <c r="J47" s="269">
        <v>3.838560926235602E-2</v>
      </c>
      <c r="K47" s="269">
        <v>0.36331525378520846</v>
      </c>
      <c r="L47" s="269">
        <v>0.23908666891748256</v>
      </c>
      <c r="M47" s="270">
        <v>11.669</v>
      </c>
      <c r="N47" s="271">
        <v>5.0018131572695107E-2</v>
      </c>
      <c r="O47" s="271">
        <v>8.0529191832039118</v>
      </c>
      <c r="P47" s="272">
        <v>12</v>
      </c>
      <c r="Q47" s="273">
        <v>1</v>
      </c>
      <c r="R47" s="273">
        <v>161</v>
      </c>
    </row>
    <row r="48" spans="1:18" ht="16.5">
      <c r="A48" s="260" t="s">
        <v>156</v>
      </c>
      <c r="B48" s="261" t="s">
        <v>1762</v>
      </c>
      <c r="C48" s="262" t="s">
        <v>73</v>
      </c>
      <c r="D48" s="263">
        <v>0.73416666666666675</v>
      </c>
      <c r="E48" s="264">
        <v>6444</v>
      </c>
      <c r="F48" s="265" t="s">
        <v>231</v>
      </c>
      <c r="G48" s="266" t="s">
        <v>1137</v>
      </c>
      <c r="H48" s="267">
        <v>1</v>
      </c>
      <c r="I48" s="268">
        <v>2021.86</v>
      </c>
      <c r="J48" s="269">
        <v>2.8237134994213622E-2</v>
      </c>
      <c r="K48" s="269">
        <v>0.40323165144758777</v>
      </c>
      <c r="L48" s="269">
        <v>0.20129979325967179</v>
      </c>
      <c r="M48" s="270">
        <v>13.141999999999999</v>
      </c>
      <c r="N48" s="271">
        <v>0</v>
      </c>
      <c r="O48" s="271">
        <v>7.1221548475166436</v>
      </c>
      <c r="P48" s="272">
        <v>20</v>
      </c>
      <c r="Q48" s="273">
        <v>0</v>
      </c>
      <c r="R48" s="273">
        <v>144</v>
      </c>
    </row>
    <row r="49" spans="1:18" ht="16.5">
      <c r="A49" s="260" t="s">
        <v>156</v>
      </c>
      <c r="B49" s="261" t="s">
        <v>1765</v>
      </c>
      <c r="C49" s="262" t="s">
        <v>73</v>
      </c>
      <c r="D49" s="263">
        <v>0.79261148533668135</v>
      </c>
      <c r="E49" s="264">
        <v>2467</v>
      </c>
      <c r="F49" s="265" t="s">
        <v>232</v>
      </c>
      <c r="G49" s="266" t="s">
        <v>1164</v>
      </c>
      <c r="H49" s="267">
        <v>2</v>
      </c>
      <c r="I49" s="268">
        <v>2384.0189999999998</v>
      </c>
      <c r="J49" s="269">
        <v>2.3329811982167527E-2</v>
      </c>
      <c r="K49" s="269">
        <v>0.41436952431871288</v>
      </c>
      <c r="L49" s="269">
        <v>0.30830291201538246</v>
      </c>
      <c r="M49" s="270">
        <v>14.335000000000001</v>
      </c>
      <c r="N49" s="271">
        <v>0.12583792327158469</v>
      </c>
      <c r="O49" s="271">
        <v>28.187694812834966</v>
      </c>
      <c r="P49" s="272">
        <v>56</v>
      </c>
      <c r="Q49" s="273">
        <v>3</v>
      </c>
      <c r="R49" s="273">
        <v>672</v>
      </c>
    </row>
    <row r="50" spans="1:18" ht="16.5">
      <c r="A50" s="260" t="s">
        <v>156</v>
      </c>
      <c r="B50" s="261" t="s">
        <v>1770</v>
      </c>
      <c r="C50" s="262" t="s">
        <v>70</v>
      </c>
      <c r="D50" s="263">
        <v>0.83389350735071766</v>
      </c>
      <c r="E50" s="264">
        <v>3304</v>
      </c>
      <c r="F50" s="265" t="s">
        <v>233</v>
      </c>
      <c r="G50" s="266" t="s">
        <v>1181</v>
      </c>
      <c r="H50" s="267">
        <v>2</v>
      </c>
      <c r="I50" s="268">
        <v>4413.8829999999998</v>
      </c>
      <c r="J50" s="269">
        <v>1.3445762880004521E-2</v>
      </c>
      <c r="K50" s="269">
        <v>0.34938682781990388</v>
      </c>
      <c r="L50" s="269">
        <v>0.20616767594428762</v>
      </c>
      <c r="M50" s="270">
        <v>10.726000000000001</v>
      </c>
      <c r="N50" s="271">
        <v>0.90623154261225325</v>
      </c>
      <c r="O50" s="271">
        <v>5.1655197928898433</v>
      </c>
      <c r="P50" s="272">
        <v>24</v>
      </c>
      <c r="Q50" s="273">
        <v>40</v>
      </c>
      <c r="R50" s="273">
        <v>228</v>
      </c>
    </row>
    <row r="51" spans="1:18" ht="16.5">
      <c r="A51" s="260" t="s">
        <v>156</v>
      </c>
      <c r="B51" s="261" t="s">
        <v>1776</v>
      </c>
      <c r="C51" s="262" t="s">
        <v>70</v>
      </c>
      <c r="D51" s="263">
        <v>0.81770571912602841</v>
      </c>
      <c r="E51" s="264">
        <v>1675</v>
      </c>
      <c r="F51" s="265" t="s">
        <v>230</v>
      </c>
      <c r="G51" s="266" t="s">
        <v>1096</v>
      </c>
      <c r="H51" s="267">
        <v>2</v>
      </c>
      <c r="I51" s="268">
        <v>2319.9989999999998</v>
      </c>
      <c r="J51" s="269">
        <v>1.206030017008649E-2</v>
      </c>
      <c r="K51" s="269">
        <v>0.38291382302815041</v>
      </c>
      <c r="L51" s="269">
        <v>0.32974152144031099</v>
      </c>
      <c r="M51" s="270">
        <v>10.967000000000001</v>
      </c>
      <c r="N51" s="271">
        <v>4.3103466854942617E-2</v>
      </c>
      <c r="O51" s="271">
        <v>9.8275904429269154</v>
      </c>
      <c r="P51" s="272">
        <v>6</v>
      </c>
      <c r="Q51" s="273">
        <v>1</v>
      </c>
      <c r="R51" s="273">
        <v>228</v>
      </c>
    </row>
    <row r="52" spans="1:18" ht="16.5">
      <c r="A52" s="260" t="s">
        <v>156</v>
      </c>
      <c r="B52" s="261" t="s">
        <v>1782</v>
      </c>
      <c r="C52" s="262" t="s">
        <v>70</v>
      </c>
      <c r="D52" s="263">
        <v>0.84318181818181814</v>
      </c>
      <c r="E52" s="264">
        <v>3812</v>
      </c>
      <c r="F52" s="265" t="s">
        <v>231</v>
      </c>
      <c r="G52" s="266" t="s">
        <v>1103</v>
      </c>
      <c r="H52" s="267">
        <v>1</v>
      </c>
      <c r="I52" s="268">
        <v>1670.604</v>
      </c>
      <c r="J52" s="269">
        <v>9.1056801728471755E-3</v>
      </c>
      <c r="K52" s="269">
        <v>0.34765676445978289</v>
      </c>
      <c r="L52" s="269">
        <v>0.25140607828066974</v>
      </c>
      <c r="M52" s="270">
        <v>12.835000000000001</v>
      </c>
      <c r="N52" s="271">
        <v>0</v>
      </c>
      <c r="O52" s="271">
        <v>6.823879267618179</v>
      </c>
      <c r="P52" s="272">
        <v>0</v>
      </c>
      <c r="Q52" s="273">
        <v>0</v>
      </c>
      <c r="R52" s="273">
        <v>114</v>
      </c>
    </row>
    <row r="53" spans="1:18" ht="16.5">
      <c r="A53" s="260" t="s">
        <v>156</v>
      </c>
      <c r="B53" s="261" t="s">
        <v>1797</v>
      </c>
      <c r="C53" s="262" t="s">
        <v>70</v>
      </c>
      <c r="D53" s="263">
        <v>0.83820252543940799</v>
      </c>
      <c r="E53" s="264">
        <v>2618</v>
      </c>
      <c r="F53" s="265" t="s">
        <v>229</v>
      </c>
      <c r="G53" s="266" t="s">
        <v>1063</v>
      </c>
      <c r="H53" s="267">
        <v>2</v>
      </c>
      <c r="I53" s="268">
        <v>1297.2</v>
      </c>
      <c r="J53" s="269">
        <v>2.8240415332665275E-2</v>
      </c>
      <c r="K53" s="269">
        <v>0.34115237422883438</v>
      </c>
      <c r="L53" s="269">
        <v>0.22818378045020044</v>
      </c>
      <c r="M53" s="270">
        <v>11.175000000000001</v>
      </c>
      <c r="N53" s="271">
        <v>0</v>
      </c>
      <c r="O53" s="271">
        <v>29.987665741597286</v>
      </c>
      <c r="P53" s="272">
        <v>3</v>
      </c>
      <c r="Q53" s="273">
        <v>0</v>
      </c>
      <c r="R53" s="273">
        <v>389</v>
      </c>
    </row>
    <row r="54" spans="1:18" ht="16.5">
      <c r="A54" s="260" t="s">
        <v>156</v>
      </c>
      <c r="B54" s="261" t="s">
        <v>1815</v>
      </c>
      <c r="C54" s="262" t="s">
        <v>70</v>
      </c>
      <c r="D54" s="263">
        <v>0.83700613401338364</v>
      </c>
      <c r="E54" s="264">
        <v>153</v>
      </c>
      <c r="F54" s="265" t="s">
        <v>229</v>
      </c>
      <c r="G54" s="266" t="s">
        <v>1073</v>
      </c>
      <c r="H54" s="267">
        <v>10</v>
      </c>
      <c r="I54" s="268">
        <v>1188.979</v>
      </c>
      <c r="J54" s="269">
        <v>1.7155394398813396E-2</v>
      </c>
      <c r="K54" s="269">
        <v>0.35969808799843772</v>
      </c>
      <c r="L54" s="269">
        <v>0.16400626083387512</v>
      </c>
      <c r="M54" s="270">
        <v>10.364000000000001</v>
      </c>
      <c r="N54" s="271">
        <v>8.4105774786602625E-2</v>
      </c>
      <c r="O54" s="271">
        <v>8.0741543795138515</v>
      </c>
      <c r="P54" s="272">
        <v>11</v>
      </c>
      <c r="Q54" s="273">
        <v>1</v>
      </c>
      <c r="R54" s="273">
        <v>96</v>
      </c>
    </row>
    <row r="55" spans="1:18" ht="16.5">
      <c r="A55" s="260" t="s">
        <v>156</v>
      </c>
      <c r="B55" s="261" t="s">
        <v>1818</v>
      </c>
      <c r="C55" s="262" t="s">
        <v>70</v>
      </c>
      <c r="D55" s="263">
        <v>0.82782608695652171</v>
      </c>
      <c r="E55" s="264">
        <v>7474</v>
      </c>
      <c r="F55" s="265" t="s">
        <v>231</v>
      </c>
      <c r="G55" s="266" t="s">
        <v>1119</v>
      </c>
      <c r="H55" s="267">
        <v>1</v>
      </c>
      <c r="I55" s="268">
        <v>1145.829</v>
      </c>
      <c r="J55" s="269">
        <v>1.4167100020131862E-2</v>
      </c>
      <c r="K55" s="269">
        <v>0.38664983484635324</v>
      </c>
      <c r="L55" s="269">
        <v>0.1440005445838777</v>
      </c>
      <c r="M55" s="270">
        <v>10.313000000000001</v>
      </c>
      <c r="N55" s="271">
        <v>8.7273057323562248E-2</v>
      </c>
      <c r="O55" s="271">
        <v>8.7273057323562249</v>
      </c>
      <c r="P55" s="272">
        <v>7</v>
      </c>
      <c r="Q55" s="273">
        <v>1</v>
      </c>
      <c r="R55" s="273">
        <v>100</v>
      </c>
    </row>
    <row r="56" spans="1:18" ht="16.5">
      <c r="A56" s="260" t="s">
        <v>156</v>
      </c>
      <c r="B56" s="261" t="s">
        <v>1830</v>
      </c>
      <c r="C56" s="262" t="s">
        <v>70</v>
      </c>
      <c r="D56" s="263">
        <v>0.80563644177013061</v>
      </c>
      <c r="E56" s="264">
        <v>3164</v>
      </c>
      <c r="F56" s="265" t="s">
        <v>229</v>
      </c>
      <c r="G56" s="266" t="s">
        <v>1034</v>
      </c>
      <c r="H56" s="267">
        <v>4</v>
      </c>
      <c r="I56" s="268">
        <v>2208.3340000000003</v>
      </c>
      <c r="J56" s="269">
        <v>3.4772594941644447E-2</v>
      </c>
      <c r="K56" s="269">
        <v>0.33400398336919462</v>
      </c>
      <c r="L56" s="269">
        <v>0.26083010993808003</v>
      </c>
      <c r="M56" s="270">
        <v>12.391999999999999</v>
      </c>
      <c r="N56" s="271">
        <v>0.22641502598791666</v>
      </c>
      <c r="O56" s="271">
        <v>29.298104362836416</v>
      </c>
      <c r="P56" s="272">
        <v>1</v>
      </c>
      <c r="Q56" s="273">
        <v>5</v>
      </c>
      <c r="R56" s="273">
        <v>647</v>
      </c>
    </row>
    <row r="57" spans="1:18" ht="16.5">
      <c r="A57" s="260" t="s">
        <v>156</v>
      </c>
      <c r="B57" s="261" t="s">
        <v>1875</v>
      </c>
      <c r="C57" s="262" t="s">
        <v>70</v>
      </c>
      <c r="D57" s="263">
        <v>0.81499999999999995</v>
      </c>
      <c r="E57" s="264">
        <v>3240</v>
      </c>
      <c r="F57" s="265" t="s">
        <v>230</v>
      </c>
      <c r="G57" s="266" t="s">
        <v>1084</v>
      </c>
      <c r="H57" s="267">
        <v>1</v>
      </c>
      <c r="I57" s="268">
        <v>2374.761</v>
      </c>
      <c r="J57" s="269">
        <v>2.7675590105989249E-2</v>
      </c>
      <c r="K57" s="269">
        <v>0.38399641729086137</v>
      </c>
      <c r="L57" s="269">
        <v>0.29813526498034959</v>
      </c>
      <c r="M57" s="270">
        <v>11.537000000000001</v>
      </c>
      <c r="N57" s="271">
        <v>4.2109500703439211E-2</v>
      </c>
      <c r="O57" s="271">
        <v>7.0743961181777877</v>
      </c>
      <c r="P57" s="272">
        <v>0</v>
      </c>
      <c r="Q57" s="273">
        <v>1</v>
      </c>
      <c r="R57" s="273">
        <v>168</v>
      </c>
    </row>
    <row r="58" spans="1:18" ht="16.5">
      <c r="A58" s="260" t="s">
        <v>156</v>
      </c>
      <c r="B58" s="261" t="s">
        <v>1902</v>
      </c>
      <c r="C58" s="262" t="s">
        <v>70</v>
      </c>
      <c r="D58" s="263">
        <v>0.82599999999999996</v>
      </c>
      <c r="E58" s="264">
        <v>6693</v>
      </c>
      <c r="F58" s="265" t="s">
        <v>228</v>
      </c>
      <c r="G58" s="266" t="s">
        <v>988</v>
      </c>
      <c r="H58" s="267">
        <v>1</v>
      </c>
      <c r="I58" s="268">
        <v>1027.107</v>
      </c>
      <c r="J58" s="269">
        <v>1.8850538012014334E-2</v>
      </c>
      <c r="K58" s="269">
        <v>0.37623186365514577</v>
      </c>
      <c r="L58" s="269">
        <v>0.22490353974804964</v>
      </c>
      <c r="M58" s="270">
        <v>13.818</v>
      </c>
      <c r="N58" s="271">
        <v>0</v>
      </c>
      <c r="O58" s="271">
        <v>6.7178979405261581</v>
      </c>
      <c r="P58" s="272">
        <v>16</v>
      </c>
      <c r="Q58" s="273">
        <v>0</v>
      </c>
      <c r="R58" s="273">
        <v>69</v>
      </c>
    </row>
    <row r="59" spans="1:18" ht="16.5">
      <c r="A59" s="260" t="s">
        <v>156</v>
      </c>
      <c r="B59" s="261" t="s">
        <v>1929</v>
      </c>
      <c r="C59" s="262" t="s">
        <v>73</v>
      </c>
      <c r="D59" s="263">
        <v>0.78083333333333338</v>
      </c>
      <c r="E59" s="264">
        <v>4158</v>
      </c>
      <c r="F59" s="265" t="s">
        <v>232</v>
      </c>
      <c r="G59" s="266" t="s">
        <v>1168</v>
      </c>
      <c r="H59" s="267">
        <v>1</v>
      </c>
      <c r="I59" s="268">
        <v>1938.4159999999999</v>
      </c>
      <c r="J59" s="269">
        <v>6.7340594408920804E-3</v>
      </c>
      <c r="K59" s="269">
        <v>0.39104492191743645</v>
      </c>
      <c r="L59" s="269">
        <v>0.22905299997523751</v>
      </c>
      <c r="M59" s="270">
        <v>12.648999999999999</v>
      </c>
      <c r="N59" s="271">
        <v>5.1588513507936376E-2</v>
      </c>
      <c r="O59" s="271">
        <v>12.174889187872985</v>
      </c>
      <c r="P59" s="272">
        <v>19</v>
      </c>
      <c r="Q59" s="273">
        <v>1</v>
      </c>
      <c r="R59" s="273">
        <v>236</v>
      </c>
    </row>
    <row r="60" spans="1:18" ht="16.5">
      <c r="A60" s="260" t="s">
        <v>156</v>
      </c>
      <c r="B60" s="261" t="s">
        <v>1932</v>
      </c>
      <c r="C60" s="262" t="s">
        <v>70</v>
      </c>
      <c r="D60" s="263">
        <v>0.81821428571428578</v>
      </c>
      <c r="E60" s="264">
        <v>9889</v>
      </c>
      <c r="F60" s="265" t="s">
        <v>230</v>
      </c>
      <c r="G60" s="266" t="s">
        <v>1098</v>
      </c>
      <c r="H60" s="267">
        <v>1</v>
      </c>
      <c r="I60" s="268">
        <v>2142.2020000000002</v>
      </c>
      <c r="J60" s="269">
        <v>1.4722735253939107E-2</v>
      </c>
      <c r="K60" s="269">
        <v>0.36802996581353958</v>
      </c>
      <c r="L60" s="269">
        <v>0.19279227635862536</v>
      </c>
      <c r="M60" s="270">
        <v>8.9090000000000007</v>
      </c>
      <c r="N60" s="271">
        <v>4.6680938585623576E-2</v>
      </c>
      <c r="O60" s="271">
        <v>5.1349032444185934</v>
      </c>
      <c r="P60" s="272">
        <v>1</v>
      </c>
      <c r="Q60" s="273">
        <v>1</v>
      </c>
      <c r="R60" s="273">
        <v>110</v>
      </c>
    </row>
    <row r="61" spans="1:18" ht="16.5">
      <c r="A61" s="260" t="s">
        <v>156</v>
      </c>
      <c r="B61" s="261" t="s">
        <v>1959</v>
      </c>
      <c r="C61" s="262" t="s">
        <v>73</v>
      </c>
      <c r="D61" s="263">
        <v>0.79836044733581568</v>
      </c>
      <c r="E61" s="264">
        <v>3694</v>
      </c>
      <c r="F61" s="265" t="s">
        <v>227</v>
      </c>
      <c r="G61" s="266" t="s">
        <v>974</v>
      </c>
      <c r="H61" s="267">
        <v>2</v>
      </c>
      <c r="I61" s="268">
        <v>1618.162</v>
      </c>
      <c r="J61" s="269">
        <v>3.066724209681573E-2</v>
      </c>
      <c r="K61" s="269">
        <v>0.38265561798323516</v>
      </c>
      <c r="L61" s="269">
        <v>0.10443948133746807</v>
      </c>
      <c r="M61" s="270">
        <v>10.625999999999999</v>
      </c>
      <c r="N61" s="271">
        <v>0.30899254833570433</v>
      </c>
      <c r="O61" s="271">
        <v>32.258822046247531</v>
      </c>
      <c r="P61" s="272">
        <v>30</v>
      </c>
      <c r="Q61" s="273">
        <v>5</v>
      </c>
      <c r="R61" s="273">
        <v>522</v>
      </c>
    </row>
    <row r="62" spans="1:18" ht="16.5">
      <c r="A62" s="260" t="s">
        <v>156</v>
      </c>
      <c r="B62" s="261" t="s">
        <v>1962</v>
      </c>
      <c r="C62" s="262" t="s">
        <v>70</v>
      </c>
      <c r="D62" s="263">
        <v>0.81713869843994913</v>
      </c>
      <c r="E62" s="264">
        <v>1273</v>
      </c>
      <c r="F62" s="265" t="s">
        <v>228</v>
      </c>
      <c r="G62" s="266" t="s">
        <v>1014</v>
      </c>
      <c r="H62" s="267">
        <v>3</v>
      </c>
      <c r="I62" s="268">
        <v>429.31800000000004</v>
      </c>
      <c r="J62" s="269">
        <v>1.3547667078036374E-2</v>
      </c>
      <c r="K62" s="269">
        <v>0.40678643273261356</v>
      </c>
      <c r="L62" s="269">
        <v>0.26087888232033135</v>
      </c>
      <c r="M62" s="270">
        <v>15.848000000000001</v>
      </c>
      <c r="N62" s="271">
        <v>0</v>
      </c>
      <c r="O62" s="271">
        <v>12.112233822015382</v>
      </c>
      <c r="P62" s="272">
        <v>6</v>
      </c>
      <c r="Q62" s="273">
        <v>0</v>
      </c>
      <c r="R62" s="273">
        <v>52</v>
      </c>
    </row>
    <row r="63" spans="1:18" ht="16.5">
      <c r="A63" s="260" t="s">
        <v>156</v>
      </c>
      <c r="B63" s="261" t="s">
        <v>1968</v>
      </c>
      <c r="C63" s="262" t="s">
        <v>70</v>
      </c>
      <c r="D63" s="263">
        <v>0.81057297339603873</v>
      </c>
      <c r="E63" s="264">
        <v>8504</v>
      </c>
      <c r="F63" s="265" t="s">
        <v>232</v>
      </c>
      <c r="G63" s="266" t="s">
        <v>1148</v>
      </c>
      <c r="H63" s="267">
        <v>12</v>
      </c>
      <c r="I63" s="268">
        <v>3656.9210000000003</v>
      </c>
      <c r="J63" s="269">
        <v>4.2001556788149749E-2</v>
      </c>
      <c r="K63" s="269">
        <v>0.35653127124960132</v>
      </c>
      <c r="L63" s="269">
        <v>0.23106870506636595</v>
      </c>
      <c r="M63" s="270">
        <v>13.257</v>
      </c>
      <c r="N63" s="271">
        <v>0.16407245330156159</v>
      </c>
      <c r="O63" s="271">
        <v>55.894015758065322</v>
      </c>
      <c r="P63" s="272">
        <v>7</v>
      </c>
      <c r="Q63" s="273">
        <v>6</v>
      </c>
      <c r="R63" s="273">
        <v>2044</v>
      </c>
    </row>
    <row r="64" spans="1:18" ht="16.5">
      <c r="A64" s="260" t="s">
        <v>156</v>
      </c>
      <c r="B64" s="261" t="s">
        <v>2004</v>
      </c>
      <c r="C64" s="262" t="s">
        <v>70</v>
      </c>
      <c r="D64" s="263">
        <v>0.83214285714285718</v>
      </c>
      <c r="E64" s="264">
        <v>107</v>
      </c>
      <c r="F64" s="265" t="s">
        <v>230</v>
      </c>
      <c r="G64" s="266" t="s">
        <v>1098</v>
      </c>
      <c r="H64" s="267">
        <v>1</v>
      </c>
      <c r="I64" s="268">
        <v>2146.2190000000001</v>
      </c>
      <c r="J64" s="269">
        <v>2.1306269085851912E-2</v>
      </c>
      <c r="K64" s="269">
        <v>0.37140561796147814</v>
      </c>
      <c r="L64" s="269">
        <v>0.16913465028498956</v>
      </c>
      <c r="M64" s="270">
        <v>9.3119999999999994</v>
      </c>
      <c r="N64" s="271">
        <v>4.6593567571622467E-2</v>
      </c>
      <c r="O64" s="271">
        <v>16.727090758212466</v>
      </c>
      <c r="P64" s="272">
        <v>1</v>
      </c>
      <c r="Q64" s="273">
        <v>1</v>
      </c>
      <c r="R64" s="273">
        <v>359</v>
      </c>
    </row>
    <row r="65" spans="1:18" ht="16.5">
      <c r="A65" s="260" t="s">
        <v>156</v>
      </c>
      <c r="B65" s="261" t="s">
        <v>2010</v>
      </c>
      <c r="C65" s="262" t="s">
        <v>73</v>
      </c>
      <c r="D65" s="263">
        <v>0.79547524777383116</v>
      </c>
      <c r="E65" s="264">
        <v>4060</v>
      </c>
      <c r="F65" s="265" t="s">
        <v>227</v>
      </c>
      <c r="G65" s="266" t="s">
        <v>970</v>
      </c>
      <c r="H65" s="267">
        <v>4</v>
      </c>
      <c r="I65" s="268">
        <v>1713.759</v>
      </c>
      <c r="J65" s="269">
        <v>3.4756269658326309E-2</v>
      </c>
      <c r="K65" s="269">
        <v>0.3355703453566965</v>
      </c>
      <c r="L65" s="269">
        <v>0.22990397132852403</v>
      </c>
      <c r="M65" s="270">
        <v>11.273</v>
      </c>
      <c r="N65" s="271">
        <v>1.108673973411664</v>
      </c>
      <c r="O65" s="271">
        <v>23.282153441644944</v>
      </c>
      <c r="P65" s="272">
        <v>1</v>
      </c>
      <c r="Q65" s="273">
        <v>19</v>
      </c>
      <c r="R65" s="273">
        <v>399</v>
      </c>
    </row>
    <row r="66" spans="1:18" ht="16.5">
      <c r="A66" s="260" t="s">
        <v>156</v>
      </c>
      <c r="B66" s="261" t="s">
        <v>2013</v>
      </c>
      <c r="C66" s="262" t="s">
        <v>70</v>
      </c>
      <c r="D66" s="263">
        <v>0.84835000140457018</v>
      </c>
      <c r="E66" s="264">
        <v>8184</v>
      </c>
      <c r="F66" s="265" t="s">
        <v>229</v>
      </c>
      <c r="G66" s="266" t="s">
        <v>1034</v>
      </c>
      <c r="H66" s="267">
        <v>4</v>
      </c>
      <c r="I66" s="268">
        <v>2195.2150000000001</v>
      </c>
      <c r="J66" s="269">
        <v>3.118009445681803E-2</v>
      </c>
      <c r="K66" s="269">
        <v>0.32502424695142546</v>
      </c>
      <c r="L66" s="269">
        <v>0.25145600772589471</v>
      </c>
      <c r="M66" s="270">
        <v>10.301</v>
      </c>
      <c r="N66" s="271">
        <v>0.13666087376407321</v>
      </c>
      <c r="O66" s="271">
        <v>10.659548153597711</v>
      </c>
      <c r="P66" s="272">
        <v>4</v>
      </c>
      <c r="Q66" s="273">
        <v>3</v>
      </c>
      <c r="R66" s="273">
        <v>234</v>
      </c>
    </row>
    <row r="67" spans="1:18" ht="16.5">
      <c r="A67" s="260" t="s">
        <v>156</v>
      </c>
      <c r="B67" s="261" t="s">
        <v>2025</v>
      </c>
      <c r="C67" s="262" t="s">
        <v>73</v>
      </c>
      <c r="D67" s="263">
        <v>0.75942766969873943</v>
      </c>
      <c r="E67" s="264">
        <v>5999</v>
      </c>
      <c r="F67" s="265" t="s">
        <v>229</v>
      </c>
      <c r="G67" s="266" t="s">
        <v>1065</v>
      </c>
      <c r="H67" s="267">
        <v>2</v>
      </c>
      <c r="I67" s="268">
        <v>2016.521</v>
      </c>
      <c r="J67" s="269">
        <v>2.2737769278586551E-2</v>
      </c>
      <c r="K67" s="269">
        <v>0.33726799323178613</v>
      </c>
      <c r="L67" s="269">
        <v>0.1343898724585561</v>
      </c>
      <c r="M67" s="270">
        <v>12.384</v>
      </c>
      <c r="N67" s="271">
        <v>0.19836143536318243</v>
      </c>
      <c r="O67" s="271">
        <v>61.938358192153714</v>
      </c>
      <c r="P67" s="272">
        <v>3</v>
      </c>
      <c r="Q67" s="273">
        <v>4</v>
      </c>
      <c r="R67" s="273">
        <v>1249</v>
      </c>
    </row>
    <row r="68" spans="1:18" ht="16.5">
      <c r="A68" s="260" t="s">
        <v>156</v>
      </c>
      <c r="B68" s="261" t="s">
        <v>2034</v>
      </c>
      <c r="C68" s="262" t="s">
        <v>73</v>
      </c>
      <c r="D68" s="263">
        <v>0.70750000000000002</v>
      </c>
      <c r="E68" s="264">
        <v>8495</v>
      </c>
      <c r="F68" s="265" t="s">
        <v>231</v>
      </c>
      <c r="G68" s="266" t="s">
        <v>1121</v>
      </c>
      <c r="H68" s="267">
        <v>1</v>
      </c>
      <c r="I68" s="268">
        <v>1033.6969999999999</v>
      </c>
      <c r="J68" s="269">
        <v>1.1416529067567316E-2</v>
      </c>
      <c r="K68" s="269">
        <v>0.39738788307058492</v>
      </c>
      <c r="L68" s="269">
        <v>0.3027966609170773</v>
      </c>
      <c r="M68" s="270">
        <v>11.593</v>
      </c>
      <c r="N68" s="271">
        <v>9.6740147257852169E-2</v>
      </c>
      <c r="O68" s="271">
        <v>18.961068862539026</v>
      </c>
      <c r="P68" s="272">
        <v>15</v>
      </c>
      <c r="Q68" s="273">
        <v>1</v>
      </c>
      <c r="R68" s="273">
        <v>196</v>
      </c>
    </row>
    <row r="69" spans="1:18" ht="16.5">
      <c r="A69" s="260" t="s">
        <v>156</v>
      </c>
      <c r="B69" s="261" t="s">
        <v>2058</v>
      </c>
      <c r="C69" s="262" t="s">
        <v>73</v>
      </c>
      <c r="D69" s="263">
        <v>0.78261022965220139</v>
      </c>
      <c r="E69" s="264">
        <v>354</v>
      </c>
      <c r="F69" s="265" t="s">
        <v>232</v>
      </c>
      <c r="G69" s="266" t="s">
        <v>1154</v>
      </c>
      <c r="H69" s="267">
        <v>3</v>
      </c>
      <c r="I69" s="268">
        <v>2340.8240000000001</v>
      </c>
      <c r="J69" s="269">
        <v>1.115248796625587E-2</v>
      </c>
      <c r="K69" s="269">
        <v>0.34068681252107724</v>
      </c>
      <c r="L69" s="269">
        <v>0.23752319695970306</v>
      </c>
      <c r="M69" s="270">
        <v>11.13</v>
      </c>
      <c r="N69" s="271">
        <v>0.21359999726592002</v>
      </c>
      <c r="O69" s="271">
        <v>22.427999712921604</v>
      </c>
      <c r="P69" s="272">
        <v>0</v>
      </c>
      <c r="Q69" s="273">
        <v>5</v>
      </c>
      <c r="R69" s="273">
        <v>525</v>
      </c>
    </row>
    <row r="70" spans="1:18" ht="16.5">
      <c r="A70" s="260" t="s">
        <v>156</v>
      </c>
      <c r="B70" s="261" t="s">
        <v>2064</v>
      </c>
      <c r="C70" s="262" t="s">
        <v>70</v>
      </c>
      <c r="D70" s="263">
        <v>0.83416666666666661</v>
      </c>
      <c r="E70" s="264">
        <v>4134</v>
      </c>
      <c r="F70" s="265" t="s">
        <v>228</v>
      </c>
      <c r="G70" s="266" t="s">
        <v>1024</v>
      </c>
      <c r="H70" s="267">
        <v>1</v>
      </c>
      <c r="I70" s="268">
        <v>1954.998</v>
      </c>
      <c r="J70" s="269">
        <v>1.5699947830255429E-2</v>
      </c>
      <c r="K70" s="269">
        <v>0.35805189523848358</v>
      </c>
      <c r="L70" s="269">
        <v>0.12685434972311993</v>
      </c>
      <c r="M70" s="270">
        <v>8.532</v>
      </c>
      <c r="N70" s="271">
        <v>0.10230189493799993</v>
      </c>
      <c r="O70" s="271">
        <v>6.138113696279996</v>
      </c>
      <c r="P70" s="272">
        <v>0</v>
      </c>
      <c r="Q70" s="273">
        <v>2</v>
      </c>
      <c r="R70" s="273">
        <v>120</v>
      </c>
    </row>
    <row r="71" spans="1:18" ht="16.5">
      <c r="A71" s="260" t="s">
        <v>156</v>
      </c>
      <c r="B71" s="261" t="s">
        <v>2079</v>
      </c>
      <c r="C71" s="262" t="s">
        <v>70</v>
      </c>
      <c r="D71" s="263">
        <v>0.83707638828488973</v>
      </c>
      <c r="E71" s="264">
        <v>8949</v>
      </c>
      <c r="F71" s="265" t="s">
        <v>228</v>
      </c>
      <c r="G71" s="266" t="s">
        <v>1024</v>
      </c>
      <c r="H71" s="267">
        <v>2</v>
      </c>
      <c r="I71" s="268">
        <v>1938.14</v>
      </c>
      <c r="J71" s="269">
        <v>4.6413451271873213E-2</v>
      </c>
      <c r="K71" s="269">
        <v>0.35931220597304719</v>
      </c>
      <c r="L71" s="269">
        <v>4.8500108351305887E-2</v>
      </c>
      <c r="M71" s="270">
        <v>8.2520000000000007</v>
      </c>
      <c r="N71" s="271">
        <v>0</v>
      </c>
      <c r="O71" s="271">
        <v>15.685141424252118</v>
      </c>
      <c r="P71" s="272">
        <v>17</v>
      </c>
      <c r="Q71" s="273">
        <v>0</v>
      </c>
      <c r="R71" s="273">
        <v>304</v>
      </c>
    </row>
  </sheetData>
  <phoneticPr fontId="2" type="noConversion"/>
  <conditionalFormatting sqref="C14:D7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2024-03-27T07:48:55Z</dcterms:modified>
</cp:coreProperties>
</file>