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EF0D59E6-5194-4A18-A8B0-D4D25E42D56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externalReferences>
    <externalReference r:id="rId9"/>
  </externalReferences>
  <definedNames>
    <definedName name="_xlnm._FilterDatabase" localSheetId="4" hidden="1">운전자별!$A$4:$BR$131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운전자별!$A$1:$R$132</definedName>
    <definedName name="_xlnm.Print_Area" localSheetId="1">종합!$A$1:$L$111</definedName>
    <definedName name="_xlnm.Print_Area" localSheetId="3">차량별!$A$1:$T$59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70" l="1" a="1"/>
  <c r="N47" i="70"/>
  <c r="A132" i="7" l="1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J103" i="70"/>
  <c r="D100" i="70"/>
  <c r="J25" i="70"/>
  <c r="K25" i="70"/>
  <c r="K64" i="70"/>
  <c r="S61" i="70"/>
  <c r="I61" i="70"/>
  <c r="G61" i="70"/>
  <c r="K60" i="70"/>
  <c r="K63" i="70" s="1"/>
  <c r="J60" i="70"/>
  <c r="J64" i="70" s="1"/>
  <c r="I60" i="70"/>
  <c r="I65" i="70" s="1"/>
  <c r="H60" i="70"/>
  <c r="H66" i="70" s="1"/>
  <c r="G60" i="70"/>
  <c r="G67" i="70" s="1"/>
  <c r="B45" i="70"/>
  <c r="B44" i="70"/>
  <c r="B43" i="70"/>
  <c r="B42" i="70"/>
  <c r="B41" i="70"/>
  <c r="B40" i="70"/>
  <c r="B24" i="70"/>
  <c r="K17" i="70"/>
  <c r="K15" i="70"/>
  <c r="K14" i="70"/>
  <c r="K13" i="70"/>
  <c r="K12" i="70"/>
  <c r="J10" i="70"/>
  <c r="J29" i="70" s="1"/>
  <c r="G5" i="70"/>
  <c r="J18" i="70" a="1"/>
  <c r="I18" i="70" a="1"/>
  <c r="J65" i="70" l="1"/>
  <c r="S65" i="70"/>
  <c r="Q68" i="70"/>
  <c r="B103" i="70"/>
  <c r="B100" i="70"/>
  <c r="B101" i="70"/>
  <c r="Q61" i="70"/>
  <c r="G63" i="70"/>
  <c r="G64" i="70"/>
  <c r="B102" i="70"/>
  <c r="I66" i="70"/>
  <c r="G62" i="70"/>
  <c r="Q63" i="70"/>
  <c r="T64" i="70"/>
  <c r="Q67" i="70"/>
  <c r="J18" i="70"/>
  <c r="K47" i="70" a="1"/>
  <c r="K47" i="70" s="1"/>
  <c r="I18" i="70"/>
  <c r="K16" i="70"/>
  <c r="R66" i="70"/>
  <c r="H67" i="70"/>
  <c r="H61" i="70"/>
  <c r="K65" i="70"/>
  <c r="T65" i="70"/>
  <c r="J66" i="70"/>
  <c r="S66" i="70"/>
  <c r="I67" i="70"/>
  <c r="R67" i="70"/>
  <c r="R68" i="70"/>
  <c r="R61" i="70"/>
  <c r="K66" i="70"/>
  <c r="T66" i="70"/>
  <c r="J67" i="70"/>
  <c r="S67" i="70"/>
  <c r="S68" i="70"/>
  <c r="J61" i="70"/>
  <c r="H62" i="70"/>
  <c r="K67" i="70"/>
  <c r="T67" i="70"/>
  <c r="T68" i="70"/>
  <c r="K61" i="70"/>
  <c r="T61" i="70"/>
  <c r="I62" i="70"/>
  <c r="H63" i="70"/>
  <c r="U61" i="70"/>
  <c r="J62" i="70"/>
  <c r="I63" i="70"/>
  <c r="R63" i="70"/>
  <c r="H64" i="70"/>
  <c r="Q64" i="70"/>
  <c r="G65" i="70"/>
  <c r="K62" i="70"/>
  <c r="J63" i="70"/>
  <c r="S63" i="70"/>
  <c r="I64" i="70"/>
  <c r="R64" i="70"/>
  <c r="H65" i="70"/>
  <c r="Q65" i="70"/>
  <c r="G66" i="70"/>
  <c r="T63" i="70"/>
  <c r="S64" i="70"/>
  <c r="R65" i="70"/>
  <c r="Q66" i="70"/>
  <c r="G47" i="70" a="1"/>
  <c r="I47" i="70" a="1"/>
  <c r="D47" i="70" a="1"/>
  <c r="E47" i="70" a="1"/>
  <c r="F47" i="70" a="1"/>
  <c r="H47" i="70" a="1"/>
  <c r="J47" i="70" a="1"/>
  <c r="H47" i="70" l="1"/>
  <c r="F47" i="70"/>
  <c r="G47" i="70"/>
  <c r="E47" i="70"/>
  <c r="D47" i="70"/>
  <c r="K18" i="70"/>
  <c r="I47" i="70"/>
  <c r="J47" i="70"/>
  <c r="D25" i="7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6" i="60" l="1"/>
  <c r="F58" i="60"/>
  <c r="F53" i="60"/>
  <c r="F51" i="60"/>
  <c r="F57" i="60"/>
  <c r="F59" i="60"/>
  <c r="F52" i="60"/>
  <c r="F55" i="60"/>
  <c r="F103" i="70"/>
  <c r="G103" i="70"/>
  <c r="H102" i="70"/>
  <c r="D102" i="70"/>
  <c r="G102" i="70"/>
  <c r="E102" i="70"/>
  <c r="E100" i="70"/>
  <c r="E103" i="70"/>
  <c r="D101" i="70"/>
  <c r="I101" i="70"/>
  <c r="G101" i="70"/>
  <c r="I103" i="70"/>
  <c r="H103" i="70"/>
  <c r="D103" i="70"/>
  <c r="E25" i="70"/>
  <c r="F102" i="70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I100" i="70"/>
  <c r="G100" i="70"/>
  <c r="H100" i="70"/>
  <c r="J101" i="70"/>
  <c r="H101" i="70"/>
  <c r="J102" i="70"/>
  <c r="I102" i="70"/>
  <c r="J100" i="70"/>
  <c r="F100" i="70"/>
  <c r="F101" i="70"/>
  <c r="F25" i="70"/>
  <c r="E101" i="7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G25" i="70" l="1"/>
  <c r="I25" i="70" l="1"/>
  <c r="H25" i="7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<sst xmlns="http://schemas.openxmlformats.org/spreadsheetml/2006/main" count="3573" uniqueCount="726">
  <si>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</si>
  <si>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</si>
  <si>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</si>
  <si>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</si>
  <si>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</si>
  <si>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</si>
  <si>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</si>
  <si>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</si>
  <si>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</si>
  <si>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</si>
  <si>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</si>
  <si>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</si>
  <si>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</si>
  <si>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</si>
  <si>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</si>
  <si>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</si>
  <si>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</si>
  <si>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</si>
  <si>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</si>
  <si>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</si>
  <si>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</si>
  <si>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</si>
  <si>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</si>
  <si>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</si>
  <si>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</si>
  <si>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</si>
  <si>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</si>
  <si>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</si>
  <si>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</si>
  <si>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</si>
  <si>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</si>
  <si>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</si>
  <si>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</si>
  <si>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</si>
  <si>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</si>
  <si>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</si>
  <si>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</si>
  <si>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</si>
  <si>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</si>
  <si>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</si>
  <si>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</si>
  <si>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</si>
  <si>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</si>
  <si>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</si>
  <si>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</si>
  <si>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</si>
  <si>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</si>
  <si>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</si>
  <si>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</si>
  <si>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</si>
  <si>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</si>
  <si>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</si>
  <si>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</si>
  <si>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</si>
  <si>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</si>
  <si>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</si>
  <si>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</si>
  <si>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</si>
  <si>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</si>
  <si>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</si>
  <si>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</si>
  <si>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</si>
  <si>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</si>
  <si>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</si>
  <si>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</si>
  <si>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</si>
  <si>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</si>
  <si>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</si>
  <si>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</si>
  <si>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</si>
  <si>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</si>
  <si>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</si>
  <si>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</si>
  <si>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</si>
  <si>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</si>
  <si>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</si>
  <si>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</si>
  <si>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</si>
  <si>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</si>
  <si>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</si>
  <si>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</si>
  <si>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</si>
  <si>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</si>
  <si>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</si>
  <si>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</si>
  <si>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</si>
  <si>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</si>
  <si>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</si>
  <si>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</si>
  <si>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</si>
  <si>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</si>
  <si>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</si>
  <si>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</si>
  <si>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</si>
  <si>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</si>
  <si>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</si>
  <si>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</si>
  <si>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</si>
  <si>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</si>
  <si>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</si>
  <si>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인천전체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</si>
  <si>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</si>
  <si>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</si>
  <si>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</si>
  <si>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</si>
  <si>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</si>
  <si>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</si>
  <si>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</si>
  <si>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</si>
  <si>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</si>
  <si>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</si>
  <si>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</si>
  <si>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</si>
  <si>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</si>
  <si>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</si>
  <si>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</si>
  <si>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</si>
  <si>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</si>
  <si>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</si>
  <si>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</si>
  <si>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</si>
  <si>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</si>
  <si>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</si>
  <si>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</si>
  <si>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</si>
  <si>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</si>
  <si>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</si>
  <si>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</si>
  <si>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</si>
  <si>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</si>
  <si>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</si>
  <si>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</si>
  <si>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</si>
  <si>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</si>
  <si>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</si>
  <si>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</si>
  <si>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</si>
  <si>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</si>
  <si>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</si>
  <si>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</si>
  <si>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</si>
  <si>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</si>
  <si>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</si>
  <si>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</si>
  <si>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</si>
  <si>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</si>
  <si>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</si>
  <si>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</si>
  <si>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</si>
  <si>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</si>
  <si>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</si>
  <si>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</si>
  <si>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</si>
  <si>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</si>
  <si>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</si>
  <si>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</si>
  <si>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</si>
  <si>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</si>
  <si>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</si>
  <si>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</si>
  <si>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</si>
  <si>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</si>
  <si>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</si>
  <si>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</si>
  <si>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</si>
  <si>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</si>
  <si>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</si>
  <si>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</si>
  <si>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</si>
  <si>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</si>
  <si>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</si>
  <si>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</si>
  <si>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</si>
  <si>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</si>
  <si>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</si>
  <si>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</si>
  <si>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</si>
  <si>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</si>
  <si>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</si>
  <si>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</si>
  <si>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</si>
  <si>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</si>
  <si>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</si>
  <si>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</si>
  <si>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</si>
  <si>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rjatks</t>
  </si>
  <si>
    <t>개선율(유카전)</t>
    <phoneticPr fontId="3" type="noConversion"/>
  </si>
  <si>
    <t>운전자코드</t>
  </si>
  <si>
    <t>맥스거리코드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</si>
  <si>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</si>
  <si>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</si>
  <si>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</si>
  <si>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</si>
  <si>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</si>
  <si>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</si>
  <si>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</si>
  <si>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</si>
  <si>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</si>
  <si>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</si>
  <si>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</si>
  <si>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</si>
  <si>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</si>
  <si>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</si>
  <si>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</si>
  <si>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</si>
  <si>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</si>
  <si>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</si>
  <si>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</si>
  <si>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</si>
  <si>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</si>
  <si>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</si>
  <si>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</si>
  <si>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</si>
  <si>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</si>
  <si>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</si>
  <si>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</si>
  <si>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</si>
  <si>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</si>
  <si>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70바6031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</si>
  <si>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</si>
  <si>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</si>
  <si>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</si>
  <si>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</si>
  <si>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</si>
  <si>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</si>
  <si>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</si>
  <si>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</si>
  <si>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강인여객103C8</t>
  </si>
  <si>
    <t>72바1604</t>
  </si>
  <si>
    <t>강인여객103A1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</si>
  <si>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</si>
  <si>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</si>
  <si>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</si>
  <si>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</si>
  <si>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</si>
  <si>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</si>
  <si>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</si>
  <si>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</si>
  <si>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강인여객103-1A4</t>
  </si>
  <si>
    <t>70바5969</t>
  </si>
  <si>
    <t>강인여객103-1A2</t>
  </si>
  <si>
    <t>70바5970</t>
  </si>
  <si>
    <t>강인여객103-1S1</t>
  </si>
  <si>
    <t>70바5984</t>
  </si>
  <si>
    <t>강인여객103-1A3</t>
  </si>
  <si>
    <t>70바5989</t>
  </si>
  <si>
    <t>강인여객103-1B2</t>
  </si>
  <si>
    <t>70바6023</t>
  </si>
  <si>
    <t>70바6036</t>
  </si>
  <si>
    <t>강인여객103-1B1</t>
  </si>
  <si>
    <t>70바6037</t>
  </si>
  <si>
    <t>강인여객103-1D2</t>
  </si>
  <si>
    <t>70바6095</t>
  </si>
  <si>
    <t>강인여객103-1C1</t>
  </si>
  <si>
    <t>70바6096</t>
  </si>
  <si>
    <t>강인여객103-1D3</t>
  </si>
  <si>
    <t>70바6097</t>
  </si>
  <si>
    <t>강인여객103-1A1</t>
  </si>
  <si>
    <t>70바6098</t>
  </si>
  <si>
    <t>강인여객103-1C2</t>
  </si>
  <si>
    <t>70바5953</t>
  </si>
  <si>
    <t>223223</t>
  </si>
  <si>
    <t>강인여객223B2</t>
  </si>
  <si>
    <t>70바5974</t>
  </si>
  <si>
    <t>강인여객223B1</t>
  </si>
  <si>
    <t>70바5993</t>
  </si>
  <si>
    <t>72바1261</t>
  </si>
  <si>
    <t>강인여객223C3</t>
  </si>
  <si>
    <t>72바1263</t>
  </si>
  <si>
    <t>강인여객223D1</t>
  </si>
  <si>
    <t>72바1268</t>
  </si>
  <si>
    <t>강인여객223C2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</si>
  <si>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</si>
  <si>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</si>
  <si>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</si>
  <si>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</si>
  <si>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</si>
  <si>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</si>
  <si>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</si>
  <si>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</si>
  <si>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</si>
  <si>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강인여객급행91S2</t>
  </si>
  <si>
    <t>72바1602</t>
  </si>
  <si>
    <t>강인여객급행91A2</t>
  </si>
  <si>
    <t>70바5060</t>
  </si>
  <si>
    <t>예비예비</t>
  </si>
  <si>
    <t>강인여객예비D2</t>
  </si>
  <si>
    <t>강인여객예비S1</t>
  </si>
  <si>
    <t>72바1340</t>
  </si>
  <si>
    <t>72바1341</t>
  </si>
  <si>
    <t>72바1342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</si>
  <si>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</si>
  <si>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</si>
  <si>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</si>
  <si>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</si>
  <si>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</si>
  <si>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</si>
  <si>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</si>
  <si>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</si>
  <si>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</si>
  <si>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</si>
  <si>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</si>
  <si>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</si>
  <si>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</si>
  <si>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</si>
  <si>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권영근</t>
  </si>
  <si>
    <t>5024155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</si>
  <si>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</si>
  <si>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</si>
  <si>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</si>
  <si>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</si>
  <si>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</si>
  <si>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</si>
  <si>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</si>
  <si>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</si>
  <si>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</si>
  <si>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</si>
  <si>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</si>
  <si>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</si>
  <si>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</si>
  <si>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</si>
  <si>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김석중</t>
  </si>
  <si>
    <t>5023662</t>
  </si>
  <si>
    <t>502705</t>
  </si>
  <si>
    <t>김성수</t>
  </si>
  <si>
    <t>5024754</t>
  </si>
  <si>
    <t>김성해</t>
  </si>
  <si>
    <t>5024557</t>
  </si>
  <si>
    <t>김순철</t>
  </si>
  <si>
    <t>502852</t>
  </si>
  <si>
    <t>김시용</t>
  </si>
  <si>
    <t>5027127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</si>
  <si>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</si>
  <si>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</si>
  <si>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</si>
  <si>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</si>
  <si>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</si>
  <si>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</si>
  <si>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</si>
  <si>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</si>
  <si>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</si>
  <si>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</si>
  <si>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</si>
  <si>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</si>
  <si>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</si>
  <si>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</si>
  <si>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</si>
  <si>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</si>
  <si>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</si>
  <si>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</si>
  <si>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</si>
  <si>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</si>
  <si>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</si>
  <si>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</si>
  <si>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</si>
  <si>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</si>
  <si>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김화춘</t>
  </si>
  <si>
    <t>5023733</t>
  </si>
  <si>
    <t>김희철</t>
  </si>
  <si>
    <t>5029360</t>
  </si>
  <si>
    <t>나재웅</t>
  </si>
  <si>
    <t>5029478</t>
  </si>
  <si>
    <t>남우선</t>
  </si>
  <si>
    <t>5021964</t>
  </si>
  <si>
    <t>라병규</t>
  </si>
  <si>
    <t>5027050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</si>
  <si>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</si>
  <si>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</si>
  <si>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</si>
  <si>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</si>
  <si>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</si>
  <si>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</si>
  <si>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</si>
  <si>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</si>
  <si>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박영민</t>
  </si>
  <si>
    <t>5026389</t>
  </si>
  <si>
    <t>박영우</t>
  </si>
  <si>
    <t>5021104</t>
  </si>
  <si>
    <t>박정래</t>
  </si>
  <si>
    <t>5028577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</si>
  <si>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</si>
  <si>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</si>
  <si>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</si>
  <si>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</si>
  <si>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</si>
  <si>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</si>
  <si>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</si>
  <si>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</si>
  <si>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</si>
  <si>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</si>
  <si>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</si>
  <si>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</si>
  <si>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</si>
  <si>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</si>
  <si>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</si>
  <si>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</si>
  <si>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</si>
  <si>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</si>
  <si>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</si>
  <si>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</si>
  <si>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</si>
  <si>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</si>
  <si>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</si>
  <si>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</si>
  <si>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</si>
  <si>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</si>
  <si>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</si>
  <si>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</si>
  <si>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</si>
  <si>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</si>
  <si>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송기해</t>
  </si>
  <si>
    <t>5027164</t>
  </si>
  <si>
    <t>송우진</t>
  </si>
  <si>
    <t>502606</t>
  </si>
  <si>
    <t>신현중</t>
  </si>
  <si>
    <t>5026259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</si>
  <si>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</si>
  <si>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</si>
  <si>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</si>
  <si>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</si>
  <si>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</si>
  <si>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</si>
  <si>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</si>
  <si>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</si>
  <si>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</si>
  <si>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</si>
  <si>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</si>
  <si>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</si>
  <si>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이건철</t>
  </si>
  <si>
    <t>5029106</t>
  </si>
  <si>
    <t>이광재</t>
  </si>
  <si>
    <t>5022993</t>
  </si>
  <si>
    <t>이동점</t>
  </si>
  <si>
    <t>5022393</t>
  </si>
  <si>
    <t>이동희</t>
  </si>
  <si>
    <t>5028002</t>
  </si>
  <si>
    <t>이승호</t>
  </si>
  <si>
    <t>5022025</t>
  </si>
  <si>
    <t>이영우</t>
  </si>
  <si>
    <t>502868</t>
  </si>
  <si>
    <t>이용준</t>
  </si>
  <si>
    <t>5024691</t>
  </si>
  <si>
    <t>이유섭</t>
  </si>
  <si>
    <t>5024</t>
  </si>
  <si>
    <t>이인호</t>
  </si>
  <si>
    <t>5025933</t>
  </si>
  <si>
    <t>72바1343</t>
  </si>
  <si>
    <t>이재영</t>
  </si>
  <si>
    <t>5021525</t>
  </si>
  <si>
    <t>이치규</t>
  </si>
  <si>
    <t>5024376</t>
  </si>
  <si>
    <t>이태근</t>
  </si>
  <si>
    <t>5027136</t>
  </si>
  <si>
    <t>이한출</t>
  </si>
  <si>
    <t>5027679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</si>
  <si>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</si>
  <si>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</si>
  <si>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</si>
  <si>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</si>
  <si>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</si>
  <si>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</si>
  <si>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</si>
  <si>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</si>
  <si>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</si>
  <si>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</si>
  <si>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</si>
  <si>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</si>
  <si>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</si>
  <si>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</si>
  <si>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</si>
  <si>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</si>
  <si>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</si>
  <si>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</si>
  <si>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전종길</t>
  </si>
  <si>
    <t>50291</t>
  </si>
  <si>
    <t>전진국</t>
  </si>
  <si>
    <t>5024408</t>
  </si>
  <si>
    <t>정강조</t>
  </si>
  <si>
    <t>5027017</t>
  </si>
  <si>
    <t>조경주</t>
  </si>
  <si>
    <t>5026487</t>
  </si>
  <si>
    <t>조광래</t>
  </si>
  <si>
    <t>5025939</t>
  </si>
  <si>
    <t>조남정</t>
  </si>
  <si>
    <t>5028819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</si>
  <si>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</si>
  <si>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</si>
  <si>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</si>
  <si>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</si>
  <si>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</si>
  <si>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</si>
  <si>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</si>
  <si>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</si>
  <si>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</si>
  <si>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</si>
  <si>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</si>
  <si>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</si>
  <si>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</si>
  <si>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</si>
  <si>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</si>
  <si>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</si>
  <si>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</si>
  <si>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</si>
  <si>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</si>
  <si>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</si>
  <si>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최이수</t>
  </si>
  <si>
    <t>502364</t>
  </si>
  <si>
    <t>최이정</t>
  </si>
  <si>
    <t>5029198</t>
  </si>
  <si>
    <t>최현우</t>
  </si>
  <si>
    <t>5028880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</si>
  <si>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</si>
  <si>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</si>
  <si>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</si>
  <si>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</si>
  <si>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</si>
  <si>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</si>
  <si>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</si>
  <si>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</si>
  <si>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</si>
  <si>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</si>
  <si>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</si>
  <si>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</si>
  <si>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</si>
  <si>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</si>
  <si>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황운연</t>
  </si>
  <si>
    <t>5024214</t>
  </si>
  <si>
    <t>황지영</t>
  </si>
  <si>
    <t>5023195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</si>
  <si>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</si>
  <si>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</si>
  <si>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</si>
  <si>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24'07</t>
    <phoneticPr fontId="3" type="noConversion"/>
  </si>
  <si>
    <t>분석기간: 24.07.01-24.07.30</t>
  </si>
  <si>
    <t>4위/(32개사)</t>
  </si>
  <si>
    <t>11%(14명)</t>
  </si>
  <si>
    <t>16%(21명)</t>
  </si>
  <si>
    <t>12%(16명)</t>
  </si>
  <si>
    <t>22%(28명)</t>
  </si>
  <si>
    <t>29%(36명)</t>
  </si>
  <si>
    <t>10%(13명)</t>
  </si>
  <si>
    <t>50%(2명)</t>
  </si>
  <si>
    <t>6%(1명)</t>
  </si>
  <si>
    <t>0%(0명)</t>
  </si>
  <si>
    <t>25%(1명)</t>
  </si>
  <si>
    <t>13%(2명)</t>
  </si>
  <si>
    <t>9%(2명)</t>
  </si>
  <si>
    <t>13%(1명)</t>
  </si>
  <si>
    <t>31%(5명)</t>
  </si>
  <si>
    <t>18%(4명)</t>
  </si>
  <si>
    <t>45%(10명)</t>
  </si>
  <si>
    <t>50%(4명)</t>
  </si>
  <si>
    <t>27%(6명)</t>
  </si>
  <si>
    <t>25%(2명)</t>
  </si>
  <si>
    <t>▽</t>
  </si>
  <si>
    <t>강인여객103B5</t>
  </si>
  <si>
    <t>강인여객103C10</t>
  </si>
  <si>
    <t>=</t>
  </si>
  <si>
    <t>강인여객103C12</t>
  </si>
  <si>
    <t>강인여객103C9</t>
  </si>
  <si>
    <t>▲</t>
  </si>
  <si>
    <t>강인여객103A4</t>
  </si>
  <si>
    <t>강인여객103A5</t>
  </si>
  <si>
    <t>강인여객103B2</t>
  </si>
  <si>
    <t>강인여객103A2</t>
  </si>
  <si>
    <t>강인여객103C11</t>
  </si>
  <si>
    <t>강인여객103A3</t>
  </si>
  <si>
    <t>강인여객103-1A5</t>
  </si>
  <si>
    <t>강인여객103-1B5</t>
  </si>
  <si>
    <t>강인여객103-1B4</t>
  </si>
  <si>
    <t>강인여객223B3</t>
  </si>
  <si>
    <t>강인여객223S1</t>
  </si>
  <si>
    <t>강인여객예비C7</t>
  </si>
  <si>
    <t>강인여객예비B7</t>
  </si>
  <si>
    <t>50238932315.466</t>
  </si>
  <si>
    <t>강상혁</t>
  </si>
  <si>
    <t>5022887</t>
  </si>
  <si>
    <t>5022887200.084</t>
  </si>
  <si>
    <t>5021408306.106</t>
  </si>
  <si>
    <t>5028874196.54</t>
  </si>
  <si>
    <t>5021614375.91</t>
  </si>
  <si>
    <t>50221784.054</t>
  </si>
  <si>
    <t>5026671301.116</t>
  </si>
  <si>
    <t>50227372467.314</t>
  </si>
  <si>
    <t>구동욱</t>
  </si>
  <si>
    <t>5028237</t>
  </si>
  <si>
    <t>5028237286.453</t>
  </si>
  <si>
    <t>50241552407.337</t>
  </si>
  <si>
    <t>권용국</t>
  </si>
  <si>
    <t>50247</t>
  </si>
  <si>
    <t>502471733.826</t>
  </si>
  <si>
    <t>50253661091.063</t>
  </si>
  <si>
    <t>50293893829.983</t>
  </si>
  <si>
    <t>50224882136.684</t>
  </si>
  <si>
    <t>50210461880.351</t>
  </si>
  <si>
    <t>50222784338.933</t>
  </si>
  <si>
    <t>5023369811.268</t>
  </si>
  <si>
    <t>50240964002.29</t>
  </si>
  <si>
    <t>50236622399.448</t>
  </si>
  <si>
    <t>502705375.906</t>
  </si>
  <si>
    <t>5024754816.078</t>
  </si>
  <si>
    <t>5024557151.32</t>
  </si>
  <si>
    <t>502852306.457</t>
  </si>
  <si>
    <t>50271272044.429</t>
  </si>
  <si>
    <t>5024554299.348</t>
  </si>
  <si>
    <t>50284021884.204</t>
  </si>
  <si>
    <t>50265102619.937</t>
  </si>
  <si>
    <t>5029914917.467</t>
  </si>
  <si>
    <t>50250101758.861</t>
  </si>
  <si>
    <t>50277512054.106</t>
  </si>
  <si>
    <t>50285183995.863</t>
  </si>
  <si>
    <t>50290591725.094</t>
  </si>
  <si>
    <t>50229751960.37</t>
  </si>
  <si>
    <t>50284634166.167</t>
  </si>
  <si>
    <t>50226841996.72</t>
  </si>
  <si>
    <t>50235511405.932</t>
  </si>
  <si>
    <t>5023733169.575</t>
  </si>
  <si>
    <t>50293601723.308</t>
  </si>
  <si>
    <t>50294782041.469</t>
  </si>
  <si>
    <t>50219642585.457</t>
  </si>
  <si>
    <t>50270502288.77</t>
  </si>
  <si>
    <t>50277502621.948</t>
  </si>
  <si>
    <t>5028293273.201</t>
  </si>
  <si>
    <t>50219601401.984</t>
  </si>
  <si>
    <t>50287842023.941</t>
  </si>
  <si>
    <t>문정일</t>
  </si>
  <si>
    <t>5024646</t>
  </si>
  <si>
    <t>5024646137.473</t>
  </si>
  <si>
    <t>5026389406.742</t>
  </si>
  <si>
    <t>50211041293.842</t>
  </si>
  <si>
    <t>50285771941.528</t>
  </si>
  <si>
    <t>50249161258.849</t>
  </si>
  <si>
    <t>50258831936.688</t>
  </si>
  <si>
    <t>50298964434.165</t>
  </si>
  <si>
    <t>박희덕</t>
  </si>
  <si>
    <t>5027080</t>
  </si>
  <si>
    <t>5027080315.71</t>
  </si>
  <si>
    <t>50234582284.376</t>
  </si>
  <si>
    <t>5022602368.935</t>
  </si>
  <si>
    <t>50281971916.352</t>
  </si>
  <si>
    <t>50275612819.676</t>
  </si>
  <si>
    <t>5025388390.398</t>
  </si>
  <si>
    <t>50294002026.648</t>
  </si>
  <si>
    <t>5028692080.622</t>
  </si>
  <si>
    <t>50251072585.011</t>
  </si>
  <si>
    <t>50214453427.028</t>
  </si>
  <si>
    <t>50272192643.979</t>
  </si>
  <si>
    <t>5021881959.592</t>
  </si>
  <si>
    <t>50260002700.748</t>
  </si>
  <si>
    <t>5027164412.707</t>
  </si>
  <si>
    <t>5026061659.208</t>
  </si>
  <si>
    <t>송유필</t>
  </si>
  <si>
    <t>5028255</t>
  </si>
  <si>
    <t>5028255302.329</t>
  </si>
  <si>
    <t>50262591675.183</t>
  </si>
  <si>
    <t>5025908247.456</t>
  </si>
  <si>
    <t>50213701376.094</t>
  </si>
  <si>
    <t>50235943904.379</t>
  </si>
  <si>
    <t>50233142552.415</t>
  </si>
  <si>
    <t>50266901026.796</t>
  </si>
  <si>
    <t>50215853179.801</t>
  </si>
  <si>
    <t>유철종</t>
  </si>
  <si>
    <t>5021633</t>
  </si>
  <si>
    <t>5021633111.606</t>
  </si>
  <si>
    <t>50291064749.613</t>
  </si>
  <si>
    <t>50229932489.911</t>
  </si>
  <si>
    <t>50223932251.792</t>
  </si>
  <si>
    <t>50280024017.717</t>
  </si>
  <si>
    <t>50220252200.221</t>
  </si>
  <si>
    <t>5028682270.398</t>
  </si>
  <si>
    <t>50246913534.763</t>
  </si>
  <si>
    <t>5024632.731</t>
  </si>
  <si>
    <t>50259331990.774</t>
  </si>
  <si>
    <t>50215253119.928</t>
  </si>
  <si>
    <t>50243764428.919</t>
  </si>
  <si>
    <t>50271361783.918</t>
  </si>
  <si>
    <t>50276791073.851</t>
  </si>
  <si>
    <t>5027755982.084</t>
  </si>
  <si>
    <t>5026377875.016</t>
  </si>
  <si>
    <t>50269011779.39</t>
  </si>
  <si>
    <t>50286232274.16</t>
  </si>
  <si>
    <t>50260622325.457</t>
  </si>
  <si>
    <t>50271311822.287</t>
  </si>
  <si>
    <t>50216423994.839</t>
  </si>
  <si>
    <t>5022444364.562</t>
  </si>
  <si>
    <t>50213503590.256</t>
  </si>
  <si>
    <t>502913783.644</t>
  </si>
  <si>
    <t>50244081835.697</t>
  </si>
  <si>
    <t>5027017289.827</t>
  </si>
  <si>
    <t>50264871913.326</t>
  </si>
  <si>
    <t>50259391854.378</t>
  </si>
  <si>
    <t>50288192369.17</t>
  </si>
  <si>
    <t>5028032547.878</t>
  </si>
  <si>
    <t>50291193227.167</t>
  </si>
  <si>
    <t>50230411961.343</t>
  </si>
  <si>
    <t>5025288383.68</t>
  </si>
  <si>
    <t>50289881432.38</t>
  </si>
  <si>
    <t>5022571142.558</t>
  </si>
  <si>
    <t>50231142039.179</t>
  </si>
  <si>
    <t>최명진</t>
  </si>
  <si>
    <t>5027531</t>
  </si>
  <si>
    <t>5027531276.26</t>
  </si>
  <si>
    <t>50252952343.042</t>
  </si>
  <si>
    <t>50221372565</t>
  </si>
  <si>
    <t>5024685320.561</t>
  </si>
  <si>
    <t>502364435.582</t>
  </si>
  <si>
    <t>5029198873.31</t>
  </si>
  <si>
    <t>50288801812.221</t>
  </si>
  <si>
    <t>502231881.203</t>
  </si>
  <si>
    <t>50229992511.861</t>
  </si>
  <si>
    <t>5024406885.125</t>
  </si>
  <si>
    <t>50279593815.044</t>
  </si>
  <si>
    <t>50255232579.499</t>
  </si>
  <si>
    <t>홍사봉</t>
  </si>
  <si>
    <t>5027554</t>
  </si>
  <si>
    <t>5027554248.299</t>
  </si>
  <si>
    <t>50229471994.87</t>
  </si>
  <si>
    <t>5024339172.875</t>
  </si>
  <si>
    <t>50242141690.771</t>
  </si>
  <si>
    <t>50231951888.006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</si>
  <si>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</si>
  <si>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</si>
  <si>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</si>
  <si>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</si>
  <si>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</si>
  <si>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[24년 8월] 급감속관리 명단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</si>
</sst>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4" fillId="7" borderId="0" xfId="568" applyFill="1">
      <alignment vertical="center"/>
    </xf>
    <xf numFmtId="0" fontId="35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1" fillId="2" borderId="0" xfId="568" applyFont="1" applyFill="1">
      <alignment vertical="center"/>
    </xf>
    <xf numFmtId="0" fontId="4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49" fontId="82" fillId="15" borderId="0" xfId="562" applyNumberFormat="1" applyFont="1" applyFill="1" applyAlignment="1">
      <alignment horizontal="center" vertical="center" wrapText="1"/>
    </xf>
    <xf numFmtId="191" fontId="82" fillId="16" borderId="0" xfId="562" applyNumberFormat="1" applyFont="1" applyFill="1" applyAlignment="1">
      <alignment horizontal="right" vertical="center"/>
    </xf>
    <xf numFmtId="0" fontId="11" fillId="7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52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185" fontId="38" fillId="0" borderId="0" xfId="568" applyNumberFormat="1" applyFont="1" applyAlignment="1">
      <alignment horizontal="center" vertical="center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8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177" fontId="31" fillId="0" borderId="0" xfId="4" applyNumberFormat="1" applyFont="1" applyFill="1" applyBorder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3" fillId="0" borderId="0" xfId="569" applyNumberFormat="1" applyFont="1">
      <alignment vertical="center"/>
    </xf>
    <xf numFmtId="179" fontId="83" fillId="0" borderId="0" xfId="4" applyNumberFormat="1" applyFont="1">
      <alignment vertical="center"/>
    </xf>
    <xf numFmtId="181" fontId="83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41" fontId="31" fillId="0" borderId="0" xfId="4" applyFont="1">
      <alignment vertical="center"/>
    </xf>
    <xf numFmtId="9" fontId="31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187" fontId="55" fillId="10" borderId="50" xfId="569" applyNumberFormat="1" applyFont="1" applyFill="1" applyBorder="1" applyAlignment="1">
      <alignment horizontal="center" vertical="center"/>
    </xf>
    <xf numFmtId="187" fontId="55" fillId="10" borderId="51" xfId="569" applyNumberFormat="1" applyFont="1" applyFill="1" applyBorder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2.1247438009516117</c:v>
                </c:pt>
                <c:pt idx="5">
                  <c:v>1.96</c:v>
                </c:pt>
                <c:pt idx="6">
                  <c:v>2.0019765322839556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0.1076923076923077</c:v>
                </c:pt>
                <c:pt idx="1">
                  <c:v>0.16153846153846155</c:v>
                </c:pt>
                <c:pt idx="2">
                  <c:v>0.12307692307692308</c:v>
                </c:pt>
                <c:pt idx="3">
                  <c:v>0.2153846153846154</c:v>
                </c:pt>
                <c:pt idx="4">
                  <c:v>0.29230769230769232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0.27272727272727271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0.3125</c:v>
                </c:pt>
                <c:pt idx="2">
                  <c:v>0.45454545454545453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0.25</c:v>
                </c:pt>
                <c:pt idx="1">
                  <c:v>0.3125</c:v>
                </c:pt>
                <c:pt idx="2">
                  <c:v>0.18181818181818182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0.25</c:v>
                </c:pt>
                <c:pt idx="1">
                  <c:v>0.125</c:v>
                </c:pt>
                <c:pt idx="2">
                  <c:v>9.0909090909090912E-2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0.5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313765</xdr:rowOff>
    </xdr:from>
    <xdr:to>
      <xdr:col>2</xdr:col>
      <xdr:colOff>324971</xdr:colOff>
      <xdr:row>15</xdr:row>
      <xdr:rowOff>168088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B3EAAFB-EE0C-48A3-9558-AE97EACAC6FF}"/>
            </a:ext>
          </a:extLst>
        </xdr:cNvPr>
        <xdr:cNvCxnSpPr/>
      </xdr:nvCxnSpPr>
      <xdr:spPr>
        <a:xfrm flipV="1">
          <a:off x="930088" y="2498912"/>
          <a:ext cx="425824" cy="2476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257733</xdr:colOff>
      <xdr:row>10</xdr:row>
      <xdr:rowOff>156882</xdr:rowOff>
    </xdr:from>
    <xdr:to>
      <xdr:col>2</xdr:col>
      <xdr:colOff>358590</xdr:colOff>
      <xdr:row>12</xdr:row>
      <xdr:rowOff>56030</xdr:rowOff>
    </xdr:to>
    <xdr:sp macro="" textlink="K$12">
      <xdr:nvSpPr>
        <xdr:cNvPr id="9" name="TextBox 8">
          <a:extLst>
            <a:ext uri="{FF2B5EF4-FFF2-40B4-BE49-F238E27FC236}">
              <a16:creationId xmlns:a16="http://schemas.microsoft.com/office/drawing/2014/main" id="{93AFAC41-28ED-4198-A0FC-7BBEE8083875}"/>
            </a:ext>
          </a:extLst>
        </xdr:cNvPr>
        <xdr:cNvSpPr txBox="1"/>
      </xdr:nvSpPr>
      <xdr:spPr>
        <a:xfrm>
          <a:off x="358586" y="350744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593912</xdr:colOff>
      <xdr:row>7</xdr:row>
      <xdr:rowOff>44824</xdr:rowOff>
    </xdr:from>
    <xdr:to>
      <xdr:col>3</xdr:col>
      <xdr:colOff>504268</xdr:colOff>
      <xdr:row>8</xdr:row>
      <xdr:rowOff>392207</xdr:rowOff>
    </xdr:to>
    <xdr:sp macro="" textlink="$K$13">
      <xdr:nvSpPr>
        <xdr:cNvPr id="17" name="TextBox 16">
          <a:extLst>
            <a:ext uri="{FF2B5EF4-FFF2-40B4-BE49-F238E27FC236}">
              <a16:creationId xmlns:a16="http://schemas.microsoft.com/office/drawing/2014/main" id="{4271E638-7B2F-41CD-A82E-9E5B65D4AF9F}"/>
            </a:ext>
          </a:extLst>
        </xdr:cNvPr>
        <xdr:cNvSpPr txBox="1"/>
      </xdr:nvSpPr>
      <xdr:spPr>
        <a:xfrm>
          <a:off x="1624853" y="209550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694765</xdr:colOff>
      <xdr:row>8</xdr:row>
      <xdr:rowOff>235324</xdr:rowOff>
    </xdr:from>
    <xdr:to>
      <xdr:col>3</xdr:col>
      <xdr:colOff>123265</xdr:colOff>
      <xdr:row>8</xdr:row>
      <xdr:rowOff>414618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7F668E84-DD07-40BD-B475-E91CA627F93F}"/>
            </a:ext>
          </a:extLst>
        </xdr:cNvPr>
        <xdr:cNvCxnSpPr/>
      </xdr:nvCxnSpPr>
      <xdr:spPr>
        <a:xfrm>
          <a:off x="1725706" y="2420471"/>
          <a:ext cx="302559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432548</xdr:colOff>
      <xdr:row>8</xdr:row>
      <xdr:rowOff>488578</xdr:rowOff>
    </xdr:from>
    <xdr:to>
      <xdr:col>3</xdr:col>
      <xdr:colOff>795618</xdr:colOff>
      <xdr:row>8</xdr:row>
      <xdr:rowOff>851647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CB11E0CE-73D5-459C-81A7-7C1B9BD8217B}"/>
            </a:ext>
          </a:extLst>
        </xdr:cNvPr>
        <xdr:cNvCxnSpPr/>
      </xdr:nvCxnSpPr>
      <xdr:spPr>
        <a:xfrm>
          <a:off x="2337548" y="2673725"/>
          <a:ext cx="363070" cy="36306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253252</xdr:colOff>
      <xdr:row>8</xdr:row>
      <xdr:rowOff>253253</xdr:rowOff>
    </xdr:from>
    <xdr:to>
      <xdr:col>4</xdr:col>
      <xdr:colOff>410138</xdr:colOff>
      <xdr:row>8</xdr:row>
      <xdr:rowOff>735107</xdr:rowOff>
    </xdr:to>
    <xdr:sp macro="" textlink="$K$14">
      <xdr:nvSpPr>
        <xdr:cNvPr id="20" name="TextBox 19">
          <a:extLst>
            <a:ext uri="{FF2B5EF4-FFF2-40B4-BE49-F238E27FC236}">
              <a16:creationId xmlns:a16="http://schemas.microsoft.com/office/drawing/2014/main" id="{307DCB0E-169D-4D11-A4C2-C2CC213812D2}"/>
            </a:ext>
          </a:extLst>
        </xdr:cNvPr>
        <xdr:cNvSpPr txBox="1"/>
      </xdr:nvSpPr>
      <xdr:spPr>
        <a:xfrm>
          <a:off x="2158252" y="24384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809063</xdr:colOff>
      <xdr:row>8</xdr:row>
      <xdr:rowOff>517713</xdr:rowOff>
    </xdr:from>
    <xdr:to>
      <xdr:col>5</xdr:col>
      <xdr:colOff>91890</xdr:colOff>
      <xdr:row>9</xdr:row>
      <xdr:rowOff>125508</xdr:rowOff>
    </xdr:to>
    <xdr:sp macro="" textlink="$K$15">
      <xdr:nvSpPr>
        <xdr:cNvPr id="21" name="TextBox 20">
          <a:extLst>
            <a:ext uri="{FF2B5EF4-FFF2-40B4-BE49-F238E27FC236}">
              <a16:creationId xmlns:a16="http://schemas.microsoft.com/office/drawing/2014/main" id="{4EB2BE8A-3853-4459-8A5C-D5A06E1584B3}"/>
            </a:ext>
          </a:extLst>
        </xdr:cNvPr>
        <xdr:cNvSpPr txBox="1"/>
      </xdr:nvSpPr>
      <xdr:spPr>
        <a:xfrm>
          <a:off x="2714063" y="27028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268941</xdr:colOff>
      <xdr:row>9</xdr:row>
      <xdr:rowOff>22411</xdr:rowOff>
    </xdr:from>
    <xdr:to>
      <xdr:col>4</xdr:col>
      <xdr:colOff>560294</xdr:colOff>
      <xdr:row>9</xdr:row>
      <xdr:rowOff>112058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8B80A54-9C5E-4762-BDBC-A9D0FF776AD5}"/>
            </a:ext>
          </a:extLst>
        </xdr:cNvPr>
        <xdr:cNvCxnSpPr/>
      </xdr:nvCxnSpPr>
      <xdr:spPr>
        <a:xfrm>
          <a:off x="3048000" y="3081617"/>
          <a:ext cx="291353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782170</xdr:colOff>
      <xdr:row>9</xdr:row>
      <xdr:rowOff>244290</xdr:rowOff>
    </xdr:from>
    <xdr:to>
      <xdr:col>6</xdr:col>
      <xdr:colOff>64998</xdr:colOff>
      <xdr:row>11</xdr:row>
      <xdr:rowOff>143438</xdr:rowOff>
    </xdr:to>
    <xdr:sp macro="" textlink="$K$16">
      <xdr:nvSpPr>
        <xdr:cNvPr id="23" name="TextBox 22">
          <a:extLst>
            <a:ext uri="{FF2B5EF4-FFF2-40B4-BE49-F238E27FC236}">
              <a16:creationId xmlns:a16="http://schemas.microsoft.com/office/drawing/2014/main" id="{1ADC8735-5E7B-41CE-B929-8C1B30528276}"/>
            </a:ext>
          </a:extLst>
        </xdr:cNvPr>
        <xdr:cNvSpPr txBox="1"/>
      </xdr:nvSpPr>
      <xdr:spPr>
        <a:xfrm>
          <a:off x="3561229" y="33034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17929</xdr:colOff>
      <xdr:row>9</xdr:row>
      <xdr:rowOff>219636</xdr:rowOff>
    </xdr:from>
    <xdr:to>
      <xdr:col>5</xdr:col>
      <xdr:colOff>414618</xdr:colOff>
      <xdr:row>12</xdr:row>
      <xdr:rowOff>168088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E3F5271D-5709-4FA2-AC84-1C68F3C36FD1}"/>
            </a:ext>
          </a:extLst>
        </xdr:cNvPr>
        <xdr:cNvCxnSpPr/>
      </xdr:nvCxnSpPr>
      <xdr:spPr>
        <a:xfrm>
          <a:off x="3671047" y="3278842"/>
          <a:ext cx="396689" cy="8225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262216</xdr:colOff>
      <xdr:row>11</xdr:row>
      <xdr:rowOff>26895</xdr:rowOff>
    </xdr:from>
    <xdr:to>
      <xdr:col>6</xdr:col>
      <xdr:colOff>419103</xdr:colOff>
      <xdr:row>12</xdr:row>
      <xdr:rowOff>217396</xdr:rowOff>
    </xdr:to>
    <xdr:sp macro="" textlink="$K$17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3915334" y="36688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D7DD9EF-A335-4111-B21C-E61E0ED7A83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685799</xdr:colOff>
      <xdr:row>12</xdr:row>
      <xdr:rowOff>33617</xdr:rowOff>
    </xdr:from>
    <xdr:to>
      <xdr:col>6</xdr:col>
      <xdr:colOff>145677</xdr:colOff>
      <xdr:row>12</xdr:row>
      <xdr:rowOff>271183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338917" y="3966882"/>
          <a:ext cx="333936" cy="2375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60;&#50976;&#51221;\Desktop\&#50868;&#51204;&#49457;&#54693;&#48516;&#49437;&#54364;_&#51089;&#50629;&#50857;\&#51064;&#52380;&#50868;&#51204;&#49457;&#54693;\7&#50900;\&#51221;&#47532;&#50857;%20(7&#50900;).xlsx" TargetMode="External"/><Relationship Id="rId1" Type="http://schemas.openxmlformats.org/officeDocument/2006/relationships/externalLinkPath" Target="&#51221;&#47532;&#50857;%20(7&#5090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종합(4)"/>
      <sheetName val="운수사별노선개수"/>
      <sheetName val="숨김"/>
      <sheetName val="숨김 (2)"/>
      <sheetName val="Sheet2"/>
      <sheetName val="전체확인"/>
      <sheetName val="서버정보"/>
      <sheetName val="운전자별"/>
      <sheetName val="D,F등급 명단"/>
      <sheetName val="급감속과다 명단"/>
      <sheetName val="공회전과다 명단"/>
    </sheetNames>
    <sheetDataSet>
      <sheetData sheetId="0"/>
      <sheetData sheetId="1"/>
      <sheetData sheetId="2"/>
      <sheetData sheetId="3">
        <row r="2">
          <cell r="W2" t="str">
            <v>노선등급현황</v>
          </cell>
          <cell r="AA2">
            <v>0</v>
          </cell>
        </row>
        <row r="3">
          <cell r="W3" t="str">
            <v>본부</v>
          </cell>
          <cell r="X3" t="str">
            <v>영업소</v>
          </cell>
          <cell r="AA3" t="str">
            <v>운전자수</v>
          </cell>
          <cell r="AC3" t="str">
            <v>S</v>
          </cell>
          <cell r="AD3" t="str">
            <v>A</v>
          </cell>
          <cell r="AE3" t="str">
            <v>B</v>
          </cell>
          <cell r="AF3" t="str">
            <v>C</v>
          </cell>
          <cell r="AG3" t="str">
            <v>D</v>
          </cell>
          <cell r="AH3" t="str">
            <v>F</v>
          </cell>
        </row>
        <row r="4">
          <cell r="W4" t="str">
            <v>강인교통</v>
          </cell>
          <cell r="X4" t="str">
            <v>302</v>
          </cell>
          <cell r="AA4">
            <v>24</v>
          </cell>
          <cell r="AC4">
            <v>0</v>
          </cell>
          <cell r="AD4">
            <v>1</v>
          </cell>
          <cell r="AE4">
            <v>2</v>
          </cell>
          <cell r="AF4">
            <v>8</v>
          </cell>
          <cell r="AG4">
            <v>12</v>
          </cell>
          <cell r="AH4">
            <v>1</v>
          </cell>
        </row>
        <row r="5">
          <cell r="W5" t="str">
            <v>강인교통</v>
          </cell>
          <cell r="X5" t="str">
            <v>303</v>
          </cell>
          <cell r="AA5">
            <v>13</v>
          </cell>
          <cell r="AC5">
            <v>0</v>
          </cell>
          <cell r="AD5">
            <v>0</v>
          </cell>
          <cell r="AE5">
            <v>1</v>
          </cell>
          <cell r="AF5">
            <v>3</v>
          </cell>
          <cell r="AG5">
            <v>5</v>
          </cell>
          <cell r="AH5">
            <v>4</v>
          </cell>
        </row>
        <row r="6">
          <cell r="W6" t="str">
            <v>강인교통</v>
          </cell>
          <cell r="X6" t="str">
            <v>303-1</v>
          </cell>
          <cell r="AA6">
            <v>8</v>
          </cell>
          <cell r="AC6">
            <v>0</v>
          </cell>
          <cell r="AD6">
            <v>0</v>
          </cell>
          <cell r="AE6">
            <v>0</v>
          </cell>
          <cell r="AF6">
            <v>1</v>
          </cell>
          <cell r="AG6">
            <v>4</v>
          </cell>
          <cell r="AH6">
            <v>3</v>
          </cell>
        </row>
        <row r="7">
          <cell r="W7" t="str">
            <v>강인교통</v>
          </cell>
          <cell r="X7" t="str">
            <v>304</v>
          </cell>
          <cell r="AA7">
            <v>5</v>
          </cell>
          <cell r="AC7">
            <v>0</v>
          </cell>
          <cell r="AD7">
            <v>0</v>
          </cell>
          <cell r="AE7">
            <v>1</v>
          </cell>
          <cell r="AF7">
            <v>2</v>
          </cell>
          <cell r="AG7">
            <v>1</v>
          </cell>
          <cell r="AH7">
            <v>1</v>
          </cell>
        </row>
        <row r="8">
          <cell r="W8" t="str">
            <v>강인여객</v>
          </cell>
          <cell r="X8" t="str">
            <v>103</v>
          </cell>
          <cell r="AA8">
            <v>22</v>
          </cell>
          <cell r="AC8">
            <v>0</v>
          </cell>
          <cell r="AD8">
            <v>2</v>
          </cell>
          <cell r="AE8">
            <v>4</v>
          </cell>
          <cell r="AF8">
            <v>10</v>
          </cell>
          <cell r="AG8">
            <v>6</v>
          </cell>
          <cell r="AH8">
            <v>0</v>
          </cell>
        </row>
        <row r="9">
          <cell r="W9" t="str">
            <v>강인여객</v>
          </cell>
          <cell r="X9" t="str">
            <v>103-1</v>
          </cell>
          <cell r="AA9">
            <v>16</v>
          </cell>
          <cell r="AC9">
            <v>1</v>
          </cell>
          <cell r="AD9">
            <v>2</v>
          </cell>
          <cell r="AE9">
            <v>5</v>
          </cell>
          <cell r="AF9">
            <v>5</v>
          </cell>
          <cell r="AG9">
            <v>2</v>
          </cell>
          <cell r="AH9">
            <v>1</v>
          </cell>
        </row>
        <row r="10">
          <cell r="W10" t="str">
            <v>강인여객</v>
          </cell>
          <cell r="X10" t="str">
            <v>223</v>
          </cell>
          <cell r="AA10">
            <v>8</v>
          </cell>
          <cell r="AC10">
            <v>0</v>
          </cell>
          <cell r="AD10">
            <v>1</v>
          </cell>
          <cell r="AE10">
            <v>0</v>
          </cell>
          <cell r="AF10">
            <v>4</v>
          </cell>
          <cell r="AG10">
            <v>2</v>
          </cell>
          <cell r="AH10">
            <v>1</v>
          </cell>
        </row>
        <row r="11">
          <cell r="W11" t="str">
            <v>강인여객</v>
          </cell>
          <cell r="X11" t="str">
            <v>급행91</v>
          </cell>
          <cell r="AA11">
            <v>4</v>
          </cell>
          <cell r="AC11">
            <v>2</v>
          </cell>
          <cell r="AD11">
            <v>1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</row>
        <row r="12">
          <cell r="W12" t="str">
            <v>강화교통</v>
          </cell>
          <cell r="X12" t="str">
            <v>17</v>
          </cell>
          <cell r="AA12">
            <v>8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4</v>
          </cell>
          <cell r="AH12">
            <v>4</v>
          </cell>
        </row>
        <row r="13">
          <cell r="W13" t="str">
            <v>강화교통</v>
          </cell>
          <cell r="X13" t="str">
            <v>60-5</v>
          </cell>
          <cell r="AA13">
            <v>5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1</v>
          </cell>
          <cell r="AH13">
            <v>4</v>
          </cell>
        </row>
        <row r="14">
          <cell r="W14" t="str">
            <v>강화교통</v>
          </cell>
          <cell r="X14" t="str">
            <v>70</v>
          </cell>
          <cell r="AA14">
            <v>9</v>
          </cell>
          <cell r="AC14">
            <v>0</v>
          </cell>
          <cell r="AD14">
            <v>0</v>
          </cell>
          <cell r="AE14">
            <v>0</v>
          </cell>
          <cell r="AF14">
            <v>3</v>
          </cell>
          <cell r="AG14">
            <v>3</v>
          </cell>
          <cell r="AH14">
            <v>3</v>
          </cell>
        </row>
        <row r="15">
          <cell r="W15" t="str">
            <v>강화교통</v>
          </cell>
          <cell r="X15" t="str">
            <v>71</v>
          </cell>
          <cell r="AA15">
            <v>8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3</v>
          </cell>
          <cell r="AH15">
            <v>5</v>
          </cell>
        </row>
        <row r="16">
          <cell r="W16" t="str">
            <v>강화교통</v>
          </cell>
          <cell r="X16" t="str">
            <v>800</v>
          </cell>
          <cell r="AA16">
            <v>12</v>
          </cell>
          <cell r="AC16">
            <v>0</v>
          </cell>
          <cell r="AD16">
            <v>1</v>
          </cell>
          <cell r="AE16">
            <v>5</v>
          </cell>
          <cell r="AF16">
            <v>3</v>
          </cell>
          <cell r="AG16">
            <v>1</v>
          </cell>
          <cell r="AH16">
            <v>2</v>
          </cell>
        </row>
        <row r="17">
          <cell r="W17" t="str">
            <v>강화교통</v>
          </cell>
          <cell r="X17" t="str">
            <v>801</v>
          </cell>
          <cell r="AA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W18" t="str">
            <v>공영급행</v>
          </cell>
          <cell r="X18" t="str">
            <v>14-1</v>
          </cell>
          <cell r="AA18">
            <v>20</v>
          </cell>
          <cell r="AC18">
            <v>0</v>
          </cell>
          <cell r="AD18">
            <v>1</v>
          </cell>
          <cell r="AE18">
            <v>0</v>
          </cell>
          <cell r="AF18">
            <v>10</v>
          </cell>
          <cell r="AG18">
            <v>8</v>
          </cell>
          <cell r="AH18">
            <v>1</v>
          </cell>
        </row>
        <row r="19">
          <cell r="W19" t="str">
            <v>공영급행</v>
          </cell>
          <cell r="X19" t="str">
            <v>e음11</v>
          </cell>
          <cell r="AA19">
            <v>2</v>
          </cell>
          <cell r="AC19">
            <v>0</v>
          </cell>
          <cell r="AD19">
            <v>0</v>
          </cell>
          <cell r="AE19">
            <v>0</v>
          </cell>
          <cell r="AF19">
            <v>1</v>
          </cell>
          <cell r="AG19">
            <v>1</v>
          </cell>
          <cell r="AH19">
            <v>0</v>
          </cell>
        </row>
        <row r="20">
          <cell r="W20" t="str">
            <v>공영급행</v>
          </cell>
          <cell r="X20" t="str">
            <v>e음12</v>
          </cell>
          <cell r="AA20">
            <v>2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</v>
          </cell>
          <cell r="AH20">
            <v>1</v>
          </cell>
        </row>
        <row r="21">
          <cell r="W21" t="str">
            <v>공영급행</v>
          </cell>
          <cell r="X21" t="str">
            <v>e음21</v>
          </cell>
          <cell r="AA21">
            <v>2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</v>
          </cell>
          <cell r="AH21">
            <v>1</v>
          </cell>
        </row>
        <row r="22">
          <cell r="W22" t="str">
            <v>공영급행</v>
          </cell>
          <cell r="X22" t="str">
            <v>e음22</v>
          </cell>
          <cell r="AA22">
            <v>2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1</v>
          </cell>
          <cell r="AH22">
            <v>0</v>
          </cell>
        </row>
        <row r="23">
          <cell r="W23" t="str">
            <v>공영급행</v>
          </cell>
          <cell r="X23" t="str">
            <v>e음31</v>
          </cell>
          <cell r="AA23">
            <v>4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2</v>
          </cell>
          <cell r="AH23">
            <v>1</v>
          </cell>
        </row>
        <row r="24">
          <cell r="W24" t="str">
            <v>공영급행</v>
          </cell>
          <cell r="X24" t="str">
            <v>e음53</v>
          </cell>
          <cell r="AA24">
            <v>4</v>
          </cell>
          <cell r="AC24">
            <v>0</v>
          </cell>
          <cell r="AD24">
            <v>1</v>
          </cell>
          <cell r="AE24">
            <v>1</v>
          </cell>
          <cell r="AF24">
            <v>2</v>
          </cell>
          <cell r="AG24">
            <v>0</v>
          </cell>
          <cell r="AH24">
            <v>0</v>
          </cell>
        </row>
        <row r="25">
          <cell r="W25" t="str">
            <v>공영급행</v>
          </cell>
          <cell r="X25" t="str">
            <v>e음81</v>
          </cell>
          <cell r="AA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W26" t="str">
            <v>공영급행</v>
          </cell>
          <cell r="X26" t="str">
            <v>e음84</v>
          </cell>
          <cell r="AA26">
            <v>1</v>
          </cell>
          <cell r="AC26">
            <v>0</v>
          </cell>
          <cell r="AD26">
            <v>0</v>
          </cell>
          <cell r="AE26">
            <v>1</v>
          </cell>
          <cell r="AF26">
            <v>0</v>
          </cell>
          <cell r="AG26">
            <v>0</v>
          </cell>
          <cell r="AH26">
            <v>0</v>
          </cell>
        </row>
        <row r="27">
          <cell r="W27" t="str">
            <v>공영급행</v>
          </cell>
          <cell r="X27" t="str">
            <v>e음86</v>
          </cell>
          <cell r="AA27">
            <v>2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1</v>
          </cell>
          <cell r="AH27">
            <v>1</v>
          </cell>
        </row>
        <row r="28">
          <cell r="W28" t="str">
            <v>공영급행</v>
          </cell>
          <cell r="X28" t="str">
            <v>e음87</v>
          </cell>
          <cell r="AA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W29" t="str">
            <v>공영급행</v>
          </cell>
          <cell r="X29" t="str">
            <v>e음88</v>
          </cell>
          <cell r="AA29">
            <v>6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5</v>
          </cell>
          <cell r="AH29">
            <v>1</v>
          </cell>
        </row>
        <row r="30">
          <cell r="W30" t="str">
            <v>대인교통</v>
          </cell>
          <cell r="X30" t="str">
            <v>320</v>
          </cell>
          <cell r="AA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W31" t="str">
            <v>대인교통</v>
          </cell>
          <cell r="X31" t="str">
            <v>515</v>
          </cell>
          <cell r="AA31">
            <v>9</v>
          </cell>
          <cell r="AC31">
            <v>0</v>
          </cell>
          <cell r="AD31">
            <v>0</v>
          </cell>
          <cell r="AE31">
            <v>0</v>
          </cell>
          <cell r="AF31">
            <v>2</v>
          </cell>
          <cell r="AG31">
            <v>4</v>
          </cell>
          <cell r="AH31">
            <v>3</v>
          </cell>
        </row>
        <row r="32">
          <cell r="W32" t="str">
            <v>대인교통</v>
          </cell>
          <cell r="X32" t="str">
            <v>515-1</v>
          </cell>
          <cell r="AA32">
            <v>3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3</v>
          </cell>
          <cell r="AH32">
            <v>0</v>
          </cell>
        </row>
        <row r="33">
          <cell r="W33" t="str">
            <v>대인교통</v>
          </cell>
          <cell r="X33" t="str">
            <v>561</v>
          </cell>
          <cell r="AA33">
            <v>5</v>
          </cell>
          <cell r="AC33">
            <v>0</v>
          </cell>
          <cell r="AD33">
            <v>1</v>
          </cell>
          <cell r="AE33">
            <v>0</v>
          </cell>
          <cell r="AF33">
            <v>0</v>
          </cell>
          <cell r="AG33">
            <v>0</v>
          </cell>
          <cell r="AH33">
            <v>4</v>
          </cell>
        </row>
        <row r="34">
          <cell r="W34" t="str">
            <v>대인교통</v>
          </cell>
          <cell r="X34" t="str">
            <v>562</v>
          </cell>
          <cell r="AA34">
            <v>1</v>
          </cell>
          <cell r="AC34">
            <v>0</v>
          </cell>
          <cell r="AD34">
            <v>0</v>
          </cell>
          <cell r="AE34">
            <v>0</v>
          </cell>
          <cell r="AF34">
            <v>1</v>
          </cell>
          <cell r="AG34">
            <v>0</v>
          </cell>
          <cell r="AH34">
            <v>0</v>
          </cell>
        </row>
        <row r="35">
          <cell r="W35" t="str">
            <v>대인교통</v>
          </cell>
          <cell r="X35" t="str">
            <v>574</v>
          </cell>
          <cell r="AA35">
            <v>8</v>
          </cell>
          <cell r="AC35">
            <v>1</v>
          </cell>
          <cell r="AD35">
            <v>0</v>
          </cell>
          <cell r="AE35">
            <v>1</v>
          </cell>
          <cell r="AF35">
            <v>1</v>
          </cell>
          <cell r="AG35">
            <v>2</v>
          </cell>
          <cell r="AH35">
            <v>3</v>
          </cell>
        </row>
        <row r="36">
          <cell r="W36" t="str">
            <v>대인교통</v>
          </cell>
          <cell r="X36" t="str">
            <v>6-1</v>
          </cell>
          <cell r="AA36">
            <v>11</v>
          </cell>
          <cell r="AC36">
            <v>0</v>
          </cell>
          <cell r="AD36">
            <v>0</v>
          </cell>
          <cell r="AE36">
            <v>0</v>
          </cell>
          <cell r="AF36">
            <v>2</v>
          </cell>
          <cell r="AG36">
            <v>2</v>
          </cell>
          <cell r="AH36">
            <v>7</v>
          </cell>
        </row>
        <row r="37">
          <cell r="W37" t="str">
            <v>도영운수</v>
          </cell>
          <cell r="X37" t="str">
            <v>35</v>
          </cell>
          <cell r="AA37">
            <v>11</v>
          </cell>
          <cell r="AC37">
            <v>0</v>
          </cell>
          <cell r="AD37">
            <v>0</v>
          </cell>
          <cell r="AE37">
            <v>1</v>
          </cell>
          <cell r="AF37">
            <v>2</v>
          </cell>
          <cell r="AG37">
            <v>4</v>
          </cell>
          <cell r="AH37">
            <v>4</v>
          </cell>
        </row>
        <row r="38">
          <cell r="W38" t="str">
            <v>도영운수</v>
          </cell>
          <cell r="X38" t="str">
            <v>523</v>
          </cell>
          <cell r="AA38">
            <v>11</v>
          </cell>
          <cell r="AC38">
            <v>0</v>
          </cell>
          <cell r="AD38">
            <v>0</v>
          </cell>
          <cell r="AE38">
            <v>0</v>
          </cell>
          <cell r="AF38">
            <v>4</v>
          </cell>
          <cell r="AG38">
            <v>3</v>
          </cell>
          <cell r="AH38">
            <v>4</v>
          </cell>
        </row>
        <row r="39">
          <cell r="W39" t="str">
            <v>도영운수</v>
          </cell>
          <cell r="X39" t="str">
            <v>55</v>
          </cell>
          <cell r="AA39">
            <v>8</v>
          </cell>
          <cell r="AC39">
            <v>1</v>
          </cell>
          <cell r="AD39">
            <v>1</v>
          </cell>
          <cell r="AE39">
            <v>2</v>
          </cell>
          <cell r="AF39">
            <v>2</v>
          </cell>
          <cell r="AG39">
            <v>2</v>
          </cell>
          <cell r="AH39">
            <v>0</v>
          </cell>
        </row>
        <row r="40">
          <cell r="W40" t="str">
            <v>도영운수</v>
          </cell>
          <cell r="X40" t="str">
            <v>65</v>
          </cell>
          <cell r="AA40">
            <v>7</v>
          </cell>
          <cell r="AC40">
            <v>1</v>
          </cell>
          <cell r="AD40">
            <v>1</v>
          </cell>
          <cell r="AE40">
            <v>1</v>
          </cell>
          <cell r="AF40">
            <v>0</v>
          </cell>
          <cell r="AG40">
            <v>2</v>
          </cell>
          <cell r="AH40">
            <v>2</v>
          </cell>
        </row>
        <row r="41">
          <cell r="W41" t="str">
            <v>도영운수</v>
          </cell>
          <cell r="X41" t="str">
            <v>65-1</v>
          </cell>
          <cell r="AA41">
            <v>7</v>
          </cell>
          <cell r="AC41">
            <v>0</v>
          </cell>
          <cell r="AD41">
            <v>0</v>
          </cell>
          <cell r="AE41">
            <v>0</v>
          </cell>
          <cell r="AF41">
            <v>1</v>
          </cell>
          <cell r="AG41">
            <v>3</v>
          </cell>
          <cell r="AH41">
            <v>3</v>
          </cell>
        </row>
        <row r="42">
          <cell r="W42" t="str">
            <v>도영운수</v>
          </cell>
          <cell r="X42" t="str">
            <v>순환46</v>
          </cell>
          <cell r="AA42">
            <v>5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4</v>
          </cell>
        </row>
        <row r="43">
          <cell r="W43" t="str">
            <v>동화운수</v>
          </cell>
          <cell r="X43" t="str">
            <v>10</v>
          </cell>
          <cell r="AA43">
            <v>15</v>
          </cell>
          <cell r="AC43">
            <v>0</v>
          </cell>
          <cell r="AD43">
            <v>0</v>
          </cell>
          <cell r="AE43">
            <v>1</v>
          </cell>
          <cell r="AF43">
            <v>5</v>
          </cell>
          <cell r="AG43">
            <v>2</v>
          </cell>
          <cell r="AH43">
            <v>7</v>
          </cell>
        </row>
        <row r="44">
          <cell r="W44" t="str">
            <v>동화운수</v>
          </cell>
          <cell r="X44" t="str">
            <v>2</v>
          </cell>
          <cell r="AA44">
            <v>31</v>
          </cell>
          <cell r="AC44">
            <v>0</v>
          </cell>
          <cell r="AD44">
            <v>2</v>
          </cell>
          <cell r="AE44">
            <v>1</v>
          </cell>
          <cell r="AF44">
            <v>8</v>
          </cell>
          <cell r="AG44">
            <v>14</v>
          </cell>
          <cell r="AH44">
            <v>6</v>
          </cell>
        </row>
        <row r="45">
          <cell r="W45" t="str">
            <v>동화운수</v>
          </cell>
          <cell r="X45" t="str">
            <v>2-1</v>
          </cell>
          <cell r="AA45">
            <v>10</v>
          </cell>
          <cell r="AC45">
            <v>0</v>
          </cell>
          <cell r="AD45">
            <v>1</v>
          </cell>
          <cell r="AE45">
            <v>2</v>
          </cell>
          <cell r="AF45">
            <v>4</v>
          </cell>
          <cell r="AG45">
            <v>2</v>
          </cell>
          <cell r="AH45">
            <v>1</v>
          </cell>
        </row>
        <row r="46">
          <cell r="W46" t="str">
            <v>동화운수</v>
          </cell>
          <cell r="X46" t="str">
            <v>45</v>
          </cell>
          <cell r="AA46">
            <v>33</v>
          </cell>
          <cell r="AC46">
            <v>0</v>
          </cell>
          <cell r="AD46">
            <v>2</v>
          </cell>
          <cell r="AE46">
            <v>3</v>
          </cell>
          <cell r="AF46">
            <v>11</v>
          </cell>
          <cell r="AG46">
            <v>8</v>
          </cell>
          <cell r="AH46">
            <v>9</v>
          </cell>
        </row>
        <row r="47">
          <cell r="W47" t="str">
            <v>동화운수</v>
          </cell>
          <cell r="X47" t="str">
            <v>급행95</v>
          </cell>
          <cell r="AA47">
            <v>10</v>
          </cell>
          <cell r="AC47">
            <v>0</v>
          </cell>
          <cell r="AD47">
            <v>0</v>
          </cell>
          <cell r="AE47">
            <v>0</v>
          </cell>
          <cell r="AF47">
            <v>4</v>
          </cell>
          <cell r="AG47">
            <v>0</v>
          </cell>
          <cell r="AH47">
            <v>6</v>
          </cell>
        </row>
        <row r="48">
          <cell r="W48" t="str">
            <v>마니교통</v>
          </cell>
          <cell r="X48" t="str">
            <v>42</v>
          </cell>
          <cell r="AA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W49" t="str">
            <v>마니교통</v>
          </cell>
          <cell r="X49" t="str">
            <v>47</v>
          </cell>
          <cell r="AA49">
            <v>3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2</v>
          </cell>
          <cell r="AH49">
            <v>1</v>
          </cell>
        </row>
        <row r="50">
          <cell r="W50" t="str">
            <v>마니교통</v>
          </cell>
          <cell r="X50" t="str">
            <v>7</v>
          </cell>
          <cell r="AA50">
            <v>2</v>
          </cell>
          <cell r="AC50">
            <v>1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1</v>
          </cell>
        </row>
        <row r="51">
          <cell r="W51" t="str">
            <v>마니교통</v>
          </cell>
          <cell r="X51" t="str">
            <v>81</v>
          </cell>
          <cell r="AA51">
            <v>4</v>
          </cell>
          <cell r="AC51">
            <v>0</v>
          </cell>
          <cell r="AD51">
            <v>0</v>
          </cell>
          <cell r="AE51">
            <v>0</v>
          </cell>
          <cell r="AF51">
            <v>4</v>
          </cell>
          <cell r="AG51">
            <v>0</v>
          </cell>
          <cell r="AH51">
            <v>0</v>
          </cell>
        </row>
        <row r="52">
          <cell r="W52" t="str">
            <v>명진교통</v>
          </cell>
          <cell r="X52" t="str">
            <v>522</v>
          </cell>
          <cell r="AA52">
            <v>8</v>
          </cell>
          <cell r="AC52">
            <v>0</v>
          </cell>
          <cell r="AD52">
            <v>0</v>
          </cell>
          <cell r="AE52">
            <v>0</v>
          </cell>
          <cell r="AF52">
            <v>4</v>
          </cell>
          <cell r="AG52">
            <v>3</v>
          </cell>
          <cell r="AH52">
            <v>1</v>
          </cell>
        </row>
        <row r="53">
          <cell r="W53" t="str">
            <v>명진교통</v>
          </cell>
          <cell r="X53" t="str">
            <v>565</v>
          </cell>
          <cell r="AA53">
            <v>7</v>
          </cell>
          <cell r="AC53">
            <v>0</v>
          </cell>
          <cell r="AD53">
            <v>0</v>
          </cell>
          <cell r="AE53">
            <v>1</v>
          </cell>
          <cell r="AF53">
            <v>3</v>
          </cell>
          <cell r="AG53">
            <v>2</v>
          </cell>
          <cell r="AH53">
            <v>1</v>
          </cell>
        </row>
        <row r="54">
          <cell r="W54" t="str">
            <v>명진교통</v>
          </cell>
          <cell r="X54" t="str">
            <v>585</v>
          </cell>
          <cell r="AA54">
            <v>7</v>
          </cell>
          <cell r="AC54">
            <v>1</v>
          </cell>
          <cell r="AD54">
            <v>0</v>
          </cell>
          <cell r="AE54">
            <v>1</v>
          </cell>
          <cell r="AF54">
            <v>3</v>
          </cell>
          <cell r="AG54">
            <v>2</v>
          </cell>
          <cell r="AH54">
            <v>0</v>
          </cell>
        </row>
        <row r="55">
          <cell r="W55" t="str">
            <v>명진교통</v>
          </cell>
          <cell r="X55" t="str">
            <v>591</v>
          </cell>
          <cell r="AA55">
            <v>6</v>
          </cell>
          <cell r="AC55">
            <v>0</v>
          </cell>
          <cell r="AD55">
            <v>2</v>
          </cell>
          <cell r="AE55">
            <v>2</v>
          </cell>
          <cell r="AF55">
            <v>1</v>
          </cell>
          <cell r="AG55">
            <v>0</v>
          </cell>
          <cell r="AH55">
            <v>1</v>
          </cell>
        </row>
        <row r="56">
          <cell r="W56" t="str">
            <v>명진교통</v>
          </cell>
          <cell r="X56" t="str">
            <v>592</v>
          </cell>
          <cell r="AA56">
            <v>9</v>
          </cell>
          <cell r="AC56">
            <v>0</v>
          </cell>
          <cell r="AD56">
            <v>1</v>
          </cell>
          <cell r="AE56">
            <v>3</v>
          </cell>
          <cell r="AF56">
            <v>3</v>
          </cell>
          <cell r="AG56">
            <v>2</v>
          </cell>
          <cell r="AH56">
            <v>0</v>
          </cell>
        </row>
        <row r="57">
          <cell r="W57" t="str">
            <v>명진교통</v>
          </cell>
          <cell r="X57" t="str">
            <v>594</v>
          </cell>
          <cell r="AA57">
            <v>3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2</v>
          </cell>
          <cell r="AH57">
            <v>0</v>
          </cell>
        </row>
        <row r="58">
          <cell r="W58" t="str">
            <v>명진교통</v>
          </cell>
          <cell r="X58" t="str">
            <v>순환52</v>
          </cell>
          <cell r="AA58">
            <v>3</v>
          </cell>
          <cell r="AC58">
            <v>0</v>
          </cell>
          <cell r="AD58">
            <v>1</v>
          </cell>
          <cell r="AE58">
            <v>1</v>
          </cell>
          <cell r="AF58">
            <v>1</v>
          </cell>
          <cell r="AG58">
            <v>0</v>
          </cell>
          <cell r="AH58">
            <v>0</v>
          </cell>
        </row>
        <row r="59">
          <cell r="W59" t="str">
            <v>미래교통</v>
          </cell>
          <cell r="X59" t="str">
            <v>111</v>
          </cell>
          <cell r="AA59">
            <v>17</v>
          </cell>
          <cell r="AC59">
            <v>0</v>
          </cell>
          <cell r="AD59">
            <v>0</v>
          </cell>
          <cell r="AE59">
            <v>1</v>
          </cell>
          <cell r="AF59">
            <v>9</v>
          </cell>
          <cell r="AG59">
            <v>5</v>
          </cell>
          <cell r="AH59">
            <v>2</v>
          </cell>
        </row>
        <row r="60">
          <cell r="W60" t="str">
            <v>미래교통</v>
          </cell>
          <cell r="X60" t="str">
            <v>111-2</v>
          </cell>
          <cell r="AA60">
            <v>14</v>
          </cell>
          <cell r="AC60">
            <v>0</v>
          </cell>
          <cell r="AD60">
            <v>0</v>
          </cell>
          <cell r="AE60">
            <v>3</v>
          </cell>
          <cell r="AF60">
            <v>10</v>
          </cell>
          <cell r="AG60">
            <v>1</v>
          </cell>
          <cell r="AH60">
            <v>0</v>
          </cell>
        </row>
        <row r="61">
          <cell r="W61" t="str">
            <v>미래교통</v>
          </cell>
          <cell r="X61" t="str">
            <v>117</v>
          </cell>
          <cell r="AA61">
            <v>2</v>
          </cell>
          <cell r="AC61">
            <v>0</v>
          </cell>
          <cell r="AD61">
            <v>1</v>
          </cell>
          <cell r="AE61">
            <v>1</v>
          </cell>
          <cell r="AF61">
            <v>0</v>
          </cell>
          <cell r="AG61">
            <v>0</v>
          </cell>
          <cell r="AH61">
            <v>0</v>
          </cell>
        </row>
        <row r="62">
          <cell r="W62" t="str">
            <v>미래교통</v>
          </cell>
          <cell r="X62" t="str">
            <v>304</v>
          </cell>
          <cell r="AA62">
            <v>4</v>
          </cell>
          <cell r="AC62">
            <v>0</v>
          </cell>
          <cell r="AD62">
            <v>0</v>
          </cell>
          <cell r="AE62">
            <v>0</v>
          </cell>
          <cell r="AF62">
            <v>3</v>
          </cell>
          <cell r="AG62">
            <v>1</v>
          </cell>
          <cell r="AH62">
            <v>0</v>
          </cell>
        </row>
        <row r="63">
          <cell r="W63" t="str">
            <v>미추홀교통</v>
          </cell>
          <cell r="X63" t="str">
            <v>12</v>
          </cell>
          <cell r="AA63">
            <v>22</v>
          </cell>
          <cell r="AC63">
            <v>0</v>
          </cell>
          <cell r="AD63">
            <v>2</v>
          </cell>
          <cell r="AE63">
            <v>11</v>
          </cell>
          <cell r="AF63">
            <v>9</v>
          </cell>
          <cell r="AG63">
            <v>0</v>
          </cell>
          <cell r="AH63">
            <v>0</v>
          </cell>
        </row>
        <row r="64">
          <cell r="W64" t="str">
            <v>미추홀교통</v>
          </cell>
          <cell r="X64" t="str">
            <v>75</v>
          </cell>
          <cell r="AA64">
            <v>7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1</v>
          </cell>
          <cell r="AH64">
            <v>6</v>
          </cell>
        </row>
        <row r="65">
          <cell r="W65" t="str">
            <v>미추홀교통</v>
          </cell>
          <cell r="X65" t="str">
            <v>76</v>
          </cell>
          <cell r="AA65">
            <v>7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3</v>
          </cell>
          <cell r="AH65">
            <v>4</v>
          </cell>
        </row>
        <row r="66">
          <cell r="W66" t="str">
            <v>미추홀교통</v>
          </cell>
          <cell r="X66" t="str">
            <v>77</v>
          </cell>
          <cell r="AA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W67" t="str">
            <v>부성여객</v>
          </cell>
          <cell r="X67" t="str">
            <v>33</v>
          </cell>
          <cell r="AA67">
            <v>15</v>
          </cell>
          <cell r="AC67">
            <v>1</v>
          </cell>
          <cell r="AD67">
            <v>2</v>
          </cell>
          <cell r="AE67">
            <v>2</v>
          </cell>
          <cell r="AF67">
            <v>2</v>
          </cell>
          <cell r="AG67">
            <v>2</v>
          </cell>
          <cell r="AH67">
            <v>6</v>
          </cell>
        </row>
        <row r="68">
          <cell r="W68" t="str">
            <v>부성여객</v>
          </cell>
          <cell r="X68" t="str">
            <v>36</v>
          </cell>
          <cell r="AA68">
            <v>30</v>
          </cell>
          <cell r="AC68">
            <v>4</v>
          </cell>
          <cell r="AD68">
            <v>6</v>
          </cell>
          <cell r="AE68">
            <v>5</v>
          </cell>
          <cell r="AF68">
            <v>5</v>
          </cell>
          <cell r="AG68">
            <v>5</v>
          </cell>
          <cell r="AH68">
            <v>4</v>
          </cell>
        </row>
        <row r="69">
          <cell r="W69" t="str">
            <v>부성여객</v>
          </cell>
          <cell r="X69" t="str">
            <v>790</v>
          </cell>
          <cell r="AA69">
            <v>6</v>
          </cell>
          <cell r="AC69">
            <v>0</v>
          </cell>
          <cell r="AD69">
            <v>0</v>
          </cell>
          <cell r="AE69">
            <v>0</v>
          </cell>
          <cell r="AF69">
            <v>4</v>
          </cell>
          <cell r="AG69">
            <v>2</v>
          </cell>
          <cell r="AH69">
            <v>0</v>
          </cell>
        </row>
        <row r="70">
          <cell r="W70" t="str">
            <v>삼환교통</v>
          </cell>
          <cell r="X70" t="str">
            <v>14</v>
          </cell>
          <cell r="AA70">
            <v>18</v>
          </cell>
          <cell r="AC70">
            <v>0</v>
          </cell>
          <cell r="AD70">
            <v>0</v>
          </cell>
          <cell r="AE70">
            <v>5</v>
          </cell>
          <cell r="AF70">
            <v>6</v>
          </cell>
          <cell r="AG70">
            <v>7</v>
          </cell>
          <cell r="AH70">
            <v>0</v>
          </cell>
        </row>
        <row r="71">
          <cell r="W71" t="str">
            <v>삼환교통</v>
          </cell>
          <cell r="X71" t="str">
            <v>23</v>
          </cell>
          <cell r="AA71">
            <v>17</v>
          </cell>
          <cell r="AC71">
            <v>0</v>
          </cell>
          <cell r="AD71">
            <v>2</v>
          </cell>
          <cell r="AE71">
            <v>6</v>
          </cell>
          <cell r="AF71">
            <v>4</v>
          </cell>
          <cell r="AG71">
            <v>4</v>
          </cell>
          <cell r="AH71">
            <v>1</v>
          </cell>
        </row>
        <row r="72">
          <cell r="W72" t="str">
            <v>삼환교통</v>
          </cell>
          <cell r="X72" t="str">
            <v>4</v>
          </cell>
          <cell r="AA72">
            <v>23</v>
          </cell>
          <cell r="AC72">
            <v>0</v>
          </cell>
          <cell r="AD72">
            <v>0</v>
          </cell>
          <cell r="AE72">
            <v>0</v>
          </cell>
          <cell r="AF72">
            <v>2</v>
          </cell>
          <cell r="AG72">
            <v>9</v>
          </cell>
          <cell r="AH72">
            <v>12</v>
          </cell>
        </row>
        <row r="73">
          <cell r="W73" t="str">
            <v>삼환교통</v>
          </cell>
          <cell r="X73" t="str">
            <v>58</v>
          </cell>
          <cell r="AA73">
            <v>12</v>
          </cell>
          <cell r="AC73">
            <v>0</v>
          </cell>
          <cell r="AD73">
            <v>0</v>
          </cell>
          <cell r="AE73">
            <v>1</v>
          </cell>
          <cell r="AF73">
            <v>0</v>
          </cell>
          <cell r="AG73">
            <v>2</v>
          </cell>
          <cell r="AH73">
            <v>9</v>
          </cell>
        </row>
        <row r="74">
          <cell r="W74" t="str">
            <v>삼환교통</v>
          </cell>
          <cell r="X74" t="str">
            <v>62</v>
          </cell>
          <cell r="AA74">
            <v>20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11</v>
          </cell>
          <cell r="AH74">
            <v>9</v>
          </cell>
        </row>
        <row r="75">
          <cell r="W75" t="str">
            <v>삼환교통</v>
          </cell>
          <cell r="X75" t="str">
            <v>79</v>
          </cell>
          <cell r="AA75">
            <v>15</v>
          </cell>
          <cell r="AC75">
            <v>0</v>
          </cell>
          <cell r="AD75">
            <v>0</v>
          </cell>
          <cell r="AE75">
            <v>3</v>
          </cell>
          <cell r="AF75">
            <v>3</v>
          </cell>
          <cell r="AG75">
            <v>8</v>
          </cell>
          <cell r="AH75">
            <v>1</v>
          </cell>
        </row>
        <row r="76">
          <cell r="W76" t="str">
            <v>삼환교통</v>
          </cell>
          <cell r="X76" t="str">
            <v>급행99</v>
          </cell>
          <cell r="AA76">
            <v>8</v>
          </cell>
          <cell r="AC76">
            <v>0</v>
          </cell>
          <cell r="AD76">
            <v>0</v>
          </cell>
          <cell r="AE76">
            <v>0</v>
          </cell>
          <cell r="AF76">
            <v>2</v>
          </cell>
          <cell r="AG76">
            <v>4</v>
          </cell>
          <cell r="AH76">
            <v>2</v>
          </cell>
        </row>
        <row r="77">
          <cell r="W77" t="str">
            <v>삼환운수</v>
          </cell>
          <cell r="X77" t="str">
            <v>510</v>
          </cell>
          <cell r="AA77">
            <v>7</v>
          </cell>
          <cell r="AC77">
            <v>0</v>
          </cell>
          <cell r="AD77">
            <v>0</v>
          </cell>
          <cell r="AE77">
            <v>1</v>
          </cell>
          <cell r="AF77">
            <v>0</v>
          </cell>
          <cell r="AG77">
            <v>2</v>
          </cell>
          <cell r="AH77">
            <v>4</v>
          </cell>
        </row>
        <row r="78">
          <cell r="W78" t="str">
            <v>삼환운수</v>
          </cell>
          <cell r="X78" t="str">
            <v>532</v>
          </cell>
          <cell r="AA78">
            <v>16</v>
          </cell>
          <cell r="AC78">
            <v>0</v>
          </cell>
          <cell r="AD78">
            <v>0</v>
          </cell>
          <cell r="AE78">
            <v>0</v>
          </cell>
          <cell r="AF78">
            <v>3</v>
          </cell>
          <cell r="AG78">
            <v>5</v>
          </cell>
          <cell r="AH78">
            <v>7</v>
          </cell>
        </row>
        <row r="79">
          <cell r="W79" t="str">
            <v>삼환운수</v>
          </cell>
          <cell r="X79" t="str">
            <v>540</v>
          </cell>
          <cell r="AA79">
            <v>7</v>
          </cell>
          <cell r="AC79">
            <v>1</v>
          </cell>
          <cell r="AD79">
            <v>1</v>
          </cell>
          <cell r="AE79">
            <v>4</v>
          </cell>
          <cell r="AF79">
            <v>1</v>
          </cell>
          <cell r="AG79">
            <v>0</v>
          </cell>
          <cell r="AH79">
            <v>0</v>
          </cell>
        </row>
        <row r="80">
          <cell r="W80" t="str">
            <v>삼환운수</v>
          </cell>
          <cell r="X80" t="str">
            <v>566</v>
          </cell>
          <cell r="AA80">
            <v>4</v>
          </cell>
          <cell r="AC80">
            <v>0</v>
          </cell>
          <cell r="AD80">
            <v>0</v>
          </cell>
          <cell r="AE80">
            <v>3</v>
          </cell>
          <cell r="AF80">
            <v>1</v>
          </cell>
          <cell r="AG80">
            <v>0</v>
          </cell>
          <cell r="AH80">
            <v>0</v>
          </cell>
        </row>
        <row r="81">
          <cell r="W81" t="str">
            <v>삼환운수</v>
          </cell>
          <cell r="X81" t="str">
            <v>567</v>
          </cell>
          <cell r="AA81">
            <v>6</v>
          </cell>
          <cell r="AC81">
            <v>0</v>
          </cell>
          <cell r="AD81">
            <v>1</v>
          </cell>
          <cell r="AE81">
            <v>0</v>
          </cell>
          <cell r="AF81">
            <v>4</v>
          </cell>
          <cell r="AG81">
            <v>1</v>
          </cell>
          <cell r="AH81">
            <v>0</v>
          </cell>
        </row>
        <row r="82">
          <cell r="W82" t="str">
            <v>삼환운수</v>
          </cell>
          <cell r="X82" t="str">
            <v>순환56</v>
          </cell>
          <cell r="AA82">
            <v>4</v>
          </cell>
          <cell r="AC82">
            <v>0</v>
          </cell>
          <cell r="AD82">
            <v>0</v>
          </cell>
          <cell r="AE82">
            <v>0</v>
          </cell>
          <cell r="AF82">
            <v>2</v>
          </cell>
          <cell r="AG82">
            <v>2</v>
          </cell>
          <cell r="AH82">
            <v>0</v>
          </cell>
        </row>
        <row r="83">
          <cell r="W83" t="str">
            <v>선진여객</v>
          </cell>
          <cell r="X83" t="str">
            <v>300</v>
          </cell>
          <cell r="AA83">
            <v>4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4</v>
          </cell>
        </row>
        <row r="84">
          <cell r="W84" t="str">
            <v>선진여객</v>
          </cell>
          <cell r="X84" t="str">
            <v>595</v>
          </cell>
          <cell r="AA84">
            <v>3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2</v>
          </cell>
          <cell r="AH84">
            <v>1</v>
          </cell>
        </row>
        <row r="85">
          <cell r="W85" t="str">
            <v>선진여객</v>
          </cell>
          <cell r="X85" t="str">
            <v>72</v>
          </cell>
          <cell r="AA85">
            <v>13</v>
          </cell>
          <cell r="AC85">
            <v>0</v>
          </cell>
          <cell r="AD85">
            <v>0</v>
          </cell>
          <cell r="AE85">
            <v>0</v>
          </cell>
          <cell r="AF85">
            <v>8</v>
          </cell>
          <cell r="AG85">
            <v>2</v>
          </cell>
          <cell r="AH85">
            <v>3</v>
          </cell>
        </row>
        <row r="86">
          <cell r="W86" t="str">
            <v>선진여객</v>
          </cell>
          <cell r="X86" t="str">
            <v>80</v>
          </cell>
          <cell r="AA86">
            <v>21</v>
          </cell>
          <cell r="AC86">
            <v>0</v>
          </cell>
          <cell r="AD86">
            <v>0</v>
          </cell>
          <cell r="AE86">
            <v>2</v>
          </cell>
          <cell r="AF86">
            <v>9</v>
          </cell>
          <cell r="AG86">
            <v>10</v>
          </cell>
          <cell r="AH86">
            <v>0</v>
          </cell>
        </row>
        <row r="87">
          <cell r="W87" t="str">
            <v>선진여객</v>
          </cell>
          <cell r="X87" t="str">
            <v>87</v>
          </cell>
          <cell r="AA87">
            <v>26</v>
          </cell>
          <cell r="AC87">
            <v>0</v>
          </cell>
          <cell r="AD87">
            <v>0</v>
          </cell>
          <cell r="AE87">
            <v>2</v>
          </cell>
          <cell r="AF87">
            <v>6</v>
          </cell>
          <cell r="AG87">
            <v>1</v>
          </cell>
          <cell r="AH87">
            <v>17</v>
          </cell>
        </row>
        <row r="88">
          <cell r="W88" t="str">
            <v>성산여객</v>
          </cell>
          <cell r="X88" t="str">
            <v>521</v>
          </cell>
          <cell r="AA88">
            <v>11</v>
          </cell>
          <cell r="AC88">
            <v>0</v>
          </cell>
          <cell r="AD88">
            <v>0</v>
          </cell>
          <cell r="AE88">
            <v>1</v>
          </cell>
          <cell r="AF88">
            <v>4</v>
          </cell>
          <cell r="AG88">
            <v>2</v>
          </cell>
          <cell r="AH88">
            <v>4</v>
          </cell>
        </row>
        <row r="89">
          <cell r="W89" t="str">
            <v>성산여객</v>
          </cell>
          <cell r="X89" t="str">
            <v>551</v>
          </cell>
          <cell r="AA89">
            <v>3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3</v>
          </cell>
        </row>
        <row r="90">
          <cell r="W90" t="str">
            <v>성산여객</v>
          </cell>
          <cell r="X90" t="str">
            <v>586</v>
          </cell>
          <cell r="AA90">
            <v>7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6</v>
          </cell>
        </row>
        <row r="91">
          <cell r="W91" t="str">
            <v>성산여객</v>
          </cell>
          <cell r="X91" t="str">
            <v>588</v>
          </cell>
          <cell r="AA91">
            <v>11</v>
          </cell>
          <cell r="AC91">
            <v>0</v>
          </cell>
          <cell r="AD91">
            <v>0</v>
          </cell>
          <cell r="AE91">
            <v>0</v>
          </cell>
          <cell r="AF91">
            <v>1</v>
          </cell>
          <cell r="AG91">
            <v>1</v>
          </cell>
          <cell r="AH91">
            <v>9</v>
          </cell>
        </row>
        <row r="92">
          <cell r="W92" t="str">
            <v>성원운수</v>
          </cell>
          <cell r="X92" t="str">
            <v>535</v>
          </cell>
          <cell r="AA92">
            <v>13</v>
          </cell>
          <cell r="AC92">
            <v>0</v>
          </cell>
          <cell r="AD92">
            <v>0</v>
          </cell>
          <cell r="AE92">
            <v>1</v>
          </cell>
          <cell r="AF92">
            <v>1</v>
          </cell>
          <cell r="AG92">
            <v>7</v>
          </cell>
          <cell r="AH92">
            <v>4</v>
          </cell>
        </row>
        <row r="93">
          <cell r="W93" t="str">
            <v>성원운수</v>
          </cell>
          <cell r="X93" t="str">
            <v>536</v>
          </cell>
          <cell r="AA93">
            <v>14</v>
          </cell>
          <cell r="AC93">
            <v>0</v>
          </cell>
          <cell r="AD93">
            <v>1</v>
          </cell>
          <cell r="AE93">
            <v>1</v>
          </cell>
          <cell r="AF93">
            <v>2</v>
          </cell>
          <cell r="AG93">
            <v>7</v>
          </cell>
          <cell r="AH93">
            <v>3</v>
          </cell>
        </row>
        <row r="94">
          <cell r="W94" t="str">
            <v>성원운수</v>
          </cell>
          <cell r="X94" t="str">
            <v>537</v>
          </cell>
          <cell r="AA94">
            <v>7</v>
          </cell>
          <cell r="AC94">
            <v>0</v>
          </cell>
          <cell r="AD94">
            <v>0</v>
          </cell>
          <cell r="AE94">
            <v>0</v>
          </cell>
          <cell r="AF94">
            <v>1</v>
          </cell>
          <cell r="AG94">
            <v>3</v>
          </cell>
          <cell r="AH94">
            <v>3</v>
          </cell>
        </row>
        <row r="95">
          <cell r="W95" t="str">
            <v>성원운수</v>
          </cell>
          <cell r="X95" t="str">
            <v>538</v>
          </cell>
          <cell r="AA95">
            <v>9</v>
          </cell>
          <cell r="AC95">
            <v>0</v>
          </cell>
          <cell r="AD95">
            <v>0</v>
          </cell>
          <cell r="AE95">
            <v>2</v>
          </cell>
          <cell r="AF95">
            <v>2</v>
          </cell>
          <cell r="AG95">
            <v>3</v>
          </cell>
          <cell r="AH95">
            <v>2</v>
          </cell>
        </row>
        <row r="96">
          <cell r="W96" t="str">
            <v>성원운수</v>
          </cell>
          <cell r="X96" t="str">
            <v>539</v>
          </cell>
          <cell r="AA96">
            <v>5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5</v>
          </cell>
        </row>
        <row r="97">
          <cell r="W97" t="str">
            <v>성원운수</v>
          </cell>
          <cell r="X97" t="str">
            <v>순환54</v>
          </cell>
          <cell r="AA97">
            <v>1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H97">
            <v>0</v>
          </cell>
        </row>
        <row r="98">
          <cell r="W98" t="str">
            <v>세운교통</v>
          </cell>
          <cell r="X98" t="str">
            <v>11</v>
          </cell>
          <cell r="AA98">
            <v>9</v>
          </cell>
          <cell r="AC98">
            <v>1</v>
          </cell>
          <cell r="AD98">
            <v>4</v>
          </cell>
          <cell r="AE98">
            <v>4</v>
          </cell>
          <cell r="AF98">
            <v>0</v>
          </cell>
          <cell r="AG98">
            <v>0</v>
          </cell>
          <cell r="AH98">
            <v>0</v>
          </cell>
        </row>
        <row r="99">
          <cell r="W99" t="str">
            <v>세운교통</v>
          </cell>
          <cell r="X99" t="str">
            <v>24-1</v>
          </cell>
          <cell r="AA99">
            <v>11</v>
          </cell>
          <cell r="AC99">
            <v>0</v>
          </cell>
          <cell r="AD99">
            <v>1</v>
          </cell>
          <cell r="AE99">
            <v>1</v>
          </cell>
          <cell r="AF99">
            <v>3</v>
          </cell>
          <cell r="AG99">
            <v>3</v>
          </cell>
          <cell r="AH99">
            <v>3</v>
          </cell>
        </row>
        <row r="100">
          <cell r="W100" t="str">
            <v>세운교통</v>
          </cell>
          <cell r="X100" t="str">
            <v>26</v>
          </cell>
          <cell r="AA100">
            <v>4</v>
          </cell>
          <cell r="AC100">
            <v>0</v>
          </cell>
          <cell r="AD100">
            <v>0</v>
          </cell>
          <cell r="AE100">
            <v>1</v>
          </cell>
          <cell r="AF100">
            <v>1</v>
          </cell>
          <cell r="AG100">
            <v>2</v>
          </cell>
          <cell r="AH100">
            <v>0</v>
          </cell>
        </row>
        <row r="101">
          <cell r="W101" t="str">
            <v>세운교통</v>
          </cell>
          <cell r="X101" t="str">
            <v>28</v>
          </cell>
          <cell r="AA101">
            <v>6</v>
          </cell>
          <cell r="AC101">
            <v>1</v>
          </cell>
          <cell r="AD101">
            <v>1</v>
          </cell>
          <cell r="AE101">
            <v>1</v>
          </cell>
          <cell r="AF101">
            <v>0</v>
          </cell>
          <cell r="AG101">
            <v>2</v>
          </cell>
          <cell r="AH101">
            <v>0</v>
          </cell>
        </row>
        <row r="102">
          <cell r="W102" t="str">
            <v>세운교통</v>
          </cell>
          <cell r="X102" t="str">
            <v>67-1</v>
          </cell>
          <cell r="AA102">
            <v>5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4</v>
          </cell>
          <cell r="AH102">
            <v>1</v>
          </cell>
        </row>
        <row r="103">
          <cell r="W103" t="str">
            <v>송도버스</v>
          </cell>
          <cell r="X103" t="str">
            <v>16-1</v>
          </cell>
          <cell r="AA103">
            <v>21</v>
          </cell>
          <cell r="AC103">
            <v>0</v>
          </cell>
          <cell r="AD103">
            <v>0</v>
          </cell>
          <cell r="AE103">
            <v>3</v>
          </cell>
          <cell r="AF103">
            <v>7</v>
          </cell>
          <cell r="AG103">
            <v>4</v>
          </cell>
          <cell r="AH103">
            <v>7</v>
          </cell>
        </row>
        <row r="104">
          <cell r="W104" t="str">
            <v>송도버스</v>
          </cell>
          <cell r="X104" t="str">
            <v>8</v>
          </cell>
          <cell r="AA104">
            <v>36</v>
          </cell>
          <cell r="AC104">
            <v>0</v>
          </cell>
          <cell r="AD104">
            <v>3</v>
          </cell>
          <cell r="AE104">
            <v>8</v>
          </cell>
          <cell r="AF104">
            <v>23</v>
          </cell>
          <cell r="AG104">
            <v>2</v>
          </cell>
          <cell r="AH104">
            <v>0</v>
          </cell>
        </row>
        <row r="105">
          <cell r="W105" t="str">
            <v>시영운수</v>
          </cell>
          <cell r="X105" t="str">
            <v>15</v>
          </cell>
          <cell r="AA105">
            <v>13</v>
          </cell>
          <cell r="AC105">
            <v>0</v>
          </cell>
          <cell r="AD105">
            <v>1</v>
          </cell>
          <cell r="AE105">
            <v>3</v>
          </cell>
          <cell r="AF105">
            <v>3</v>
          </cell>
          <cell r="AG105">
            <v>3</v>
          </cell>
          <cell r="AH105">
            <v>3</v>
          </cell>
        </row>
        <row r="106">
          <cell r="W106" t="str">
            <v>시영운수</v>
          </cell>
          <cell r="X106" t="str">
            <v>28-1</v>
          </cell>
          <cell r="AA106">
            <v>3</v>
          </cell>
          <cell r="AC106">
            <v>0</v>
          </cell>
          <cell r="AD106">
            <v>0</v>
          </cell>
          <cell r="AE106">
            <v>0</v>
          </cell>
          <cell r="AF106">
            <v>1</v>
          </cell>
          <cell r="AG106">
            <v>2</v>
          </cell>
          <cell r="AH106">
            <v>0</v>
          </cell>
        </row>
        <row r="107">
          <cell r="W107" t="str">
            <v>시영운수</v>
          </cell>
          <cell r="X107" t="str">
            <v>29</v>
          </cell>
          <cell r="AA107">
            <v>4</v>
          </cell>
          <cell r="AC107">
            <v>0</v>
          </cell>
          <cell r="AD107">
            <v>1</v>
          </cell>
          <cell r="AE107">
            <v>0</v>
          </cell>
          <cell r="AF107">
            <v>0</v>
          </cell>
          <cell r="AG107">
            <v>2</v>
          </cell>
          <cell r="AH107">
            <v>1</v>
          </cell>
        </row>
        <row r="108">
          <cell r="W108" t="str">
            <v>신동아교통</v>
          </cell>
          <cell r="X108" t="str">
            <v>1</v>
          </cell>
          <cell r="AA108">
            <v>21</v>
          </cell>
          <cell r="AC108">
            <v>0</v>
          </cell>
          <cell r="AD108">
            <v>0</v>
          </cell>
          <cell r="AE108">
            <v>1</v>
          </cell>
          <cell r="AF108">
            <v>8</v>
          </cell>
          <cell r="AG108">
            <v>9</v>
          </cell>
          <cell r="AH108">
            <v>3</v>
          </cell>
        </row>
        <row r="109">
          <cell r="W109" t="str">
            <v>신동아교통</v>
          </cell>
          <cell r="X109" t="str">
            <v>516</v>
          </cell>
          <cell r="AA109">
            <v>6</v>
          </cell>
          <cell r="AC109">
            <v>0</v>
          </cell>
          <cell r="AD109">
            <v>2</v>
          </cell>
          <cell r="AE109">
            <v>0</v>
          </cell>
          <cell r="AF109">
            <v>0</v>
          </cell>
          <cell r="AG109">
            <v>4</v>
          </cell>
          <cell r="AH109">
            <v>0</v>
          </cell>
        </row>
        <row r="110">
          <cell r="W110" t="str">
            <v>신동아교통</v>
          </cell>
          <cell r="X110" t="str">
            <v>518</v>
          </cell>
          <cell r="AA110">
            <v>9</v>
          </cell>
          <cell r="AC110">
            <v>0</v>
          </cell>
          <cell r="AD110">
            <v>0</v>
          </cell>
          <cell r="AE110">
            <v>2</v>
          </cell>
          <cell r="AF110">
            <v>5</v>
          </cell>
          <cell r="AG110">
            <v>2</v>
          </cell>
          <cell r="AH110">
            <v>0</v>
          </cell>
        </row>
        <row r="111">
          <cell r="W111" t="str">
            <v>신동아교통</v>
          </cell>
          <cell r="X111" t="str">
            <v>520</v>
          </cell>
          <cell r="AA111">
            <v>6</v>
          </cell>
          <cell r="AC111">
            <v>0</v>
          </cell>
          <cell r="AD111">
            <v>0</v>
          </cell>
          <cell r="AE111">
            <v>0</v>
          </cell>
          <cell r="AF111">
            <v>2</v>
          </cell>
          <cell r="AG111">
            <v>4</v>
          </cell>
          <cell r="AH111">
            <v>0</v>
          </cell>
        </row>
        <row r="112">
          <cell r="W112" t="str">
            <v>신화여객</v>
          </cell>
          <cell r="X112" t="str">
            <v>34</v>
          </cell>
          <cell r="AA112">
            <v>19</v>
          </cell>
          <cell r="AC112">
            <v>0</v>
          </cell>
          <cell r="AD112">
            <v>0</v>
          </cell>
          <cell r="AE112">
            <v>1</v>
          </cell>
          <cell r="AF112">
            <v>6</v>
          </cell>
          <cell r="AG112">
            <v>4</v>
          </cell>
          <cell r="AH112">
            <v>8</v>
          </cell>
        </row>
        <row r="113">
          <cell r="W113" t="str">
            <v>신화여객</v>
          </cell>
          <cell r="X113" t="str">
            <v>37</v>
          </cell>
          <cell r="AA113">
            <v>7</v>
          </cell>
          <cell r="AC113">
            <v>0</v>
          </cell>
          <cell r="AD113">
            <v>0</v>
          </cell>
          <cell r="AE113">
            <v>0</v>
          </cell>
          <cell r="AF113">
            <v>2</v>
          </cell>
          <cell r="AG113">
            <v>4</v>
          </cell>
          <cell r="AH113">
            <v>1</v>
          </cell>
        </row>
        <row r="114">
          <cell r="W114" t="str">
            <v>신화여객</v>
          </cell>
          <cell r="X114" t="str">
            <v>526</v>
          </cell>
          <cell r="AA114">
            <v>9</v>
          </cell>
          <cell r="AC114">
            <v>0</v>
          </cell>
          <cell r="AD114">
            <v>0</v>
          </cell>
          <cell r="AE114">
            <v>0</v>
          </cell>
          <cell r="AF114">
            <v>1</v>
          </cell>
          <cell r="AG114">
            <v>5</v>
          </cell>
          <cell r="AH114">
            <v>3</v>
          </cell>
        </row>
        <row r="115">
          <cell r="W115" t="str">
            <v>신화여객</v>
          </cell>
          <cell r="X115" t="str">
            <v>555</v>
          </cell>
          <cell r="AA115">
            <v>7</v>
          </cell>
          <cell r="AC115">
            <v>0</v>
          </cell>
          <cell r="AD115">
            <v>1</v>
          </cell>
          <cell r="AE115">
            <v>5</v>
          </cell>
          <cell r="AF115">
            <v>0</v>
          </cell>
          <cell r="AG115">
            <v>1</v>
          </cell>
          <cell r="AH115">
            <v>0</v>
          </cell>
        </row>
        <row r="116">
          <cell r="W116" t="str">
            <v>신흥교통</v>
          </cell>
          <cell r="X116" t="str">
            <v>13</v>
          </cell>
          <cell r="AA116">
            <v>14</v>
          </cell>
          <cell r="AC116">
            <v>1</v>
          </cell>
          <cell r="AD116">
            <v>2</v>
          </cell>
          <cell r="AE116">
            <v>3</v>
          </cell>
          <cell r="AF116">
            <v>2</v>
          </cell>
          <cell r="AG116">
            <v>3</v>
          </cell>
          <cell r="AH116">
            <v>3</v>
          </cell>
        </row>
        <row r="117">
          <cell r="W117" t="str">
            <v>신흥교통</v>
          </cell>
          <cell r="X117" t="str">
            <v>330</v>
          </cell>
          <cell r="AA117">
            <v>9</v>
          </cell>
          <cell r="AC117">
            <v>1</v>
          </cell>
          <cell r="AD117">
            <v>2</v>
          </cell>
          <cell r="AE117">
            <v>1</v>
          </cell>
          <cell r="AF117">
            <v>4</v>
          </cell>
          <cell r="AG117">
            <v>1</v>
          </cell>
          <cell r="AH117">
            <v>0</v>
          </cell>
        </row>
        <row r="118">
          <cell r="W118" t="str">
            <v>신흥교통</v>
          </cell>
          <cell r="X118" t="str">
            <v>46</v>
          </cell>
          <cell r="AA118">
            <v>12</v>
          </cell>
          <cell r="AC118">
            <v>2</v>
          </cell>
          <cell r="AD118">
            <v>2</v>
          </cell>
          <cell r="AE118">
            <v>1</v>
          </cell>
          <cell r="AF118">
            <v>5</v>
          </cell>
          <cell r="AG118">
            <v>2</v>
          </cell>
          <cell r="AH118">
            <v>0</v>
          </cell>
        </row>
        <row r="119">
          <cell r="W119" t="str">
            <v>신흥교통</v>
          </cell>
          <cell r="X119" t="str">
            <v>519</v>
          </cell>
          <cell r="AA119">
            <v>2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2</v>
          </cell>
          <cell r="AH119">
            <v>0</v>
          </cell>
        </row>
        <row r="120">
          <cell r="W120" t="str">
            <v>신흥교통</v>
          </cell>
          <cell r="X120" t="str">
            <v>82</v>
          </cell>
          <cell r="AA120">
            <v>8</v>
          </cell>
          <cell r="AC120">
            <v>0</v>
          </cell>
          <cell r="AD120">
            <v>0</v>
          </cell>
          <cell r="AE120">
            <v>0</v>
          </cell>
          <cell r="AF120">
            <v>1</v>
          </cell>
          <cell r="AG120">
            <v>2</v>
          </cell>
          <cell r="AH120">
            <v>5</v>
          </cell>
        </row>
        <row r="121">
          <cell r="W121" t="str">
            <v>신흥교통</v>
          </cell>
          <cell r="X121" t="str">
            <v>93</v>
          </cell>
          <cell r="AA121">
            <v>3</v>
          </cell>
          <cell r="AC121">
            <v>2</v>
          </cell>
          <cell r="AD121">
            <v>1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W122" t="str">
            <v>영종운수</v>
          </cell>
          <cell r="X122" t="str">
            <v>202</v>
          </cell>
          <cell r="AA122">
            <v>15</v>
          </cell>
          <cell r="AC122">
            <v>2</v>
          </cell>
          <cell r="AD122">
            <v>1</v>
          </cell>
          <cell r="AE122">
            <v>2</v>
          </cell>
          <cell r="AF122">
            <v>7</v>
          </cell>
          <cell r="AG122">
            <v>1</v>
          </cell>
          <cell r="AH122">
            <v>2</v>
          </cell>
        </row>
        <row r="123">
          <cell r="W123" t="str">
            <v>영종운수</v>
          </cell>
          <cell r="X123" t="str">
            <v>203</v>
          </cell>
          <cell r="AA123">
            <v>8</v>
          </cell>
          <cell r="AC123">
            <v>1</v>
          </cell>
          <cell r="AD123">
            <v>0</v>
          </cell>
          <cell r="AE123">
            <v>1</v>
          </cell>
          <cell r="AF123">
            <v>1</v>
          </cell>
          <cell r="AG123">
            <v>3</v>
          </cell>
          <cell r="AH123">
            <v>2</v>
          </cell>
        </row>
        <row r="124">
          <cell r="W124" t="str">
            <v>영종운수</v>
          </cell>
          <cell r="X124" t="str">
            <v>205</v>
          </cell>
          <cell r="AA124">
            <v>2</v>
          </cell>
          <cell r="AC124">
            <v>0</v>
          </cell>
          <cell r="AD124">
            <v>0</v>
          </cell>
          <cell r="AE124">
            <v>0</v>
          </cell>
          <cell r="AF124">
            <v>1</v>
          </cell>
          <cell r="AG124">
            <v>1</v>
          </cell>
          <cell r="AH124">
            <v>0</v>
          </cell>
        </row>
        <row r="125">
          <cell r="W125" t="str">
            <v>영종운수</v>
          </cell>
          <cell r="X125" t="str">
            <v>222</v>
          </cell>
          <cell r="AA125">
            <v>1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</row>
        <row r="126">
          <cell r="W126" t="str">
            <v>영종운수</v>
          </cell>
          <cell r="X126" t="str">
            <v>e음13</v>
          </cell>
          <cell r="AA126">
            <v>3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2</v>
          </cell>
          <cell r="AH126">
            <v>1</v>
          </cell>
        </row>
        <row r="127">
          <cell r="W127" t="str">
            <v>영종운수</v>
          </cell>
          <cell r="X127" t="str">
            <v>e음15</v>
          </cell>
          <cell r="AA127">
            <v>1</v>
          </cell>
          <cell r="AC127">
            <v>0</v>
          </cell>
          <cell r="AD127">
            <v>1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W128" t="str">
            <v>영종운수</v>
          </cell>
          <cell r="X128" t="str">
            <v>e음16</v>
          </cell>
          <cell r="AA128">
            <v>1</v>
          </cell>
          <cell r="AC128">
            <v>0</v>
          </cell>
          <cell r="AD128">
            <v>1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W129" t="str">
            <v>원진운수</v>
          </cell>
          <cell r="X129" t="str">
            <v>22</v>
          </cell>
          <cell r="AA129">
            <v>17</v>
          </cell>
          <cell r="AC129">
            <v>0</v>
          </cell>
          <cell r="AD129">
            <v>0</v>
          </cell>
          <cell r="AE129">
            <v>0</v>
          </cell>
          <cell r="AF129">
            <v>1</v>
          </cell>
          <cell r="AG129">
            <v>2</v>
          </cell>
          <cell r="AH129">
            <v>14</v>
          </cell>
        </row>
        <row r="130">
          <cell r="W130" t="str">
            <v>원진운수</v>
          </cell>
          <cell r="X130" t="str">
            <v>320</v>
          </cell>
          <cell r="AA130">
            <v>4</v>
          </cell>
          <cell r="AC130">
            <v>0</v>
          </cell>
          <cell r="AD130">
            <v>0</v>
          </cell>
          <cell r="AE130">
            <v>0</v>
          </cell>
          <cell r="AF130">
            <v>1</v>
          </cell>
          <cell r="AG130">
            <v>1</v>
          </cell>
          <cell r="AH130">
            <v>2</v>
          </cell>
        </row>
        <row r="131">
          <cell r="W131" t="str">
            <v>원진운수</v>
          </cell>
          <cell r="X131" t="str">
            <v>6</v>
          </cell>
          <cell r="AA131">
            <v>18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2</v>
          </cell>
          <cell r="AH131">
            <v>16</v>
          </cell>
        </row>
        <row r="132">
          <cell r="W132" t="str">
            <v>인천교통공사</v>
          </cell>
          <cell r="X132" t="str">
            <v>63</v>
          </cell>
          <cell r="AA132">
            <v>13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3</v>
          </cell>
          <cell r="AH132">
            <v>9</v>
          </cell>
        </row>
        <row r="133">
          <cell r="W133" t="str">
            <v>인천교통공사</v>
          </cell>
          <cell r="X133" t="str">
            <v>순환41</v>
          </cell>
          <cell r="AA133">
            <v>9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3</v>
          </cell>
          <cell r="AH133">
            <v>6</v>
          </cell>
        </row>
        <row r="134">
          <cell r="W134" t="str">
            <v>인천교통공사</v>
          </cell>
          <cell r="X134" t="str">
            <v>순환42</v>
          </cell>
          <cell r="AA134">
            <v>9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1</v>
          </cell>
          <cell r="AH134">
            <v>6</v>
          </cell>
        </row>
        <row r="135">
          <cell r="W135" t="str">
            <v>인천교통공사</v>
          </cell>
          <cell r="X135" t="str">
            <v>순환43</v>
          </cell>
          <cell r="AA135">
            <v>5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1</v>
          </cell>
          <cell r="AH135">
            <v>4</v>
          </cell>
        </row>
        <row r="136">
          <cell r="W136" t="str">
            <v>인천교통공사</v>
          </cell>
          <cell r="X136" t="str">
            <v>순환47</v>
          </cell>
          <cell r="AA136">
            <v>3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3</v>
          </cell>
          <cell r="AH136">
            <v>0</v>
          </cell>
        </row>
        <row r="137">
          <cell r="W137" t="str">
            <v>인천스마트</v>
          </cell>
          <cell r="X137" t="str">
            <v>20</v>
          </cell>
          <cell r="AA137">
            <v>12</v>
          </cell>
          <cell r="AC137">
            <v>0</v>
          </cell>
          <cell r="AD137">
            <v>10</v>
          </cell>
          <cell r="AE137">
            <v>2</v>
          </cell>
          <cell r="AF137">
            <v>0</v>
          </cell>
          <cell r="AG137">
            <v>0</v>
          </cell>
          <cell r="AH137">
            <v>0</v>
          </cell>
        </row>
        <row r="138">
          <cell r="W138" t="str">
            <v>인천스마트</v>
          </cell>
          <cell r="X138" t="str">
            <v>21</v>
          </cell>
          <cell r="AA138">
            <v>12</v>
          </cell>
          <cell r="AC138">
            <v>0</v>
          </cell>
          <cell r="AD138">
            <v>1</v>
          </cell>
          <cell r="AE138">
            <v>3</v>
          </cell>
          <cell r="AF138">
            <v>6</v>
          </cell>
          <cell r="AG138">
            <v>2</v>
          </cell>
          <cell r="AH138">
            <v>0</v>
          </cell>
        </row>
        <row r="139">
          <cell r="W139" t="str">
            <v>인천스마트</v>
          </cell>
          <cell r="X139" t="str">
            <v>27</v>
          </cell>
          <cell r="AA139">
            <v>13</v>
          </cell>
          <cell r="AC139">
            <v>0</v>
          </cell>
          <cell r="AD139">
            <v>4</v>
          </cell>
          <cell r="AE139">
            <v>8</v>
          </cell>
          <cell r="AF139">
            <v>1</v>
          </cell>
          <cell r="AG139">
            <v>0</v>
          </cell>
          <cell r="AH139">
            <v>0</v>
          </cell>
        </row>
        <row r="140">
          <cell r="W140" t="str">
            <v>인천스마트</v>
          </cell>
          <cell r="X140" t="str">
            <v>38</v>
          </cell>
          <cell r="AA140">
            <v>13</v>
          </cell>
          <cell r="AC140">
            <v>0</v>
          </cell>
          <cell r="AD140">
            <v>0</v>
          </cell>
          <cell r="AE140">
            <v>0</v>
          </cell>
          <cell r="AF140">
            <v>3</v>
          </cell>
          <cell r="AG140">
            <v>8</v>
          </cell>
          <cell r="AH140">
            <v>2</v>
          </cell>
        </row>
        <row r="141">
          <cell r="W141" t="str">
            <v>인천스마트</v>
          </cell>
          <cell r="X141" t="str">
            <v>5</v>
          </cell>
          <cell r="AA141">
            <v>12</v>
          </cell>
          <cell r="AC141">
            <v>2</v>
          </cell>
          <cell r="AD141">
            <v>2</v>
          </cell>
          <cell r="AE141">
            <v>3</v>
          </cell>
          <cell r="AF141">
            <v>5</v>
          </cell>
          <cell r="AG141">
            <v>0</v>
          </cell>
          <cell r="AH141">
            <v>0</v>
          </cell>
        </row>
        <row r="142">
          <cell r="W142" t="str">
            <v>인천스마트</v>
          </cell>
          <cell r="X142" t="str">
            <v>5-1</v>
          </cell>
          <cell r="AA142">
            <v>6</v>
          </cell>
          <cell r="AC142">
            <v>1</v>
          </cell>
          <cell r="AD142">
            <v>5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3">
          <cell r="W143" t="str">
            <v>인천제물포교통</v>
          </cell>
          <cell r="X143" t="str">
            <v>30</v>
          </cell>
          <cell r="AA143">
            <v>22</v>
          </cell>
          <cell r="AC143">
            <v>1</v>
          </cell>
          <cell r="AD143">
            <v>1</v>
          </cell>
          <cell r="AE143">
            <v>1</v>
          </cell>
          <cell r="AF143">
            <v>3</v>
          </cell>
          <cell r="AG143">
            <v>12</v>
          </cell>
          <cell r="AH143">
            <v>3</v>
          </cell>
        </row>
        <row r="144">
          <cell r="W144" t="str">
            <v>인천제물포교통</v>
          </cell>
          <cell r="X144" t="str">
            <v>78</v>
          </cell>
          <cell r="AA144">
            <v>2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2</v>
          </cell>
        </row>
        <row r="145">
          <cell r="W145" t="str">
            <v>인천제물포교통</v>
          </cell>
          <cell r="X145" t="str">
            <v>급행97</v>
          </cell>
          <cell r="AA145">
            <v>9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3</v>
          </cell>
          <cell r="AH145">
            <v>5</v>
          </cell>
        </row>
        <row r="146">
          <cell r="W146" t="str">
            <v>청라교통</v>
          </cell>
          <cell r="X146" t="str">
            <v>112</v>
          </cell>
          <cell r="AA146">
            <v>19</v>
          </cell>
          <cell r="AC146">
            <v>1</v>
          </cell>
          <cell r="AD146">
            <v>4</v>
          </cell>
          <cell r="AE146">
            <v>3</v>
          </cell>
          <cell r="AF146">
            <v>8</v>
          </cell>
          <cell r="AG146">
            <v>3</v>
          </cell>
          <cell r="AH146">
            <v>0</v>
          </cell>
        </row>
        <row r="147">
          <cell r="W147" t="str">
            <v>청라교통</v>
          </cell>
          <cell r="X147" t="str">
            <v>306</v>
          </cell>
          <cell r="AA147">
            <v>14</v>
          </cell>
          <cell r="AC147">
            <v>0</v>
          </cell>
          <cell r="AD147">
            <v>1</v>
          </cell>
          <cell r="AE147">
            <v>1</v>
          </cell>
          <cell r="AF147">
            <v>5</v>
          </cell>
          <cell r="AG147">
            <v>5</v>
          </cell>
          <cell r="AH147">
            <v>2</v>
          </cell>
        </row>
        <row r="148">
          <cell r="W148" t="str">
            <v>청라교통</v>
          </cell>
          <cell r="X148" t="str">
            <v>307</v>
          </cell>
          <cell r="AA148">
            <v>10</v>
          </cell>
          <cell r="AC148">
            <v>0</v>
          </cell>
          <cell r="AD148">
            <v>0</v>
          </cell>
          <cell r="AE148">
            <v>0</v>
          </cell>
          <cell r="AF148">
            <v>3</v>
          </cell>
          <cell r="AG148">
            <v>6</v>
          </cell>
          <cell r="AH148">
            <v>1</v>
          </cell>
        </row>
        <row r="149">
          <cell r="W149" t="str">
            <v>청라교통</v>
          </cell>
          <cell r="X149" t="str">
            <v>308</v>
          </cell>
          <cell r="AA149">
            <v>6</v>
          </cell>
          <cell r="AC149">
            <v>0</v>
          </cell>
          <cell r="AD149">
            <v>0</v>
          </cell>
          <cell r="AE149">
            <v>0</v>
          </cell>
          <cell r="AF149">
            <v>2</v>
          </cell>
          <cell r="AG149">
            <v>3</v>
          </cell>
          <cell r="AH149">
            <v>1</v>
          </cell>
        </row>
        <row r="150">
          <cell r="W150" t="str">
            <v>청룡교통</v>
          </cell>
          <cell r="X150" t="str">
            <v>310</v>
          </cell>
          <cell r="AA150">
            <v>6</v>
          </cell>
          <cell r="AC150">
            <v>1</v>
          </cell>
          <cell r="AD150">
            <v>0</v>
          </cell>
          <cell r="AE150">
            <v>1</v>
          </cell>
          <cell r="AF150">
            <v>1</v>
          </cell>
          <cell r="AG150">
            <v>2</v>
          </cell>
          <cell r="AH150">
            <v>1</v>
          </cell>
        </row>
        <row r="151">
          <cell r="W151" t="str">
            <v>청룡교통</v>
          </cell>
          <cell r="X151" t="str">
            <v>43</v>
          </cell>
          <cell r="AA151">
            <v>10</v>
          </cell>
          <cell r="AC151">
            <v>2</v>
          </cell>
          <cell r="AD151">
            <v>0</v>
          </cell>
          <cell r="AE151">
            <v>2</v>
          </cell>
          <cell r="AF151">
            <v>5</v>
          </cell>
          <cell r="AG151">
            <v>1</v>
          </cell>
          <cell r="AH151">
            <v>0</v>
          </cell>
        </row>
        <row r="152">
          <cell r="W152" t="str">
            <v>청룡교통</v>
          </cell>
          <cell r="X152" t="str">
            <v>43-1</v>
          </cell>
          <cell r="AA152">
            <v>7</v>
          </cell>
          <cell r="AC152">
            <v>0</v>
          </cell>
          <cell r="AD152">
            <v>1</v>
          </cell>
          <cell r="AE152">
            <v>1</v>
          </cell>
          <cell r="AF152">
            <v>3</v>
          </cell>
          <cell r="AG152">
            <v>1</v>
          </cell>
          <cell r="AH152">
            <v>1</v>
          </cell>
        </row>
        <row r="153">
          <cell r="W153" t="str">
            <v>청룡교통</v>
          </cell>
          <cell r="X153" t="str">
            <v>44</v>
          </cell>
          <cell r="AA153">
            <v>5</v>
          </cell>
          <cell r="AC153">
            <v>0</v>
          </cell>
          <cell r="AD153">
            <v>0</v>
          </cell>
          <cell r="AE153">
            <v>3</v>
          </cell>
          <cell r="AF153">
            <v>0</v>
          </cell>
          <cell r="AG153">
            <v>2</v>
          </cell>
          <cell r="AH153">
            <v>0</v>
          </cell>
        </row>
        <row r="154">
          <cell r="W154" t="str">
            <v>태양여객</v>
          </cell>
          <cell r="X154" t="str">
            <v>556</v>
          </cell>
          <cell r="AA154">
            <v>4</v>
          </cell>
          <cell r="AC154">
            <v>0</v>
          </cell>
          <cell r="AD154">
            <v>0</v>
          </cell>
          <cell r="AE154">
            <v>0</v>
          </cell>
          <cell r="AF154">
            <v>2</v>
          </cell>
          <cell r="AG154">
            <v>0</v>
          </cell>
          <cell r="AH154">
            <v>2</v>
          </cell>
        </row>
        <row r="155">
          <cell r="W155" t="str">
            <v>태양여객</v>
          </cell>
          <cell r="X155" t="str">
            <v>558</v>
          </cell>
          <cell r="AA155">
            <v>5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5</v>
          </cell>
        </row>
        <row r="156">
          <cell r="W156" t="str">
            <v>태양여객</v>
          </cell>
          <cell r="X156" t="str">
            <v>571</v>
          </cell>
          <cell r="AA156">
            <v>6</v>
          </cell>
          <cell r="AC156">
            <v>0</v>
          </cell>
          <cell r="AD156">
            <v>0</v>
          </cell>
          <cell r="AE156">
            <v>0</v>
          </cell>
          <cell r="AF156">
            <v>3</v>
          </cell>
          <cell r="AG156">
            <v>2</v>
          </cell>
          <cell r="AH156">
            <v>1</v>
          </cell>
        </row>
        <row r="157">
          <cell r="W157" t="str">
            <v>태양여객</v>
          </cell>
          <cell r="X157" t="str">
            <v>581</v>
          </cell>
          <cell r="AA157">
            <v>7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4</v>
          </cell>
          <cell r="AH157">
            <v>3</v>
          </cell>
        </row>
        <row r="158">
          <cell r="W158" t="str">
            <v>태양여객</v>
          </cell>
          <cell r="X158" t="str">
            <v>583</v>
          </cell>
          <cell r="AA158">
            <v>7</v>
          </cell>
          <cell r="AC158">
            <v>0</v>
          </cell>
          <cell r="AD158">
            <v>0</v>
          </cell>
          <cell r="AE158">
            <v>0</v>
          </cell>
          <cell r="AF158">
            <v>3</v>
          </cell>
          <cell r="AG158">
            <v>2</v>
          </cell>
          <cell r="AH158">
            <v>2</v>
          </cell>
        </row>
        <row r="159">
          <cell r="W159" t="str">
            <v>태양여객</v>
          </cell>
          <cell r="X159" t="str">
            <v>590</v>
          </cell>
          <cell r="AA159">
            <v>5</v>
          </cell>
          <cell r="AC159">
            <v>0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</row>
        <row r="160">
          <cell r="W160" t="str">
            <v>태양여객</v>
          </cell>
          <cell r="X160" t="str">
            <v>e음55</v>
          </cell>
          <cell r="AA160">
            <v>2</v>
          </cell>
          <cell r="AC160">
            <v>0</v>
          </cell>
          <cell r="AD160">
            <v>0</v>
          </cell>
          <cell r="AE160">
            <v>1</v>
          </cell>
          <cell r="AF160">
            <v>1</v>
          </cell>
          <cell r="AG160">
            <v>0</v>
          </cell>
          <cell r="AH160">
            <v>0</v>
          </cell>
        </row>
        <row r="161">
          <cell r="W161" t="str">
            <v>태양여객</v>
          </cell>
          <cell r="X161" t="str">
            <v>e음61</v>
          </cell>
          <cell r="AA161">
            <v>1</v>
          </cell>
          <cell r="AC161">
            <v>0</v>
          </cell>
          <cell r="AD161">
            <v>0</v>
          </cell>
          <cell r="AE161">
            <v>1</v>
          </cell>
          <cell r="AF161">
            <v>0</v>
          </cell>
          <cell r="AG161">
            <v>0</v>
          </cell>
          <cell r="AH161">
            <v>0</v>
          </cell>
        </row>
        <row r="162">
          <cell r="W162" t="str">
            <v>태양여객</v>
          </cell>
          <cell r="X162" t="str">
            <v>e음71</v>
          </cell>
          <cell r="AA162">
            <v>1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1</v>
          </cell>
        </row>
        <row r="163">
          <cell r="W163" t="str">
            <v>태양여객</v>
          </cell>
          <cell r="X163" t="str">
            <v>e음89</v>
          </cell>
          <cell r="AA163">
            <v>3</v>
          </cell>
          <cell r="AC163">
            <v>0</v>
          </cell>
          <cell r="AD163">
            <v>0</v>
          </cell>
          <cell r="AE163">
            <v>1</v>
          </cell>
          <cell r="AF163">
            <v>0</v>
          </cell>
          <cell r="AG163">
            <v>1</v>
          </cell>
          <cell r="AH163">
            <v>1</v>
          </cell>
        </row>
        <row r="164">
          <cell r="W164" t="str">
            <v>해성운수</v>
          </cell>
          <cell r="X164" t="str">
            <v>24</v>
          </cell>
          <cell r="AA164">
            <v>21</v>
          </cell>
          <cell r="AC164">
            <v>0</v>
          </cell>
          <cell r="AD164">
            <v>0</v>
          </cell>
          <cell r="AE164">
            <v>8</v>
          </cell>
          <cell r="AF164">
            <v>11</v>
          </cell>
          <cell r="AG164">
            <v>2</v>
          </cell>
          <cell r="AH164">
            <v>0</v>
          </cell>
        </row>
        <row r="165">
          <cell r="W165" t="str">
            <v>해성운수</v>
          </cell>
          <cell r="X165" t="str">
            <v>514-1</v>
          </cell>
          <cell r="AA165">
            <v>11</v>
          </cell>
          <cell r="AC165">
            <v>0</v>
          </cell>
          <cell r="AD165">
            <v>1</v>
          </cell>
          <cell r="AE165">
            <v>0</v>
          </cell>
          <cell r="AF165">
            <v>3</v>
          </cell>
          <cell r="AG165">
            <v>2</v>
          </cell>
          <cell r="AH165">
            <v>5</v>
          </cell>
        </row>
        <row r="166">
          <cell r="W166" t="str">
            <v>해성운수</v>
          </cell>
          <cell r="X166" t="str">
            <v>530</v>
          </cell>
          <cell r="AA166">
            <v>1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1</v>
          </cell>
        </row>
        <row r="167">
          <cell r="W167" t="str">
            <v>해성운수</v>
          </cell>
          <cell r="X167" t="str">
            <v>557</v>
          </cell>
          <cell r="AA167">
            <v>5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5</v>
          </cell>
        </row>
        <row r="168">
          <cell r="W168" t="str">
            <v>해성운수</v>
          </cell>
          <cell r="X168" t="str">
            <v>560</v>
          </cell>
          <cell r="AA168">
            <v>5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5</v>
          </cell>
        </row>
        <row r="169">
          <cell r="W169" t="str">
            <v>해성운수</v>
          </cell>
          <cell r="X169" t="str">
            <v>564</v>
          </cell>
          <cell r="AA169">
            <v>6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2</v>
          </cell>
          <cell r="AH169">
            <v>3</v>
          </cell>
        </row>
        <row r="170">
          <cell r="W170" t="str">
            <v>해성운수</v>
          </cell>
          <cell r="X170" t="str">
            <v>564-1</v>
          </cell>
          <cell r="AA170">
            <v>1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1</v>
          </cell>
        </row>
        <row r="171">
          <cell r="W171" t="str">
            <v>해성운수</v>
          </cell>
          <cell r="X171" t="str">
            <v>568</v>
          </cell>
          <cell r="AA171">
            <v>2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1</v>
          </cell>
          <cell r="AH171">
            <v>1</v>
          </cell>
        </row>
        <row r="172">
          <cell r="W172" t="str">
            <v>해성운수</v>
          </cell>
          <cell r="X172" t="str">
            <v>579</v>
          </cell>
          <cell r="AA172">
            <v>6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1</v>
          </cell>
          <cell r="AH172">
            <v>5</v>
          </cell>
        </row>
        <row r="173">
          <cell r="W173" t="str">
            <v>해성운수</v>
          </cell>
          <cell r="X173" t="str">
            <v>593</v>
          </cell>
          <cell r="AA173">
            <v>8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6</v>
          </cell>
          <cell r="AH173">
            <v>2</v>
          </cell>
        </row>
        <row r="174">
          <cell r="W174" t="str">
            <v>해성운수</v>
          </cell>
          <cell r="X174" t="str">
            <v>순환51</v>
          </cell>
          <cell r="AA174">
            <v>1</v>
          </cell>
          <cell r="AC174">
            <v>0</v>
          </cell>
          <cell r="AD174">
            <v>0</v>
          </cell>
          <cell r="AE174">
            <v>0</v>
          </cell>
          <cell r="AF174">
            <v>1</v>
          </cell>
          <cell r="AG174">
            <v>0</v>
          </cell>
          <cell r="AH174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54" customWidth="1"/>
    <col min="2" max="2" width="14" style="154" customWidth="1"/>
    <col min="3" max="7" width="13.140625" style="154" customWidth="1"/>
    <col min="8" max="8" width="13.7109375" style="154" customWidth="1"/>
    <col min="9" max="11" width="13.140625" style="154" customWidth="1"/>
    <col min="12" max="12" width="2.5703125" style="160" customWidth="1"/>
    <col min="13" max="23" width="11.5703125" style="160" customWidth="1"/>
    <col min="24" max="25" width="9.140625" style="160"/>
    <col min="26" max="26" width="9.42578125" style="153" bestFit="1" customWidth="1"/>
    <col min="27" max="30" width="9.140625" style="153"/>
    <col min="31" max="34" width="9.140625" style="152"/>
    <col min="35" max="16384" width="9.140625" style="154"/>
  </cols>
  <sheetData>
    <row r="1" spans="1:34" ht="9.75" customHeight="1">
      <c r="A1" s="151"/>
      <c r="B1" s="151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34" ht="38.25" customHeight="1">
      <c r="B2" s="155" t="s">
        <v>112</v>
      </c>
      <c r="C2" s="156"/>
      <c r="D2" s="156"/>
      <c r="E2" s="156"/>
      <c r="F2" s="156"/>
      <c r="G2" s="156"/>
      <c r="H2" s="156"/>
      <c r="I2" s="156"/>
      <c r="J2" s="156"/>
      <c r="K2" s="157" t="s">
        <v>533</v>
      </c>
      <c r="L2" s="158"/>
    </row>
    <row r="3" spans="1:34" ht="15.75" customHeight="1">
      <c r="B3" s="159"/>
      <c r="C3" s="159"/>
      <c r="D3" s="159"/>
      <c r="E3" s="159"/>
      <c r="F3" s="159"/>
      <c r="G3" s="159"/>
    </row>
    <row r="4" spans="1:34" ht="16.5" customHeight="1">
      <c r="B4" s="161" t="s">
        <v>114</v>
      </c>
      <c r="C4" s="300" t="s">
        <v>38</v>
      </c>
      <c r="D4" s="300"/>
      <c r="E4" s="161" t="s">
        <v>113</v>
      </c>
      <c r="F4" s="161" t="s">
        <v>64</v>
      </c>
      <c r="G4" s="162" t="s">
        <v>116</v>
      </c>
      <c r="H4" s="163"/>
      <c r="I4" s="163"/>
      <c r="J4" s="164" t="s">
        <v>35</v>
      </c>
      <c r="K4" s="164" t="s">
        <v>36</v>
      </c>
    </row>
    <row r="5" spans="1:34" ht="48.75" customHeight="1">
      <c r="B5" s="165" t="s">
        <v>532</v>
      </c>
      <c r="C5" s="301" t="s">
        <v>192</v>
      </c>
      <c r="D5" s="301"/>
      <c r="E5" s="166">
        <v>4</v>
      </c>
      <c r="F5" s="165">
        <v>67</v>
      </c>
      <c r="G5" s="167" t="str">
        <f>N24</f>
        <v>B</v>
      </c>
      <c r="H5" s="163"/>
      <c r="I5" s="163"/>
      <c r="J5" s="168" t="s">
        <v>50</v>
      </c>
      <c r="K5" s="169"/>
    </row>
    <row r="6" spans="1:34" ht="15.75" customHeight="1">
      <c r="B6" s="170"/>
      <c r="C6" s="170"/>
      <c r="D6" s="170"/>
      <c r="E6" s="170"/>
      <c r="F6" s="170"/>
      <c r="G6" s="170"/>
      <c r="H6" s="170"/>
      <c r="I6" s="170"/>
      <c r="M6" s="284"/>
    </row>
    <row r="7" spans="1:34" ht="16.5" customHeight="1">
      <c r="B7" s="171" t="s">
        <v>127</v>
      </c>
      <c r="C7" s="171"/>
      <c r="D7" s="172"/>
      <c r="E7" s="172"/>
      <c r="F7" s="172"/>
      <c r="G7" s="172"/>
      <c r="H7" s="172"/>
      <c r="I7" s="172"/>
      <c r="J7" s="172"/>
      <c r="K7" s="172"/>
    </row>
    <row r="8" spans="1:34" ht="10.5" customHeight="1">
      <c r="B8" s="173"/>
      <c r="C8" s="173"/>
      <c r="E8" s="174"/>
      <c r="F8" s="173"/>
      <c r="G8" s="173"/>
      <c r="H8" s="173"/>
      <c r="I8" s="173"/>
      <c r="J8" s="173"/>
      <c r="K8" s="173"/>
    </row>
    <row r="9" spans="1:34" ht="69" customHeight="1">
      <c r="B9" s="173"/>
      <c r="C9" s="173"/>
      <c r="E9" s="175"/>
      <c r="F9" s="173"/>
      <c r="G9" s="173"/>
      <c r="H9" s="173"/>
      <c r="I9" s="173"/>
      <c r="J9" s="173"/>
      <c r="K9" s="173"/>
      <c r="O9" s="302"/>
      <c r="P9" s="302"/>
    </row>
    <row r="10" spans="1:34" ht="23.25" customHeight="1" thickBot="1">
      <c r="G10" s="173"/>
      <c r="H10" s="176" t="s">
        <v>91</v>
      </c>
      <c r="I10" s="177" t="s">
        <v>92</v>
      </c>
      <c r="J10" s="178" t="str">
        <f>C5</f>
        <v>강인여객</v>
      </c>
      <c r="K10" s="179" t="s">
        <v>93</v>
      </c>
      <c r="X10" s="284"/>
      <c r="Z10" s="160"/>
      <c r="AA10" s="180"/>
      <c r="AB10" s="180"/>
    </row>
    <row r="11" spans="1:34" ht="23.25" customHeight="1" thickTop="1">
      <c r="G11" s="173"/>
      <c r="H11" s="181">
        <v>1</v>
      </c>
      <c r="I11" s="182">
        <v>2.0099999999999998</v>
      </c>
      <c r="J11" s="183">
        <v>1.7711054686986105</v>
      </c>
      <c r="K11" s="184"/>
      <c r="M11" s="153"/>
      <c r="Y11" s="285"/>
      <c r="Z11" s="286"/>
      <c r="AA11" s="185"/>
      <c r="AB11" s="180"/>
    </row>
    <row r="12" spans="1:34" ht="23.25" customHeight="1">
      <c r="G12" s="173"/>
      <c r="H12" s="186">
        <v>2</v>
      </c>
      <c r="I12" s="187">
        <v>2.3662575846193561</v>
      </c>
      <c r="J12" s="183">
        <v>2.2592241370456914</v>
      </c>
      <c r="K12" s="188">
        <f t="shared" ref="K12:K17" si="0">J12/J11-1</f>
        <v>0.27560112990094554</v>
      </c>
      <c r="M12" s="287"/>
      <c r="Y12" s="285"/>
      <c r="Z12" s="286"/>
      <c r="AA12" s="185"/>
      <c r="AB12" s="180"/>
    </row>
    <row r="13" spans="1:34" ht="23.25" customHeight="1">
      <c r="G13" s="173"/>
      <c r="H13" s="186">
        <v>3</v>
      </c>
      <c r="I13" s="187">
        <v>2.37</v>
      </c>
      <c r="J13" s="183">
        <v>2.2180453735485735</v>
      </c>
      <c r="K13" s="189">
        <f t="shared" si="0"/>
        <v>-1.8226949164488859E-2</v>
      </c>
      <c r="M13" s="287"/>
      <c r="Y13" s="285"/>
      <c r="Z13" s="286"/>
      <c r="AA13" s="185"/>
      <c r="AB13" s="180"/>
    </row>
    <row r="14" spans="1:34" ht="23.25" customHeight="1">
      <c r="G14" s="173"/>
      <c r="H14" s="186">
        <v>4</v>
      </c>
      <c r="I14" s="187">
        <v>2.33</v>
      </c>
      <c r="J14" s="183">
        <v>2.1459378503693789</v>
      </c>
      <c r="K14" s="189">
        <f t="shared" si="0"/>
        <v>-3.2509489679118819E-2</v>
      </c>
      <c r="M14" s="287"/>
      <c r="Y14" s="285"/>
      <c r="Z14" s="286"/>
      <c r="AA14" s="185"/>
      <c r="AB14" s="180"/>
    </row>
    <row r="15" spans="1:34" ht="23.25" customHeight="1">
      <c r="G15" s="173"/>
      <c r="H15" s="186">
        <v>5</v>
      </c>
      <c r="I15" s="187">
        <v>2.29</v>
      </c>
      <c r="J15" s="183">
        <v>2.1247438009516117</v>
      </c>
      <c r="K15" s="189">
        <f t="shared" si="0"/>
        <v>-9.8763575161876505E-3</v>
      </c>
      <c r="M15" s="287"/>
      <c r="Y15" s="285"/>
      <c r="Z15" s="286"/>
      <c r="AA15" s="185"/>
      <c r="AB15" s="180"/>
    </row>
    <row r="16" spans="1:34" s="153" customFormat="1" ht="23.25" customHeight="1">
      <c r="A16" s="154"/>
      <c r="B16" s="154"/>
      <c r="C16" s="154"/>
      <c r="D16" s="154"/>
      <c r="E16" s="154"/>
      <c r="F16" s="154"/>
      <c r="G16" s="173"/>
      <c r="H16" s="186">
        <v>6</v>
      </c>
      <c r="I16" s="187">
        <v>2.0664933427553414</v>
      </c>
      <c r="J16" s="183">
        <v>1.96</v>
      </c>
      <c r="K16" s="189">
        <f t="shared" si="0"/>
        <v>-7.7535842616802908E-2</v>
      </c>
      <c r="L16" s="160"/>
      <c r="M16" s="287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285"/>
      <c r="Z16" s="286"/>
      <c r="AA16" s="185"/>
      <c r="AB16" s="180"/>
      <c r="AE16" s="152"/>
      <c r="AF16" s="152"/>
      <c r="AG16" s="152"/>
      <c r="AH16" s="152"/>
    </row>
    <row r="17" spans="1:34" s="153" customFormat="1" ht="23.25" customHeight="1">
      <c r="A17" s="154"/>
      <c r="B17" s="154"/>
      <c r="C17" s="154"/>
      <c r="D17" s="154"/>
      <c r="E17" s="154"/>
      <c r="F17" s="154"/>
      <c r="G17" s="173"/>
      <c r="H17" s="186">
        <v>7</v>
      </c>
      <c r="I17" s="187">
        <v>2.13</v>
      </c>
      <c r="J17" s="183">
        <v>2.0019765322839556</v>
      </c>
      <c r="K17" s="189">
        <f t="shared" si="0"/>
        <v>2.1416598104059048E-2</v>
      </c>
      <c r="L17" s="160"/>
      <c r="M17" s="287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285"/>
      <c r="Z17" s="286"/>
      <c r="AA17" s="185"/>
      <c r="AB17" s="180"/>
      <c r="AE17" s="152"/>
      <c r="AF17" s="152"/>
      <c r="AG17" s="152"/>
      <c r="AH17" s="152"/>
    </row>
    <row r="18" spans="1:34" s="153" customFormat="1" ht="23.25" customHeight="1">
      <c r="A18" s="154"/>
      <c r="B18" s="154"/>
      <c r="C18" s="154"/>
      <c r="D18" s="154"/>
      <c r="E18" s="154"/>
      <c r="F18" s="154"/>
      <c r="G18" s="173"/>
      <c r="H18" s="190" t="s">
        <v>186</v>
      </c>
      <c r="I18" s="191" cm="1">
        <f t="array" aca="1" ref="I18" ca="1">(INDIRECT(ADDRESS(ROW()-1,COLUMN()))/$I$11)-1</f>
        <v>5.9701492537313383E-2</v>
      </c>
      <c r="J18" s="192" cm="1">
        <f t="array" aca="1" ref="J18" ca="1">(INDIRECT(ADDRESS(ROW()-1,COLUMN()))/$J$11)-1</f>
        <v>0.13035421529977365</v>
      </c>
      <c r="K18" s="193">
        <f ca="1">J18-I18</f>
        <v>7.0652722762460263E-2</v>
      </c>
      <c r="L18" s="160"/>
      <c r="M18" s="287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285"/>
      <c r="Z18" s="286"/>
      <c r="AA18" s="185"/>
      <c r="AB18" s="180"/>
      <c r="AE18" s="152"/>
      <c r="AF18" s="152"/>
      <c r="AG18" s="152"/>
      <c r="AH18" s="152"/>
    </row>
    <row r="19" spans="1:34" s="153" customFormat="1" ht="23.25" customHeight="1">
      <c r="A19" s="154"/>
      <c r="B19" s="154"/>
      <c r="C19" s="154"/>
      <c r="D19" s="154"/>
      <c r="E19" s="154"/>
      <c r="F19" s="154"/>
      <c r="G19" s="154"/>
      <c r="H19" s="194" t="s">
        <v>109</v>
      </c>
      <c r="I19" s="195"/>
      <c r="J19" s="303" t="s">
        <v>534</v>
      </c>
      <c r="K19" s="304"/>
      <c r="L19" s="160"/>
      <c r="M19" s="287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AA19" s="154"/>
      <c r="AB19" s="180"/>
      <c r="AE19" s="152"/>
      <c r="AF19" s="152"/>
      <c r="AG19" s="152"/>
      <c r="AH19" s="152"/>
    </row>
    <row r="20" spans="1:34" s="153" customFormat="1" ht="9" customHeight="1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60"/>
      <c r="M20" s="287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AA20" s="154"/>
      <c r="AB20" s="185"/>
      <c r="AE20" s="152"/>
      <c r="AF20" s="152"/>
      <c r="AG20" s="152"/>
      <c r="AH20" s="152"/>
    </row>
    <row r="21" spans="1:34" s="153" customFormat="1" ht="16.5" customHeight="1">
      <c r="A21" s="154"/>
      <c r="B21" s="171" t="s">
        <v>128</v>
      </c>
      <c r="C21" s="171"/>
      <c r="D21" s="172"/>
      <c r="E21" s="172"/>
      <c r="F21" s="172"/>
      <c r="G21" s="172"/>
      <c r="H21" s="172"/>
      <c r="I21" s="172"/>
      <c r="J21" s="172"/>
      <c r="K21" s="172"/>
      <c r="L21" s="160"/>
      <c r="M21" s="287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AA21" s="154"/>
      <c r="AB21" s="185"/>
      <c r="AE21" s="152"/>
      <c r="AF21" s="152"/>
      <c r="AG21" s="152"/>
      <c r="AH21" s="152"/>
    </row>
    <row r="22" spans="1:34" s="153" customFormat="1" ht="27.75" customHeight="1">
      <c r="A22" s="154"/>
      <c r="B22" s="196" t="s">
        <v>62</v>
      </c>
      <c r="C22" s="196" t="s">
        <v>101</v>
      </c>
      <c r="D22" s="196" t="s">
        <v>103</v>
      </c>
      <c r="E22" s="196" t="s">
        <v>104</v>
      </c>
      <c r="F22" s="196" t="s">
        <v>105</v>
      </c>
      <c r="G22" s="196" t="s">
        <v>106</v>
      </c>
      <c r="H22" s="196" t="s">
        <v>6</v>
      </c>
      <c r="I22" s="196" t="s">
        <v>7</v>
      </c>
      <c r="J22" s="196" t="s">
        <v>107</v>
      </c>
      <c r="K22" s="196" t="s">
        <v>72</v>
      </c>
      <c r="L22" s="160"/>
      <c r="M22" s="287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AA22" s="154"/>
      <c r="AB22" s="185"/>
      <c r="AE22" s="152"/>
      <c r="AF22" s="152"/>
      <c r="AG22" s="152"/>
      <c r="AH22" s="152"/>
    </row>
    <row r="23" spans="1:34" s="153" customFormat="1" ht="23.25" customHeight="1">
      <c r="A23" s="154"/>
      <c r="B23" s="197" t="s">
        <v>100</v>
      </c>
      <c r="C23" s="198">
        <v>7</v>
      </c>
      <c r="D23" s="199">
        <v>2.0966943106046632E-2</v>
      </c>
      <c r="E23" s="199">
        <v>0.34918580012920813</v>
      </c>
      <c r="F23" s="199">
        <v>0.17214696080935904</v>
      </c>
      <c r="G23" s="200">
        <v>13.642531811268087</v>
      </c>
      <c r="H23" s="201">
        <v>0.23169009484557068</v>
      </c>
      <c r="I23" s="201">
        <v>13.887296246282647</v>
      </c>
      <c r="J23" s="202">
        <v>2.1318458931757065</v>
      </c>
      <c r="K23" s="203" t="s">
        <v>69</v>
      </c>
      <c r="L23" s="160"/>
      <c r="M23" s="287"/>
      <c r="N23" s="288" t="s">
        <v>118</v>
      </c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AA23" s="154"/>
      <c r="AB23" s="154"/>
      <c r="AE23" s="152"/>
      <c r="AF23" s="152"/>
      <c r="AG23" s="152"/>
      <c r="AH23" s="152"/>
    </row>
    <row r="24" spans="1:34" s="153" customFormat="1" ht="22.5" customHeight="1">
      <c r="A24" s="154"/>
      <c r="B24" s="204" t="str">
        <f>C5</f>
        <v>강인여객</v>
      </c>
      <c r="C24" s="205">
        <v>7</v>
      </c>
      <c r="D24" s="206">
        <v>1.4298797324654449E-2</v>
      </c>
      <c r="E24" s="206">
        <v>0.33954774429221157</v>
      </c>
      <c r="F24" s="206">
        <v>0.18553851433016308</v>
      </c>
      <c r="G24" s="207">
        <v>16.106068965517242</v>
      </c>
      <c r="H24" s="208">
        <v>0.45297403397956842</v>
      </c>
      <c r="I24" s="208">
        <v>23.43681234921203</v>
      </c>
      <c r="J24" s="209">
        <v>1.96</v>
      </c>
      <c r="K24" s="210" t="s">
        <v>68</v>
      </c>
      <c r="L24" s="160"/>
      <c r="M24" s="287"/>
      <c r="N24" s="160" t="s">
        <v>68</v>
      </c>
      <c r="O24" s="160">
        <v>128</v>
      </c>
      <c r="P24" s="160"/>
      <c r="Q24" s="160"/>
      <c r="R24" s="160"/>
      <c r="S24" s="160"/>
      <c r="T24" s="160"/>
      <c r="U24" s="160"/>
      <c r="V24" s="160"/>
      <c r="W24" s="160"/>
      <c r="X24" s="160"/>
      <c r="AA24" s="154"/>
      <c r="AB24" s="154"/>
      <c r="AE24" s="152"/>
      <c r="AF24" s="152"/>
      <c r="AG24" s="152"/>
      <c r="AH24" s="152"/>
    </row>
    <row r="25" spans="1:34" s="153" customFormat="1" ht="22.5" customHeight="1">
      <c r="A25" s="154"/>
      <c r="B25" s="211" t="s">
        <v>108</v>
      </c>
      <c r="C25" s="211"/>
      <c r="D25" s="212">
        <f>D24/D23-1</f>
        <v>-0.31803137670885195</v>
      </c>
      <c r="E25" s="212">
        <f t="shared" ref="E25:J25" si="1">E24/E23-1</f>
        <v>-2.7601511382851829E-2</v>
      </c>
      <c r="F25" s="212">
        <f t="shared" si="1"/>
        <v>7.7791402519352459E-2</v>
      </c>
      <c r="G25" s="212">
        <f t="shared" si="1"/>
        <v>0.18057771008563006</v>
      </c>
      <c r="H25" s="212">
        <f t="shared" si="1"/>
        <v>0.95508588436415898</v>
      </c>
      <c r="I25" s="212">
        <f t="shared" si="1"/>
        <v>0.68764401173378853</v>
      </c>
      <c r="J25" s="212">
        <f t="shared" si="1"/>
        <v>-8.060896602601797E-2</v>
      </c>
      <c r="K25" s="213" t="str">
        <f>J19</f>
        <v>4위/(32개사)</v>
      </c>
      <c r="L25" s="160"/>
      <c r="M25" s="153" t="s">
        <v>71</v>
      </c>
      <c r="N25" s="289">
        <v>0.1076923076923077</v>
      </c>
      <c r="O25" s="160">
        <v>14</v>
      </c>
      <c r="P25" s="160"/>
      <c r="Q25" s="160"/>
      <c r="R25" s="160"/>
      <c r="S25" s="160"/>
      <c r="T25" s="160"/>
      <c r="U25" s="160"/>
      <c r="V25" s="160"/>
      <c r="W25" s="160"/>
      <c r="AA25" s="154"/>
      <c r="AB25" s="154"/>
      <c r="AE25" s="152"/>
      <c r="AF25" s="152"/>
      <c r="AG25" s="152"/>
      <c r="AH25" s="152"/>
    </row>
    <row r="26" spans="1:34" s="153" customFormat="1" ht="22.5" customHeight="1">
      <c r="A26" s="154"/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60"/>
      <c r="M26" s="153" t="s">
        <v>66</v>
      </c>
      <c r="N26" s="289">
        <v>0.16153846153846155</v>
      </c>
      <c r="O26" s="160">
        <v>21</v>
      </c>
      <c r="P26" s="160"/>
      <c r="Q26" s="160"/>
      <c r="R26" s="160"/>
      <c r="S26" s="160"/>
      <c r="T26" s="160"/>
      <c r="U26" s="160"/>
      <c r="V26" s="160"/>
      <c r="W26" s="160"/>
      <c r="AA26" s="154"/>
      <c r="AB26" s="154"/>
      <c r="AE26" s="152"/>
      <c r="AF26" s="152"/>
      <c r="AG26" s="152"/>
      <c r="AH26" s="152"/>
    </row>
    <row r="27" spans="1:34" s="153" customFormat="1" ht="17.25" customHeight="1">
      <c r="A27" s="154"/>
      <c r="B27" s="171" t="s">
        <v>129</v>
      </c>
      <c r="C27" s="171"/>
      <c r="D27" s="172"/>
      <c r="E27" s="172"/>
      <c r="F27" s="172"/>
      <c r="G27" s="172"/>
      <c r="H27" s="172"/>
      <c r="I27" s="172"/>
      <c r="J27" s="172"/>
      <c r="K27" s="172"/>
      <c r="L27" s="160"/>
      <c r="M27" s="153" t="s">
        <v>68</v>
      </c>
      <c r="N27" s="289">
        <v>0.12307692307692308</v>
      </c>
      <c r="O27" s="160">
        <v>16</v>
      </c>
      <c r="P27" s="160"/>
      <c r="Q27" s="160"/>
      <c r="R27" s="160"/>
      <c r="S27" s="160"/>
      <c r="T27" s="160"/>
      <c r="U27" s="160"/>
      <c r="V27" s="160"/>
      <c r="W27" s="160"/>
      <c r="AA27" s="154"/>
      <c r="AB27" s="154"/>
      <c r="AE27" s="152"/>
      <c r="AF27" s="152"/>
      <c r="AG27" s="152"/>
      <c r="AH27" s="152"/>
    </row>
    <row r="28" spans="1:34" s="153" customFormat="1" ht="22.5" customHeight="1">
      <c r="A28" s="154"/>
      <c r="B28" s="214"/>
      <c r="C28" s="214"/>
      <c r="D28" s="154"/>
      <c r="E28" s="154"/>
      <c r="F28" s="154"/>
      <c r="G28" s="154"/>
      <c r="H28" s="154"/>
      <c r="I28" s="154"/>
      <c r="J28" s="154"/>
      <c r="K28" s="154"/>
      <c r="L28" s="160"/>
      <c r="M28" s="153" t="s">
        <v>69</v>
      </c>
      <c r="N28" s="289">
        <v>0.2153846153846154</v>
      </c>
      <c r="O28" s="160">
        <v>28</v>
      </c>
      <c r="P28" s="290"/>
      <c r="Q28" s="290"/>
      <c r="R28" s="291"/>
      <c r="S28" s="292"/>
      <c r="T28" s="292"/>
      <c r="U28" s="160"/>
      <c r="V28" s="160"/>
      <c r="W28" s="160"/>
      <c r="AA28" s="154"/>
      <c r="AB28" s="154"/>
      <c r="AE28" s="152"/>
      <c r="AF28" s="152"/>
      <c r="AG28" s="152"/>
      <c r="AH28" s="152"/>
    </row>
    <row r="29" spans="1:34" s="153" customFormat="1" ht="22.5" customHeight="1" thickBot="1">
      <c r="A29" s="154"/>
      <c r="B29" s="154"/>
      <c r="C29" s="154"/>
      <c r="D29" s="154"/>
      <c r="E29" s="154"/>
      <c r="F29" s="154"/>
      <c r="G29" s="154"/>
      <c r="H29" s="216" t="s">
        <v>91</v>
      </c>
      <c r="I29" s="217" t="s">
        <v>92</v>
      </c>
      <c r="J29" s="218" t="str">
        <f>J10</f>
        <v>강인여객</v>
      </c>
      <c r="K29" s="219" t="s">
        <v>117</v>
      </c>
      <c r="L29" s="160"/>
      <c r="M29" s="153" t="s">
        <v>67</v>
      </c>
      <c r="N29" s="289">
        <v>0.29230769230769232</v>
      </c>
      <c r="O29" s="160">
        <v>36</v>
      </c>
      <c r="P29" s="160"/>
      <c r="Q29" s="160"/>
      <c r="R29" s="160"/>
      <c r="S29" s="160"/>
      <c r="T29" s="160"/>
      <c r="U29" s="160"/>
      <c r="V29" s="160"/>
      <c r="W29" s="160"/>
      <c r="AA29" s="154"/>
      <c r="AB29" s="154"/>
      <c r="AE29" s="152"/>
      <c r="AF29" s="152"/>
      <c r="AG29" s="152"/>
      <c r="AH29" s="152"/>
    </row>
    <row r="30" spans="1:34" s="153" customFormat="1" ht="22.5" customHeight="1" thickTop="1">
      <c r="A30" s="154"/>
      <c r="B30" s="154"/>
      <c r="C30" s="154"/>
      <c r="D30" s="154"/>
      <c r="E30" s="154"/>
      <c r="F30" s="154"/>
      <c r="G30" s="154"/>
      <c r="H30" s="220" t="s">
        <v>111</v>
      </c>
      <c r="I30" s="221" t="s">
        <v>69</v>
      </c>
      <c r="J30" s="222" t="s">
        <v>68</v>
      </c>
      <c r="K30" s="223"/>
      <c r="L30" s="160"/>
      <c r="M30" s="153" t="s">
        <v>70</v>
      </c>
      <c r="N30" s="289">
        <v>0.1</v>
      </c>
      <c r="O30" s="160">
        <v>13</v>
      </c>
      <c r="P30" s="160"/>
      <c r="Q30" s="160"/>
      <c r="R30" s="160"/>
      <c r="S30" s="160"/>
      <c r="T30" s="160"/>
      <c r="U30" s="160"/>
      <c r="V30" s="160"/>
      <c r="W30" s="160"/>
      <c r="Y30" s="160"/>
      <c r="Z30" s="160"/>
      <c r="AA30" s="180"/>
      <c r="AB30" s="180"/>
      <c r="AE30" s="152"/>
      <c r="AF30" s="152"/>
      <c r="AG30" s="152"/>
      <c r="AH30" s="152"/>
    </row>
    <row r="31" spans="1:34" s="153" customFormat="1" ht="21" customHeight="1">
      <c r="A31" s="154"/>
      <c r="B31" s="154"/>
      <c r="C31" s="154"/>
      <c r="D31" s="154"/>
      <c r="E31" s="154"/>
      <c r="F31" s="154"/>
      <c r="G31" s="154"/>
      <c r="H31" s="224" t="s">
        <v>94</v>
      </c>
      <c r="I31" s="225">
        <v>4.5564191905655319E-2</v>
      </c>
      <c r="J31" s="226" t="s">
        <v>535</v>
      </c>
      <c r="K31" s="227">
        <v>6.212811578665238E-2</v>
      </c>
      <c r="L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Y31" s="160"/>
      <c r="Z31" s="160"/>
      <c r="AA31" s="180"/>
      <c r="AB31" s="180"/>
      <c r="AE31" s="152"/>
      <c r="AF31" s="152"/>
      <c r="AG31" s="152"/>
      <c r="AH31" s="152"/>
    </row>
    <row r="32" spans="1:34" s="153" customFormat="1" ht="21" customHeight="1">
      <c r="A32" s="154"/>
      <c r="B32" s="154"/>
      <c r="C32" s="154"/>
      <c r="D32" s="154"/>
      <c r="E32" s="154"/>
      <c r="F32" s="154"/>
      <c r="G32" s="154"/>
      <c r="H32" s="228" t="s">
        <v>95</v>
      </c>
      <c r="I32" s="229">
        <v>6.968641114982578E-2</v>
      </c>
      <c r="J32" s="230" t="s">
        <v>536</v>
      </c>
      <c r="K32" s="231">
        <v>9.1852050388635767E-2</v>
      </c>
      <c r="L32" s="154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Y32" s="160"/>
      <c r="Z32" s="160"/>
      <c r="AA32" s="180"/>
      <c r="AB32" s="180"/>
      <c r="AE32" s="152"/>
      <c r="AF32" s="152"/>
      <c r="AG32" s="152"/>
      <c r="AH32" s="152"/>
    </row>
    <row r="33" spans="1:34" s="153" customFormat="1" ht="21" customHeight="1">
      <c r="A33" s="154"/>
      <c r="B33" s="154"/>
      <c r="C33" s="154"/>
      <c r="D33" s="154"/>
      <c r="E33" s="154"/>
      <c r="F33" s="154"/>
      <c r="G33" s="154"/>
      <c r="H33" s="232" t="s">
        <v>96</v>
      </c>
      <c r="I33" s="229">
        <v>0.13669257571696597</v>
      </c>
      <c r="J33" s="230" t="s">
        <v>537</v>
      </c>
      <c r="K33" s="231">
        <v>-1.3615652640042886E-2</v>
      </c>
      <c r="L33" s="154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Y33" s="160"/>
      <c r="Z33" s="160"/>
      <c r="AA33" s="180"/>
      <c r="AB33" s="180"/>
      <c r="AE33" s="152"/>
      <c r="AF33" s="152"/>
      <c r="AG33" s="152"/>
      <c r="AH33" s="152"/>
    </row>
    <row r="34" spans="1:34" s="153" customFormat="1" ht="21" customHeight="1">
      <c r="A34" s="154"/>
      <c r="B34" s="154"/>
      <c r="C34" s="154"/>
      <c r="D34" s="154"/>
      <c r="E34" s="154"/>
      <c r="F34" s="154"/>
      <c r="G34" s="154"/>
      <c r="H34" s="232" t="s">
        <v>99</v>
      </c>
      <c r="I34" s="229">
        <v>0.22728491021173949</v>
      </c>
      <c r="J34" s="230" t="s">
        <v>538</v>
      </c>
      <c r="K34" s="231">
        <v>-1.1900294827124097E-2</v>
      </c>
      <c r="L34" s="154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Y34" s="160"/>
      <c r="Z34" s="160"/>
      <c r="AA34" s="180"/>
      <c r="AB34" s="180"/>
      <c r="AE34" s="152"/>
      <c r="AF34" s="152"/>
      <c r="AG34" s="152"/>
      <c r="AH34" s="152"/>
    </row>
    <row r="35" spans="1:34" s="153" customFormat="1" ht="21" customHeight="1">
      <c r="A35" s="154"/>
      <c r="B35" s="154"/>
      <c r="C35" s="154"/>
      <c r="D35" s="154"/>
      <c r="E35" s="154"/>
      <c r="F35" s="154"/>
      <c r="G35" s="154"/>
      <c r="H35" s="233" t="s">
        <v>97</v>
      </c>
      <c r="I35" s="229">
        <v>0.24658268560707586</v>
      </c>
      <c r="J35" s="230" t="s">
        <v>539</v>
      </c>
      <c r="K35" s="231">
        <v>4.5725006700616466E-2</v>
      </c>
      <c r="L35" s="154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Y35" s="160"/>
      <c r="Z35" s="160"/>
      <c r="AA35" s="180"/>
      <c r="AB35" s="180"/>
      <c r="AE35" s="152"/>
      <c r="AF35" s="152"/>
      <c r="AG35" s="152"/>
      <c r="AH35" s="152"/>
    </row>
    <row r="36" spans="1:34" s="153" customFormat="1" ht="21" customHeight="1">
      <c r="A36" s="154"/>
      <c r="B36" s="154"/>
      <c r="C36" s="154"/>
      <c r="D36" s="154"/>
      <c r="E36" s="154"/>
      <c r="F36" s="154"/>
      <c r="G36" s="154"/>
      <c r="H36" s="234" t="s">
        <v>98</v>
      </c>
      <c r="I36" s="235">
        <v>0.27418922540873758</v>
      </c>
      <c r="J36" s="236" t="s">
        <v>540</v>
      </c>
      <c r="K36" s="237">
        <v>-0.17418922540873757</v>
      </c>
      <c r="L36" s="154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Y36" s="160"/>
      <c r="Z36" s="160"/>
      <c r="AA36" s="180"/>
      <c r="AB36" s="180"/>
      <c r="AE36" s="152"/>
      <c r="AF36" s="152"/>
      <c r="AG36" s="152"/>
      <c r="AH36" s="152"/>
    </row>
    <row r="37" spans="1:34" s="153" customFormat="1" ht="22.5" customHeight="1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Y37" s="160"/>
      <c r="Z37" s="160"/>
      <c r="AA37" s="180"/>
      <c r="AB37" s="180"/>
      <c r="AE37" s="152"/>
      <c r="AF37" s="152"/>
      <c r="AG37" s="152"/>
      <c r="AH37" s="152"/>
    </row>
    <row r="38" spans="1:34" s="153" customFormat="1" ht="18" customHeight="1">
      <c r="A38" s="154"/>
      <c r="B38" s="171" t="s">
        <v>130</v>
      </c>
      <c r="C38" s="171"/>
      <c r="D38" s="172"/>
      <c r="E38" s="172"/>
      <c r="F38" s="172"/>
      <c r="G38" s="172"/>
      <c r="H38" s="172"/>
      <c r="I38" s="172"/>
      <c r="J38" s="172"/>
      <c r="K38" s="172"/>
      <c r="L38" s="154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Y38" s="160"/>
      <c r="Z38" s="160"/>
      <c r="AA38" s="180"/>
      <c r="AB38" s="180"/>
      <c r="AE38" s="152"/>
      <c r="AF38" s="152"/>
      <c r="AG38" s="152"/>
      <c r="AH38" s="152"/>
    </row>
    <row r="39" spans="1:34" s="153" customFormat="1" ht="30.75" customHeight="1">
      <c r="A39" s="154"/>
      <c r="B39" s="196" t="s">
        <v>62</v>
      </c>
      <c r="C39" s="196" t="s">
        <v>102</v>
      </c>
      <c r="D39" s="196" t="s">
        <v>103</v>
      </c>
      <c r="E39" s="196" t="s">
        <v>104</v>
      </c>
      <c r="F39" s="196" t="s">
        <v>105</v>
      </c>
      <c r="G39" s="196" t="s">
        <v>106</v>
      </c>
      <c r="H39" s="196" t="s">
        <v>6</v>
      </c>
      <c r="I39" s="196" t="s">
        <v>7</v>
      </c>
      <c r="J39" s="196" t="s">
        <v>107</v>
      </c>
      <c r="K39" s="196" t="s">
        <v>72</v>
      </c>
      <c r="L39" s="154"/>
      <c r="N39" s="160" t="s">
        <v>123</v>
      </c>
      <c r="O39" s="160"/>
      <c r="P39" s="160"/>
      <c r="Q39" s="160"/>
      <c r="R39" s="160"/>
      <c r="S39" s="160"/>
      <c r="T39" s="160"/>
      <c r="U39" s="160"/>
      <c r="V39" s="160"/>
      <c r="W39" s="160"/>
      <c r="Y39" s="160"/>
      <c r="Z39" s="160"/>
      <c r="AA39" s="180"/>
      <c r="AB39" s="180"/>
      <c r="AE39" s="152"/>
      <c r="AF39" s="152"/>
      <c r="AG39" s="152"/>
      <c r="AH39" s="152"/>
    </row>
    <row r="40" spans="1:34" s="153" customFormat="1" ht="22.5" customHeight="1">
      <c r="A40" s="154"/>
      <c r="B40" s="238" t="str">
        <f>C5</f>
        <v>강인여객</v>
      </c>
      <c r="C40" s="198">
        <v>1</v>
      </c>
      <c r="D40" s="199">
        <v>7.2810907347990048E-2</v>
      </c>
      <c r="E40" s="199">
        <v>0.4266474047995869</v>
      </c>
      <c r="F40" s="199">
        <v>0.2357022066717534</v>
      </c>
      <c r="G40" s="200">
        <v>20.463946428571425</v>
      </c>
      <c r="H40" s="201">
        <v>4.7314697334380797</v>
      </c>
      <c r="I40" s="201">
        <v>71.066628803726573</v>
      </c>
      <c r="J40" s="202">
        <v>1.7711054686986105</v>
      </c>
      <c r="K40" s="239" t="s">
        <v>70</v>
      </c>
      <c r="L40" s="154"/>
      <c r="N40" s="160">
        <v>1</v>
      </c>
      <c r="O40" s="160"/>
      <c r="P40" s="160"/>
      <c r="Q40" s="160"/>
      <c r="R40" s="160"/>
      <c r="S40" s="160"/>
      <c r="T40" s="160"/>
      <c r="U40" s="160"/>
      <c r="V40" s="160"/>
      <c r="W40" s="160"/>
      <c r="Y40" s="160"/>
      <c r="Z40" s="160"/>
      <c r="AA40" s="180"/>
      <c r="AB40" s="180"/>
      <c r="AE40" s="152"/>
      <c r="AF40" s="152"/>
      <c r="AG40" s="152"/>
      <c r="AH40" s="152"/>
    </row>
    <row r="41" spans="1:34" s="153" customFormat="1" ht="22.5" customHeight="1">
      <c r="A41" s="154"/>
      <c r="B41" s="204" t="str">
        <f>$C$5</f>
        <v>강인여객</v>
      </c>
      <c r="C41" s="205">
        <v>2</v>
      </c>
      <c r="D41" s="206">
        <v>4.8750970061040538E-2</v>
      </c>
      <c r="E41" s="206">
        <v>0.35073569930932136</v>
      </c>
      <c r="F41" s="206">
        <v>0.18611935932049964</v>
      </c>
      <c r="G41" s="215">
        <v>13.914312499999999</v>
      </c>
      <c r="H41" s="208">
        <v>0.33777053942249879</v>
      </c>
      <c r="I41" s="208">
        <v>18.749483413499849</v>
      </c>
      <c r="J41" s="209">
        <v>2.2592241370456914</v>
      </c>
      <c r="K41" s="210" t="s">
        <v>71</v>
      </c>
      <c r="L41" s="160"/>
      <c r="N41" s="160">
        <v>6</v>
      </c>
      <c r="O41" s="160"/>
      <c r="P41" s="160"/>
      <c r="Q41" s="160"/>
      <c r="R41" s="160"/>
      <c r="S41" s="160"/>
      <c r="T41" s="160"/>
      <c r="U41" s="160"/>
      <c r="V41" s="160"/>
      <c r="W41" s="160"/>
      <c r="Y41" s="160"/>
      <c r="Z41" s="160"/>
      <c r="AA41" s="180"/>
      <c r="AB41" s="180"/>
      <c r="AE41" s="152"/>
      <c r="AF41" s="152"/>
      <c r="AG41" s="152"/>
      <c r="AH41" s="152"/>
    </row>
    <row r="42" spans="1:34" s="153" customFormat="1" ht="22.5" customHeight="1">
      <c r="A42" s="154"/>
      <c r="B42" s="204" t="str">
        <f>$C$5</f>
        <v>강인여객</v>
      </c>
      <c r="C42" s="205">
        <v>3</v>
      </c>
      <c r="D42" s="206">
        <v>1.6606869664515966E-2</v>
      </c>
      <c r="E42" s="206">
        <v>0.35006068204173379</v>
      </c>
      <c r="F42" s="206">
        <v>0.19419710692095968</v>
      </c>
      <c r="G42" s="215">
        <v>13.979104477611944</v>
      </c>
      <c r="H42" s="208">
        <v>0.30061263916447234</v>
      </c>
      <c r="I42" s="208">
        <v>22.524699276084959</v>
      </c>
      <c r="J42" s="209">
        <v>2.2180453735485735</v>
      </c>
      <c r="K42" s="210" t="s">
        <v>66</v>
      </c>
      <c r="L42" s="160"/>
      <c r="N42" s="160">
        <v>5</v>
      </c>
      <c r="O42" s="160"/>
      <c r="P42" s="160"/>
      <c r="Q42" s="160"/>
      <c r="R42" s="160"/>
      <c r="S42" s="160"/>
      <c r="T42" s="160"/>
      <c r="U42" s="160"/>
      <c r="V42" s="160"/>
      <c r="W42" s="160"/>
      <c r="Y42" s="160"/>
      <c r="Z42" s="160"/>
      <c r="AA42" s="180"/>
      <c r="AB42" s="180"/>
      <c r="AE42" s="152"/>
      <c r="AF42" s="152"/>
      <c r="AG42" s="152"/>
      <c r="AH42" s="152"/>
    </row>
    <row r="43" spans="1:34" s="153" customFormat="1" ht="22.5" customHeight="1">
      <c r="A43" s="154"/>
      <c r="B43" s="204" t="str">
        <f>$C$5</f>
        <v>강인여객</v>
      </c>
      <c r="C43" s="205">
        <v>4</v>
      </c>
      <c r="D43" s="206">
        <v>1.2979885201975953E-2</v>
      </c>
      <c r="E43" s="206">
        <v>0.34658488567278761</v>
      </c>
      <c r="F43" s="206">
        <v>0.20208082896279148</v>
      </c>
      <c r="G43" s="215">
        <v>14.946246153846154</v>
      </c>
      <c r="H43" s="208">
        <v>0.29191012699083485</v>
      </c>
      <c r="I43" s="208">
        <v>24.056201792069281</v>
      </c>
      <c r="J43" s="209">
        <v>2.1459378503693789</v>
      </c>
      <c r="K43" s="210" t="s">
        <v>68</v>
      </c>
      <c r="L43" s="160"/>
      <c r="N43" s="160">
        <v>4</v>
      </c>
      <c r="O43" s="160"/>
      <c r="P43" s="160"/>
      <c r="Q43" s="160"/>
      <c r="R43" s="160"/>
      <c r="S43" s="160"/>
      <c r="T43" s="160"/>
      <c r="U43" s="160"/>
      <c r="V43" s="160"/>
      <c r="W43" s="160"/>
      <c r="Y43" s="160"/>
      <c r="Z43" s="160"/>
      <c r="AA43" s="180"/>
      <c r="AB43" s="180"/>
      <c r="AE43" s="152"/>
      <c r="AF43" s="152"/>
      <c r="AG43" s="152"/>
      <c r="AH43" s="152"/>
    </row>
    <row r="44" spans="1:34" s="153" customFormat="1" ht="22.5" customHeight="1">
      <c r="A44" s="154"/>
      <c r="B44" s="204" t="str">
        <f>$C$5</f>
        <v>강인여객</v>
      </c>
      <c r="C44" s="205">
        <v>5</v>
      </c>
      <c r="D44" s="206">
        <v>1.260415423980253E-2</v>
      </c>
      <c r="E44" s="206">
        <v>0.34406554708833537</v>
      </c>
      <c r="F44" s="206">
        <v>0.19764719101393646</v>
      </c>
      <c r="G44" s="215">
        <v>15.205532258064515</v>
      </c>
      <c r="H44" s="208">
        <v>0.45729330065487861</v>
      </c>
      <c r="I44" s="208">
        <v>23.21391809685748</v>
      </c>
      <c r="J44" s="209">
        <v>2.1247438009516117</v>
      </c>
      <c r="K44" s="210" t="s">
        <v>66</v>
      </c>
      <c r="L44" s="160"/>
      <c r="N44" s="160">
        <v>5</v>
      </c>
      <c r="O44" s="160"/>
      <c r="P44" s="160"/>
      <c r="Q44" s="160"/>
      <c r="R44" s="160"/>
      <c r="S44" s="160"/>
      <c r="T44" s="160"/>
      <c r="U44" s="160"/>
      <c r="V44" s="160"/>
      <c r="W44" s="160"/>
      <c r="Y44" s="160"/>
      <c r="Z44" s="160"/>
      <c r="AA44" s="180"/>
      <c r="AB44" s="180"/>
      <c r="AE44" s="152"/>
      <c r="AF44" s="152"/>
      <c r="AG44" s="152"/>
      <c r="AH44" s="152"/>
    </row>
    <row r="45" spans="1:34" s="153" customFormat="1" ht="22.5" customHeight="1">
      <c r="A45" s="154"/>
      <c r="B45" s="204" t="str">
        <f>$C$5</f>
        <v>강인여객</v>
      </c>
      <c r="C45" s="205">
        <v>6</v>
      </c>
      <c r="D45" s="206">
        <v>1.4298797324654449E-2</v>
      </c>
      <c r="E45" s="206">
        <v>0.33954774429221157</v>
      </c>
      <c r="F45" s="206">
        <v>0.18553851433016308</v>
      </c>
      <c r="G45" s="215">
        <v>16.106068965517242</v>
      </c>
      <c r="H45" s="208">
        <v>0.45297403397956842</v>
      </c>
      <c r="I45" s="208">
        <v>23.43681234921203</v>
      </c>
      <c r="J45" s="209">
        <v>1.96</v>
      </c>
      <c r="K45" s="210" t="s">
        <v>69</v>
      </c>
      <c r="L45" s="160"/>
      <c r="N45" s="160">
        <v>3</v>
      </c>
      <c r="O45" s="160"/>
      <c r="P45" s="160"/>
      <c r="Q45" s="160"/>
      <c r="R45" s="160"/>
      <c r="S45" s="160"/>
      <c r="T45" s="160"/>
      <c r="U45" s="160"/>
      <c r="V45" s="160"/>
      <c r="W45" s="160"/>
      <c r="Y45" s="160"/>
      <c r="Z45" s="160"/>
      <c r="AA45" s="180"/>
      <c r="AB45" s="180"/>
      <c r="AE45" s="152"/>
      <c r="AF45" s="152"/>
      <c r="AG45" s="152"/>
      <c r="AH45" s="152"/>
    </row>
    <row r="46" spans="1:34" s="153" customFormat="1" ht="22.5" customHeight="1">
      <c r="A46" s="154"/>
      <c r="B46" s="204" t="s">
        <v>118</v>
      </c>
      <c r="C46" s="205">
        <v>7</v>
      </c>
      <c r="D46" s="206">
        <v>1.7341300098518437E-2</v>
      </c>
      <c r="E46" s="206">
        <v>0.34109696784726146</v>
      </c>
      <c r="F46" s="206">
        <v>0.18513354555722408</v>
      </c>
      <c r="G46" s="215">
        <v>16.808781818181817</v>
      </c>
      <c r="H46" s="208">
        <v>0.39662210196599867</v>
      </c>
      <c r="I46" s="208">
        <v>24.115227027064229</v>
      </c>
      <c r="J46" s="209">
        <v>2.0019765322839556</v>
      </c>
      <c r="K46" s="210" t="s">
        <v>68</v>
      </c>
      <c r="L46" s="160"/>
      <c r="N46" s="160">
        <v>4</v>
      </c>
      <c r="O46" s="160"/>
      <c r="P46" s="160"/>
      <c r="Q46" s="160"/>
      <c r="R46" s="160"/>
      <c r="S46" s="160"/>
      <c r="T46" s="160"/>
      <c r="U46" s="160"/>
      <c r="V46" s="160"/>
      <c r="W46" s="160"/>
      <c r="Y46" s="160"/>
      <c r="Z46" s="160"/>
      <c r="AA46" s="180"/>
      <c r="AB46" s="180"/>
      <c r="AE46" s="152"/>
      <c r="AF46" s="152"/>
      <c r="AG46" s="152"/>
      <c r="AH46" s="152"/>
    </row>
    <row r="47" spans="1:34" s="153" customFormat="1" ht="25.5" customHeight="1">
      <c r="A47" s="154"/>
      <c r="B47" s="211" t="s">
        <v>108</v>
      </c>
      <c r="C47" s="211"/>
      <c r="D47" s="212" cm="1">
        <f t="array" aca="1" ref="D47" ca="1">(INDIRECT(ADDRESS(ROW()-1,COLUMN()))/INDIRECT(ADDRESS(ROW()-2,COLUMN())))-1</f>
        <v>0.21278032723899143</v>
      </c>
      <c r="E47" s="212" cm="1">
        <f t="array" aca="1" ref="E47" ca="1">(INDIRECT(ADDRESS(ROW()-1,COLUMN()))/INDIRECT(ADDRESS(ROW()-2,COLUMN())))-1</f>
        <v>4.562608885178232E-3</v>
      </c>
      <c r="F47" s="212" cm="1">
        <f t="array" aca="1" ref="F47" ca="1">(INDIRECT(ADDRESS(ROW()-1,COLUMN()))/INDIRECT(ADDRESS(ROW()-2,COLUMN())))-1</f>
        <v>-2.1826668948009553E-3</v>
      </c>
      <c r="G47" s="212" cm="1">
        <f t="array" aca="1" ref="G47" ca="1">(INDIRECT(ADDRESS(ROW()-1,COLUMN()))/INDIRECT(ADDRESS(ROW()-2,COLUMN())))-1</f>
        <v>4.3630314396956082E-2</v>
      </c>
      <c r="H47" s="212" cm="1">
        <f t="array" aca="1" ref="H47" ca="1">(INDIRECT(ADDRESS(ROW()-1,COLUMN()))/INDIRECT(ADDRESS(ROW()-2,COLUMN())))-1</f>
        <v>-0.12440433178585142</v>
      </c>
      <c r="I47" s="212" cm="1">
        <f t="array" aca="1" ref="I47" ca="1">(INDIRECT(ADDRESS(ROW()-1,COLUMN()))/INDIRECT(ADDRESS(ROW()-2,COLUMN())))-1</f>
        <v>2.8946542206496284E-2</v>
      </c>
      <c r="J47" s="212" cm="1">
        <f t="array" aca="1" ref="J47" ca="1">(INDIRECT(ADDRESS(ROW()-1,COLUMN()))/INDIRECT(ADDRESS(ROW()-2,COLUMN())))-1</f>
        <v>2.1416598104059048E-2</v>
      </c>
      <c r="K47" s="240" t="str" cm="1">
        <f t="array" aca="1" ref="K47" ca="1">_xlfn.IFS(N47=0,"등급유지",N47&gt;0,N47&amp;"등급 상승",N47&lt;0,N47&amp;"등급 하락")</f>
        <v>1등급 상승</v>
      </c>
      <c r="L47" s="160"/>
      <c r="M47" s="293"/>
      <c r="N47" s="160" cm="1">
        <f t="array" aca="1" ref="N47" ca="1">(INDIRECT(ADDRESS(ROW()-1,COLUMN()))-INDIRECT(ADDRESS(ROW()-2,COLUMN())))</f>
        <v>1</v>
      </c>
      <c r="O47" s="160" t="s">
        <v>124</v>
      </c>
      <c r="P47" s="160"/>
      <c r="Q47" s="160"/>
      <c r="R47" s="160"/>
      <c r="S47" s="160"/>
      <c r="T47" s="160"/>
      <c r="U47" s="160"/>
      <c r="V47" s="160"/>
      <c r="W47" s="160"/>
      <c r="X47" s="294"/>
      <c r="Y47" s="160"/>
      <c r="Z47" s="295"/>
      <c r="AA47" s="180"/>
      <c r="AB47" s="180"/>
      <c r="AE47" s="152"/>
      <c r="AF47" s="152"/>
      <c r="AG47" s="152"/>
      <c r="AH47" s="152"/>
    </row>
    <row r="48" spans="1:34" s="153" customFormat="1" ht="25.5" customHeight="1">
      <c r="A48" s="154"/>
      <c r="B48" s="241"/>
      <c r="C48" s="241"/>
      <c r="D48" s="242"/>
      <c r="E48" s="242"/>
      <c r="F48" s="242"/>
      <c r="G48" s="242"/>
      <c r="H48" s="242"/>
      <c r="I48" s="242"/>
      <c r="J48" s="242"/>
      <c r="K48" s="242"/>
      <c r="L48" s="160"/>
      <c r="M48" s="293"/>
      <c r="P48" s="160"/>
      <c r="Q48" s="160"/>
      <c r="R48" s="160"/>
      <c r="S48" s="160"/>
      <c r="T48" s="160"/>
      <c r="U48" s="160"/>
      <c r="V48" s="160"/>
      <c r="W48" s="160"/>
      <c r="X48" s="294"/>
      <c r="Y48" s="160"/>
      <c r="Z48" s="295"/>
      <c r="AA48" s="180"/>
      <c r="AB48" s="180"/>
      <c r="AE48" s="152"/>
      <c r="AF48" s="152"/>
      <c r="AG48" s="152"/>
      <c r="AH48" s="152"/>
    </row>
    <row r="49" spans="1:34" s="153" customFormat="1" ht="18" customHeight="1">
      <c r="A49" s="154"/>
      <c r="B49" s="171" t="s">
        <v>131</v>
      </c>
      <c r="C49" s="171"/>
      <c r="D49" s="172"/>
      <c r="E49" s="172"/>
      <c r="F49" s="172"/>
      <c r="G49" s="172"/>
      <c r="H49" s="172"/>
      <c r="I49" s="172"/>
      <c r="J49" s="172"/>
      <c r="K49" s="172"/>
      <c r="L49" s="160"/>
      <c r="M49" s="293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294"/>
      <c r="Y49" s="160"/>
      <c r="Z49" s="295"/>
      <c r="AA49" s="180"/>
      <c r="AB49" s="180"/>
      <c r="AE49" s="152"/>
      <c r="AF49" s="152"/>
      <c r="AG49" s="152"/>
      <c r="AH49" s="152"/>
    </row>
    <row r="50" spans="1:34" s="153" customFormat="1" ht="21" customHeight="1">
      <c r="A50" s="154"/>
      <c r="B50" s="241"/>
      <c r="C50" s="241"/>
      <c r="D50" s="242"/>
      <c r="E50" s="242"/>
      <c r="F50" s="242"/>
      <c r="G50" s="242"/>
      <c r="H50" s="242"/>
      <c r="I50" s="242"/>
      <c r="J50" s="242"/>
      <c r="K50" s="242"/>
      <c r="L50" s="160"/>
      <c r="M50" s="293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294"/>
      <c r="Y50" s="160"/>
      <c r="Z50" s="295"/>
      <c r="AA50" s="180"/>
      <c r="AB50" s="180"/>
      <c r="AE50" s="152"/>
      <c r="AF50" s="152"/>
      <c r="AG50" s="152"/>
      <c r="AH50" s="152"/>
    </row>
    <row r="51" spans="1:34" s="153" customFormat="1" ht="25.5" customHeight="1">
      <c r="A51" s="154"/>
      <c r="B51" s="241"/>
      <c r="C51" s="241"/>
      <c r="D51" s="242"/>
      <c r="E51" s="242"/>
      <c r="F51" s="242"/>
      <c r="G51" s="242"/>
      <c r="H51" s="242"/>
      <c r="I51" s="242"/>
      <c r="J51" s="242"/>
      <c r="K51" s="242"/>
      <c r="L51" s="160"/>
      <c r="M51" s="293"/>
      <c r="N51" s="294"/>
      <c r="O51" s="160"/>
      <c r="P51" s="295"/>
      <c r="Q51" s="160"/>
      <c r="R51" s="160"/>
      <c r="S51" s="160"/>
      <c r="T51" s="160"/>
      <c r="U51" s="160"/>
      <c r="V51" s="160"/>
      <c r="W51" s="160"/>
      <c r="X51" s="160"/>
      <c r="Y51" s="160"/>
      <c r="AA51" s="243"/>
      <c r="AE51" s="152"/>
      <c r="AF51" s="152"/>
      <c r="AG51" s="152"/>
      <c r="AH51" s="152"/>
    </row>
    <row r="52" spans="1:34" s="153" customFormat="1" ht="25.5" customHeight="1">
      <c r="A52" s="154"/>
      <c r="B52" s="241"/>
      <c r="C52" s="241"/>
      <c r="D52" s="242"/>
      <c r="E52" s="154"/>
      <c r="F52" s="154"/>
      <c r="G52" s="154"/>
      <c r="H52" s="154"/>
      <c r="I52" s="154"/>
      <c r="J52" s="154"/>
      <c r="K52" s="154"/>
      <c r="L52" s="160"/>
      <c r="M52" s="293"/>
      <c r="N52" s="294"/>
      <c r="O52" s="160"/>
      <c r="P52" s="295"/>
      <c r="Q52" s="160"/>
      <c r="R52" s="160"/>
      <c r="S52" s="160"/>
      <c r="T52" s="160"/>
      <c r="U52" s="160"/>
      <c r="V52" s="160"/>
      <c r="W52" s="160"/>
      <c r="X52" s="160"/>
      <c r="Y52" s="160"/>
      <c r="AA52" s="243"/>
      <c r="AE52" s="152"/>
      <c r="AF52" s="152"/>
      <c r="AG52" s="152"/>
      <c r="AH52" s="152"/>
    </row>
    <row r="53" spans="1:34" s="153" customFormat="1" ht="25.5" customHeight="1">
      <c r="A53" s="154"/>
      <c r="B53" s="241"/>
      <c r="C53" s="241"/>
      <c r="D53" s="242"/>
      <c r="E53" s="154"/>
      <c r="F53" s="154"/>
      <c r="G53" s="154"/>
      <c r="H53" s="154"/>
      <c r="I53" s="154"/>
      <c r="J53" s="154"/>
      <c r="K53" s="154"/>
      <c r="L53" s="160"/>
      <c r="M53" s="293"/>
      <c r="N53" s="294"/>
      <c r="O53" s="160"/>
      <c r="P53" s="295"/>
      <c r="Q53" s="160"/>
      <c r="R53" s="160"/>
      <c r="S53" s="160"/>
      <c r="T53" s="160"/>
      <c r="U53" s="160"/>
      <c r="V53" s="160"/>
      <c r="W53" s="160"/>
      <c r="X53" s="160"/>
      <c r="Y53" s="160"/>
      <c r="AA53" s="243"/>
      <c r="AE53" s="152"/>
      <c r="AF53" s="152"/>
      <c r="AG53" s="152"/>
      <c r="AH53" s="152"/>
    </row>
    <row r="54" spans="1:34" s="153" customFormat="1" ht="25.5" customHeight="1">
      <c r="A54" s="154"/>
      <c r="B54" s="241"/>
      <c r="C54" s="241"/>
      <c r="D54" s="242"/>
      <c r="E54" s="154"/>
      <c r="F54" s="154"/>
      <c r="G54" s="154"/>
      <c r="H54" s="154"/>
      <c r="I54" s="154"/>
      <c r="J54" s="154"/>
      <c r="K54" s="154"/>
      <c r="L54" s="160"/>
      <c r="M54" s="293"/>
      <c r="N54" s="294"/>
      <c r="O54" s="160"/>
      <c r="P54" s="295"/>
      <c r="Q54" s="160"/>
      <c r="R54" s="160"/>
      <c r="S54" s="160"/>
      <c r="T54" s="160"/>
      <c r="U54" s="160"/>
      <c r="V54" s="160"/>
      <c r="W54" s="160"/>
      <c r="X54" s="160"/>
      <c r="Y54" s="160"/>
      <c r="AA54" s="243"/>
      <c r="AE54" s="152"/>
      <c r="AF54" s="152"/>
      <c r="AG54" s="152"/>
      <c r="AH54" s="152"/>
    </row>
    <row r="55" spans="1:34" s="153" customFormat="1" ht="25.5" customHeight="1">
      <c r="A55" s="154"/>
      <c r="B55" s="241"/>
      <c r="C55" s="241"/>
      <c r="D55" s="242"/>
      <c r="E55" s="154"/>
      <c r="F55" s="154"/>
      <c r="G55" s="154"/>
      <c r="H55" s="154"/>
      <c r="I55" s="154"/>
      <c r="J55" s="154"/>
      <c r="K55" s="154"/>
      <c r="L55" s="160"/>
      <c r="M55" s="293"/>
      <c r="N55" s="294"/>
      <c r="O55" s="160"/>
      <c r="P55" s="295"/>
      <c r="Q55" s="160"/>
      <c r="R55" s="160"/>
      <c r="S55" s="160"/>
      <c r="T55" s="160"/>
      <c r="U55" s="160"/>
      <c r="V55" s="160"/>
      <c r="W55" s="160"/>
      <c r="X55" s="160"/>
      <c r="Y55" s="160"/>
      <c r="AA55" s="243"/>
      <c r="AE55" s="152"/>
      <c r="AF55" s="152"/>
      <c r="AG55" s="152"/>
      <c r="AH55" s="152"/>
    </row>
    <row r="56" spans="1:34" s="153" customFormat="1" ht="25.5" customHeight="1">
      <c r="A56" s="154"/>
      <c r="B56" s="241"/>
      <c r="C56" s="241"/>
      <c r="D56" s="242"/>
      <c r="E56" s="154"/>
      <c r="F56" s="154"/>
      <c r="G56" s="154"/>
      <c r="H56" s="154"/>
      <c r="I56" s="154"/>
      <c r="J56" s="154"/>
      <c r="K56" s="154"/>
      <c r="L56" s="160"/>
      <c r="M56" s="293"/>
      <c r="N56" s="294"/>
      <c r="O56" s="160"/>
      <c r="P56" s="295"/>
      <c r="Q56" s="160"/>
      <c r="R56" s="160"/>
      <c r="S56" s="160"/>
      <c r="T56" s="160"/>
      <c r="U56" s="160"/>
      <c r="V56" s="160"/>
      <c r="W56" s="160"/>
      <c r="X56" s="160"/>
      <c r="Y56" s="160"/>
      <c r="AA56" s="243"/>
      <c r="AE56" s="152"/>
      <c r="AF56" s="152"/>
      <c r="AG56" s="152"/>
      <c r="AH56" s="152"/>
    </row>
    <row r="57" spans="1:34" s="153" customFormat="1" ht="25.5" customHeight="1">
      <c r="A57" s="154"/>
      <c r="B57" s="241"/>
      <c r="C57" s="241"/>
      <c r="D57" s="242"/>
      <c r="E57" s="154"/>
      <c r="F57" s="154"/>
      <c r="G57" s="154"/>
      <c r="H57" s="154"/>
      <c r="I57" s="154"/>
      <c r="J57" s="154"/>
      <c r="K57" s="154"/>
      <c r="L57" s="160"/>
      <c r="M57" s="293"/>
      <c r="N57" s="294"/>
      <c r="O57" s="160"/>
      <c r="P57" s="295"/>
      <c r="Q57" s="160"/>
      <c r="R57" s="160"/>
      <c r="S57" s="160"/>
      <c r="T57" s="160"/>
      <c r="U57" s="160"/>
      <c r="V57" s="160"/>
      <c r="W57" s="160"/>
      <c r="X57" s="160"/>
      <c r="Y57" s="160"/>
      <c r="AA57" s="243"/>
      <c r="AE57" s="152"/>
      <c r="AF57" s="152"/>
      <c r="AG57" s="152"/>
      <c r="AH57" s="152"/>
    </row>
    <row r="58" spans="1:34" s="153" customFormat="1" ht="25.5" customHeight="1">
      <c r="A58" s="154"/>
      <c r="B58" s="241"/>
      <c r="C58" s="241"/>
      <c r="D58" s="242"/>
      <c r="E58" s="242"/>
      <c r="F58" s="242"/>
      <c r="G58" s="242"/>
      <c r="H58" s="242"/>
      <c r="I58" s="242"/>
      <c r="J58" s="242"/>
      <c r="K58" s="242"/>
      <c r="L58" s="160"/>
      <c r="M58" s="293"/>
      <c r="N58" s="294"/>
      <c r="O58" s="160"/>
      <c r="P58" s="295"/>
      <c r="Q58" s="160"/>
      <c r="R58" s="160"/>
      <c r="S58" s="160"/>
      <c r="T58" s="160"/>
      <c r="U58" s="160"/>
      <c r="V58" s="160"/>
      <c r="W58" s="160"/>
      <c r="X58" s="160"/>
      <c r="Y58" s="160"/>
      <c r="AA58" s="243"/>
      <c r="AE58" s="152"/>
      <c r="AF58" s="152"/>
      <c r="AG58" s="152"/>
      <c r="AH58" s="152"/>
    </row>
    <row r="59" spans="1:34" s="153" customFormat="1" ht="25.5" customHeight="1">
      <c r="A59" s="154"/>
      <c r="B59" s="241"/>
      <c r="C59" s="241"/>
      <c r="D59" s="242"/>
      <c r="E59" s="242"/>
      <c r="F59" s="242"/>
      <c r="G59" s="242"/>
      <c r="H59" s="242"/>
      <c r="I59" s="242"/>
      <c r="J59" s="242"/>
      <c r="K59" s="242"/>
      <c r="L59" s="160"/>
      <c r="M59" s="293"/>
      <c r="N59" s="294"/>
      <c r="O59" s="160"/>
      <c r="P59" s="295"/>
      <c r="Q59" s="160"/>
      <c r="R59" s="160"/>
      <c r="S59" s="160"/>
      <c r="T59" s="160"/>
      <c r="U59" s="160"/>
      <c r="V59" s="160"/>
      <c r="W59" s="160"/>
      <c r="X59" s="160"/>
      <c r="Y59" s="160"/>
      <c r="AA59" s="243"/>
      <c r="AE59" s="152"/>
      <c r="AF59" s="152"/>
      <c r="AG59" s="152"/>
      <c r="AH59" s="152"/>
    </row>
    <row r="60" spans="1:34" s="153" customFormat="1" ht="25.5" customHeight="1" thickBot="1">
      <c r="A60" s="154"/>
      <c r="B60" s="244" t="s">
        <v>91</v>
      </c>
      <c r="C60" s="245" t="s">
        <v>122</v>
      </c>
      <c r="D60" s="245" t="s">
        <v>120</v>
      </c>
      <c r="E60" s="245" t="s">
        <v>119</v>
      </c>
      <c r="F60" s="245" t="s">
        <v>121</v>
      </c>
      <c r="G60" s="245" t="str">
        <f>IFERROR(INDEX(#REF!,MATCH(종합!$C$5&amp;5,#REF!,0),2),"")</f>
        <v/>
      </c>
      <c r="H60" s="245" t="str">
        <f>IFERROR(INDEX(#REF!,MATCH(종합!$C$5&amp;6,#REF!,0),2),"")</f>
        <v/>
      </c>
      <c r="I60" s="245" t="str">
        <f>IFERROR(INDEX(#REF!,MATCH(종합!$C$5&amp;7,#REF!,0),2),"")</f>
        <v/>
      </c>
      <c r="J60" s="245" t="str">
        <f>IFERROR(INDEX(#REF!,MATCH(종합!$C$5&amp;8,#REF!,0),2),"")</f>
        <v/>
      </c>
      <c r="K60" s="246" t="str">
        <f>IFERROR(INDEX(#REF!,MATCH(종합!$C$5&amp;9,#REF!,0),2),"")</f>
        <v/>
      </c>
      <c r="L60" s="160"/>
      <c r="M60" s="296">
        <v>1</v>
      </c>
      <c r="N60" s="297">
        <v>2</v>
      </c>
      <c r="O60" s="297">
        <v>3</v>
      </c>
      <c r="P60" s="296">
        <v>4</v>
      </c>
      <c r="Q60" s="297">
        <v>5</v>
      </c>
      <c r="R60" s="297">
        <v>6</v>
      </c>
      <c r="S60" s="296">
        <v>7</v>
      </c>
      <c r="T60" s="297">
        <v>8</v>
      </c>
      <c r="U60" s="298"/>
      <c r="V60" s="160"/>
      <c r="W60" s="160"/>
      <c r="X60" s="160"/>
      <c r="Y60" s="160"/>
      <c r="AA60" s="243"/>
      <c r="AE60" s="152"/>
      <c r="AF60" s="152"/>
      <c r="AG60" s="152"/>
      <c r="AH60" s="152"/>
    </row>
    <row r="61" spans="1:34" s="153" customFormat="1" ht="25.5" customHeight="1" thickTop="1">
      <c r="A61" s="154"/>
      <c r="B61" s="247" t="s">
        <v>111</v>
      </c>
      <c r="C61" s="248" t="s">
        <v>71</v>
      </c>
      <c r="D61" s="249" t="s">
        <v>68</v>
      </c>
      <c r="E61" s="249" t="s">
        <v>69</v>
      </c>
      <c r="F61" s="249" t="s">
        <v>69</v>
      </c>
      <c r="G61" s="249" t="str">
        <f>IFERROR(INDEX(#REF!,MATCH(종합!$C$5&amp;종합!G$60,#REF!,0),15),"")</f>
        <v/>
      </c>
      <c r="H61" s="249" t="str">
        <f>IFERROR(INDEX(#REF!,MATCH(종합!$C$5&amp;종합!H$60,#REF!,0),15),"")</f>
        <v/>
      </c>
      <c r="I61" s="249" t="str">
        <f>IFERROR(INDEX(#REF!,MATCH(종합!$C$5&amp;종합!I$60,#REF!,0),15),"")</f>
        <v/>
      </c>
      <c r="J61" s="249" t="str">
        <f>IFERROR(INDEX(#REF!,MATCH(종합!$C$5&amp;종합!J$60,#REF!,0),15),"")</f>
        <v/>
      </c>
      <c r="K61" s="249" t="str">
        <f>IFERROR(INDEX(#REF!,MATCH(종합!$C$5&amp;종합!K$60,#REF!,0),15),"")</f>
        <v/>
      </c>
      <c r="L61" s="160"/>
      <c r="M61" s="296" t="s">
        <v>122</v>
      </c>
      <c r="N61" s="296" t="s">
        <v>120</v>
      </c>
      <c r="O61" s="296" t="s">
        <v>119</v>
      </c>
      <c r="P61" s="296" t="s">
        <v>121</v>
      </c>
      <c r="Q61" s="296" t="str">
        <f t="shared" ref="Q61:U61" si="2">G60</f>
        <v/>
      </c>
      <c r="R61" s="296" t="str">
        <f t="shared" si="2"/>
        <v/>
      </c>
      <c r="S61" s="296" t="str">
        <f t="shared" si="2"/>
        <v/>
      </c>
      <c r="T61" s="296" t="str">
        <f t="shared" si="2"/>
        <v/>
      </c>
      <c r="U61" s="293" t="str">
        <f t="shared" si="2"/>
        <v/>
      </c>
      <c r="V61" s="160"/>
      <c r="W61" s="160"/>
      <c r="X61" s="160"/>
      <c r="Y61" s="160"/>
      <c r="AA61" s="243"/>
      <c r="AE61" s="152"/>
      <c r="AF61" s="152"/>
      <c r="AG61" s="152"/>
      <c r="AH61" s="152"/>
    </row>
    <row r="62" spans="1:34" s="153" customFormat="1" ht="25.5" customHeight="1">
      <c r="A62" s="154"/>
      <c r="B62" s="250" t="s">
        <v>94</v>
      </c>
      <c r="C62" s="251" t="s">
        <v>541</v>
      </c>
      <c r="D62" s="251" t="s">
        <v>542</v>
      </c>
      <c r="E62" s="251" t="s">
        <v>543</v>
      </c>
      <c r="F62" s="251" t="s">
        <v>543</v>
      </c>
      <c r="G62" s="225" t="str">
        <f>IFERROR(ROUND(SUMIFS(#REF!,#REF!,종합!$C$5,#REF!,종합!G$60)/SUMIFS(#REF!,#REF!,종합!$C$5,#REF!,종합!G$60)*100,0)&amp;"%("&amp;SUMIFS(#REF!,#REF!,종합!$C$5,#REF!,종합!G$60)&amp;"명)","")</f>
        <v/>
      </c>
      <c r="H62" s="225" t="str">
        <f>IFERROR(ROUND(SUMIFS(#REF!,#REF!,종합!$C$5,#REF!,종합!H$60)/SUMIFS(#REF!,#REF!,종합!$C$5,#REF!,종합!H$60)*100,0)&amp;"%("&amp;SUMIFS(#REF!,#REF!,종합!$C$5,#REF!,종합!H$60)&amp;"명)","")</f>
        <v/>
      </c>
      <c r="I62" s="225" t="str">
        <f>IFERROR(ROUND(SUMIFS(#REF!,#REF!,종합!$C$5,#REF!,종합!I$60)/SUMIFS(#REF!,#REF!,종합!$C$5,#REF!,종합!I$60)*100,0)&amp;"%("&amp;SUMIFS(#REF!,#REF!,종합!$C$5,#REF!,종합!I$60)&amp;"명)","")</f>
        <v/>
      </c>
      <c r="J62" s="225" t="str">
        <f>IFERROR(ROUND(SUMIFS(#REF!,#REF!,종합!$C$5,#REF!,종합!J$60)/SUMIFS(#REF!,#REF!,종합!$C$5,#REF!,종합!J$60)*100,0)&amp;"%("&amp;SUMIFS(#REF!,#REF!,종합!$C$5,#REF!,종합!J$60)&amp;"명)","")</f>
        <v/>
      </c>
      <c r="K62" s="252" t="str">
        <f>IFERROR(ROUND(SUMIFS(#REF!,#REF!,종합!$C$5,#REF!,종합!K$60)/SUMIFS(#REF!,#REF!,종합!$C$5,#REF!,종합!K$60)*100,0)&amp;"%("&amp;SUMIFS(#REF!,#REF!,종합!$C$5,#REF!,종합!K$60)&amp;"명)","")</f>
        <v/>
      </c>
      <c r="L62" s="160"/>
      <c r="M62" s="293"/>
      <c r="N62" s="294"/>
      <c r="O62" s="160"/>
      <c r="P62" s="295"/>
      <c r="Q62" s="160"/>
      <c r="R62" s="160"/>
      <c r="S62" s="160"/>
      <c r="T62" s="160"/>
      <c r="U62" s="160"/>
      <c r="V62" s="160"/>
      <c r="W62" s="160"/>
      <c r="X62" s="160"/>
      <c r="Y62" s="160"/>
      <c r="AA62" s="243"/>
      <c r="AE62" s="152"/>
      <c r="AF62" s="152"/>
      <c r="AG62" s="152"/>
      <c r="AH62" s="152"/>
    </row>
    <row r="63" spans="1:34" s="153" customFormat="1" ht="25.5" customHeight="1">
      <c r="A63" s="154"/>
      <c r="B63" s="253" t="s">
        <v>95</v>
      </c>
      <c r="C63" s="251" t="s">
        <v>544</v>
      </c>
      <c r="D63" s="251" t="s">
        <v>545</v>
      </c>
      <c r="E63" s="251" t="s">
        <v>546</v>
      </c>
      <c r="F63" s="251" t="s">
        <v>547</v>
      </c>
      <c r="G63" s="251" t="str">
        <f>IFERROR(ROUND(SUMIFS(#REF!,#REF!,종합!$C$5,#REF!,종합!G$60)/SUMIFS(#REF!,#REF!,종합!$C$5,#REF!,종합!G$60)*100,0)&amp;"%("&amp;SUMIFS(#REF!,#REF!,종합!$C$5,#REF!,종합!G$60)&amp;"명)","")</f>
        <v/>
      </c>
      <c r="H63" s="251" t="str">
        <f>IFERROR(ROUND(SUMIFS(#REF!,#REF!,종합!$C$5,#REF!,종합!H$60)/SUMIFS(#REF!,#REF!,종합!$C$5,#REF!,종합!H$60)*100,0)&amp;"%("&amp;SUMIFS(#REF!,#REF!,종합!$C$5,#REF!,종합!H$60)&amp;"명)","")</f>
        <v/>
      </c>
      <c r="I63" s="251" t="str">
        <f>IFERROR(ROUND(SUMIFS(#REF!,#REF!,종합!$C$5,#REF!,종합!I$60)/SUMIFS(#REF!,#REF!,종합!$C$5,#REF!,종합!I$60)*100,0)&amp;"%("&amp;SUMIFS(#REF!,#REF!,종합!$C$5,#REF!,종합!I$60)&amp;"명)","")</f>
        <v/>
      </c>
      <c r="J63" s="251" t="str">
        <f>IFERROR(ROUND(SUMIFS(#REF!,#REF!,종합!$C$5,#REF!,종합!J$60)/SUMIFS(#REF!,#REF!,종합!$C$5,#REF!,종합!J$60)*100,0)&amp;"%("&amp;SUMIFS(#REF!,#REF!,종합!$C$5,#REF!,종합!J$60)&amp;"명)","")</f>
        <v/>
      </c>
      <c r="K63" s="254" t="str">
        <f>IFERROR(ROUND(SUMIFS(#REF!,#REF!,종합!$C$5,#REF!,종합!K$60)/SUMIFS(#REF!,#REF!,종합!$C$5,#REF!,종합!K$60)*100,0)&amp;"%("&amp;SUMIFS(#REF!,#REF!,종합!$C$5,#REF!,종합!K$60)&amp;"명)","")</f>
        <v/>
      </c>
      <c r="L63" s="160"/>
      <c r="M63" s="299">
        <v>0.5</v>
      </c>
      <c r="N63" s="299">
        <v>6.25E-2</v>
      </c>
      <c r="O63" s="299">
        <v>0</v>
      </c>
      <c r="P63" s="299">
        <v>0</v>
      </c>
      <c r="Q63" s="299" t="e">
        <f>SUMIFS('[1]숨김 (2)'!$AC:$AC,'[1]숨김 (2)'!$W:$W,종합!$C$5,'[1]숨김 (2)'!$X:$X,종합!G$60)/SUMIFS('[1]숨김 (2)'!$AA:$AA,'[1]숨김 (2)'!$W:$W,종합!$C$5,'[1]숨김 (2)'!$X:$X,종합!G$60)</f>
        <v>#VALUE!</v>
      </c>
      <c r="R63" s="299" t="e">
        <f>SUMIFS('[1]숨김 (2)'!$AC:$AC,'[1]숨김 (2)'!$W:$W,종합!$C$5,'[1]숨김 (2)'!$X:$X,종합!H$60)/SUMIFS('[1]숨김 (2)'!$AA:$AA,'[1]숨김 (2)'!$W:$W,종합!$C$5,'[1]숨김 (2)'!$X:$X,종합!H$60)</f>
        <v>#VALUE!</v>
      </c>
      <c r="S63" s="299" t="e">
        <f>SUMIFS('[1]숨김 (2)'!$AC:$AC,'[1]숨김 (2)'!$W:$W,종합!$C$5,'[1]숨김 (2)'!$X:$X,종합!I$60)/SUMIFS('[1]숨김 (2)'!$AA:$AA,'[1]숨김 (2)'!$W:$W,종합!$C$5,'[1]숨김 (2)'!$X:$X,종합!I$60)</f>
        <v>#VALUE!</v>
      </c>
      <c r="T63" s="299" t="e">
        <f>SUMIFS('[1]숨김 (2)'!$AC:$AC,'[1]숨김 (2)'!$W:$W,종합!$C$5,'[1]숨김 (2)'!$X:$X,종합!J$60)/SUMIFS('[1]숨김 (2)'!$AA:$AA,'[1]숨김 (2)'!$W:$W,종합!$C$5,'[1]숨김 (2)'!$X:$X,종합!J$60)</f>
        <v>#VALUE!</v>
      </c>
      <c r="U63" s="160"/>
      <c r="V63" s="160"/>
      <c r="W63" s="160"/>
      <c r="X63" s="160"/>
      <c r="Y63" s="160"/>
      <c r="AA63" s="243"/>
      <c r="AE63" s="152"/>
      <c r="AF63" s="152"/>
      <c r="AG63" s="152"/>
      <c r="AH63" s="152"/>
    </row>
    <row r="64" spans="1:34" s="153" customFormat="1" ht="25.5" customHeight="1">
      <c r="A64" s="154"/>
      <c r="B64" s="255" t="s">
        <v>96</v>
      </c>
      <c r="C64" s="251" t="s">
        <v>544</v>
      </c>
      <c r="D64" s="251" t="s">
        <v>548</v>
      </c>
      <c r="E64" s="251" t="s">
        <v>549</v>
      </c>
      <c r="F64" s="251" t="s">
        <v>543</v>
      </c>
      <c r="G64" s="251" t="str">
        <f>IFERROR(ROUND(SUMIFS(#REF!,#REF!,종합!$C$5,#REF!,종합!G$60)/SUMIFS(#REF!,#REF!,종합!$C$5,#REF!,종합!G$60)*100,0)&amp;"%("&amp;SUMIFS(#REF!,#REF!,종합!$C$5,#REF!,종합!G$60)&amp;"명)","")</f>
        <v/>
      </c>
      <c r="H64" s="251" t="str">
        <f>IFERROR(ROUND(SUMIFS(#REF!,#REF!,종합!$C$5,#REF!,종합!H$60)/SUMIFS(#REF!,#REF!,종합!$C$5,#REF!,종합!H$60)*100,0)&amp;"%("&amp;SUMIFS(#REF!,#REF!,종합!$C$5,#REF!,종합!H$60)&amp;"명)","")</f>
        <v/>
      </c>
      <c r="I64" s="251" t="str">
        <f>IFERROR(ROUND(SUMIFS(#REF!,#REF!,종합!$C$5,#REF!,종합!I$60)/SUMIFS(#REF!,#REF!,종합!$C$5,#REF!,종합!I$60)*100,0)&amp;"%("&amp;SUMIFS(#REF!,#REF!,종합!$C$5,#REF!,종합!I$60)&amp;"명)","")</f>
        <v/>
      </c>
      <c r="J64" s="251" t="str">
        <f>IFERROR(ROUND(SUMIFS(#REF!,#REF!,종합!$C$5,#REF!,종합!J$60)/SUMIFS(#REF!,#REF!,종합!$C$5,#REF!,종합!J$60)*100,0)&amp;"%("&amp;SUMIFS(#REF!,#REF!,종합!$C$5,#REF!,종합!J$60)&amp;"명)","")</f>
        <v/>
      </c>
      <c r="K64" s="254" t="str">
        <f>IFERROR(ROUND(SUMIFS(#REF!,#REF!,종합!$C$5,#REF!,종합!K$60)/SUMIFS(#REF!,#REF!,종합!$C$5,#REF!,종합!K$60)*100,0)&amp;"%("&amp;SUMIFS(#REF!,#REF!,종합!$C$5,#REF!,종합!K$60)&amp;"명)","")</f>
        <v/>
      </c>
      <c r="L64" s="160"/>
      <c r="M64" s="299">
        <v>0.25</v>
      </c>
      <c r="N64" s="299">
        <v>0.125</v>
      </c>
      <c r="O64" s="299">
        <v>9.0909090909090912E-2</v>
      </c>
      <c r="P64" s="299">
        <v>0.125</v>
      </c>
      <c r="Q64" s="299" t="e">
        <f>SUMIFS('[1]숨김 (2)'!$AD:$AD,'[1]숨김 (2)'!$W:$W,종합!$C$5,'[1]숨김 (2)'!$X:$X,종합!G$60)/SUMIFS('[1]숨김 (2)'!$AA:$AA,'[1]숨김 (2)'!$W:$W,종합!$C$5,'[1]숨김 (2)'!$X:$X,종합!G$60)</f>
        <v>#VALUE!</v>
      </c>
      <c r="R64" s="299" t="e">
        <f>SUMIFS('[1]숨김 (2)'!$AD:$AD,'[1]숨김 (2)'!$W:$W,종합!$C$5,'[1]숨김 (2)'!$X:$X,종합!H$60)/SUMIFS('[1]숨김 (2)'!$AA:$AA,'[1]숨김 (2)'!$W:$W,종합!$C$5,'[1]숨김 (2)'!$X:$X,종합!H$60)</f>
        <v>#VALUE!</v>
      </c>
      <c r="S64" s="299" t="e">
        <f>SUMIFS('[1]숨김 (2)'!$AD:$AD,'[1]숨김 (2)'!$W:$W,종합!$C$5,'[1]숨김 (2)'!$X:$X,종합!I$60)/SUMIFS('[1]숨김 (2)'!$AA:$AA,'[1]숨김 (2)'!$W:$W,종합!$C$5,'[1]숨김 (2)'!$X:$X,종합!I$60)</f>
        <v>#VALUE!</v>
      </c>
      <c r="T64" s="299" t="e">
        <f>SUMIFS('[1]숨김 (2)'!$AD:$AD,'[1]숨김 (2)'!$W:$W,종합!$C$5,'[1]숨김 (2)'!$X:$X,종합!J$60)/SUMIFS('[1]숨김 (2)'!$AA:$AA,'[1]숨김 (2)'!$W:$W,종합!$C$5,'[1]숨김 (2)'!$X:$X,종합!J$60)</f>
        <v>#VALUE!</v>
      </c>
      <c r="U64" s="160"/>
      <c r="V64" s="160"/>
      <c r="W64" s="160"/>
      <c r="X64" s="160"/>
      <c r="Y64" s="160"/>
      <c r="AA64" s="243"/>
      <c r="AE64" s="152"/>
      <c r="AF64" s="152"/>
      <c r="AG64" s="152"/>
      <c r="AH64" s="152"/>
    </row>
    <row r="65" spans="1:34" s="153" customFormat="1" ht="25.5" customHeight="1">
      <c r="A65" s="154"/>
      <c r="B65" s="255" t="s">
        <v>99</v>
      </c>
      <c r="C65" s="251" t="s">
        <v>543</v>
      </c>
      <c r="D65" s="251" t="s">
        <v>548</v>
      </c>
      <c r="E65" s="251" t="s">
        <v>550</v>
      </c>
      <c r="F65" s="251" t="s">
        <v>551</v>
      </c>
      <c r="G65" s="251" t="str">
        <f>IFERROR(ROUND(SUMIFS(#REF!,#REF!,종합!$C$5,#REF!,종합!G$60)/SUMIFS(#REF!,#REF!,종합!$C$5,#REF!,종합!G$60)*100,0)&amp;"%("&amp;SUMIFS(#REF!,#REF!,종합!$C$5,#REF!,종합!G$60)&amp;"명)","")</f>
        <v/>
      </c>
      <c r="H65" s="251" t="str">
        <f>IFERROR(ROUND(SUMIFS(#REF!,#REF!,종합!$C$5,#REF!,종합!H$60)/SUMIFS(#REF!,#REF!,종합!$C$5,#REF!,종합!H$60)*100,0)&amp;"%("&amp;SUMIFS(#REF!,#REF!,종합!$C$5,#REF!,종합!H$60)&amp;"명)","")</f>
        <v/>
      </c>
      <c r="I65" s="251" t="str">
        <f>IFERROR(ROUND(SUMIFS(#REF!,#REF!,종합!$C$5,#REF!,종합!I$60)/SUMIFS(#REF!,#REF!,종합!$C$5,#REF!,종합!I$60)*100,0)&amp;"%("&amp;SUMIFS(#REF!,#REF!,종합!$C$5,#REF!,종합!I$60)&amp;"명)","")</f>
        <v/>
      </c>
      <c r="J65" s="251" t="str">
        <f>IFERROR(ROUND(SUMIFS(#REF!,#REF!,종합!$C$5,#REF!,종합!J$60)/SUMIFS(#REF!,#REF!,종합!$C$5,#REF!,종합!J$60)*100,0)&amp;"%("&amp;SUMIFS(#REF!,#REF!,종합!$C$5,#REF!,종합!J$60)&amp;"명)","")</f>
        <v/>
      </c>
      <c r="K65" s="254" t="str">
        <f>IFERROR(ROUND(SUMIFS(#REF!,#REF!,종합!$C$5,#REF!,종합!K$60)/SUMIFS(#REF!,#REF!,종합!$C$5,#REF!,종합!K$60)*100,0)&amp;"%("&amp;SUMIFS(#REF!,#REF!,종합!$C$5,#REF!,종합!K$60)&amp;"명)","")</f>
        <v/>
      </c>
      <c r="L65" s="160"/>
      <c r="M65" s="299">
        <v>0.25</v>
      </c>
      <c r="N65" s="299">
        <v>0.3125</v>
      </c>
      <c r="O65" s="299">
        <v>0.18181818181818182</v>
      </c>
      <c r="P65" s="299">
        <v>0</v>
      </c>
      <c r="Q65" s="299" t="e">
        <f>SUMIFS('[1]숨김 (2)'!$AE:$AE,'[1]숨김 (2)'!$W:$W,종합!$C$5,'[1]숨김 (2)'!$X:$X,종합!G$60)/SUMIFS('[1]숨김 (2)'!$AA:$AA,'[1]숨김 (2)'!$W:$W,종합!$C$5,'[1]숨김 (2)'!$X:$X,종합!G$60)</f>
        <v>#VALUE!</v>
      </c>
      <c r="R65" s="299" t="e">
        <f>SUMIFS('[1]숨김 (2)'!$AE:$AE,'[1]숨김 (2)'!$W:$W,종합!$C$5,'[1]숨김 (2)'!$X:$X,종합!H$60)/SUMIFS('[1]숨김 (2)'!$AA:$AA,'[1]숨김 (2)'!$W:$W,종합!$C$5,'[1]숨김 (2)'!$X:$X,종합!H$60)</f>
        <v>#VALUE!</v>
      </c>
      <c r="S65" s="299" t="e">
        <f>SUMIFS('[1]숨김 (2)'!$AE:$AE,'[1]숨김 (2)'!$W:$W,종합!$C$5,'[1]숨김 (2)'!$X:$X,종합!I$60)/SUMIFS('[1]숨김 (2)'!$AA:$AA,'[1]숨김 (2)'!$W:$W,종합!$C$5,'[1]숨김 (2)'!$X:$X,종합!I$60)</f>
        <v>#VALUE!</v>
      </c>
      <c r="T65" s="299" t="e">
        <f>SUMIFS('[1]숨김 (2)'!$AE:$AE,'[1]숨김 (2)'!$W:$W,종합!$C$5,'[1]숨김 (2)'!$X:$X,종합!J$60)/SUMIFS('[1]숨김 (2)'!$AA:$AA,'[1]숨김 (2)'!$W:$W,종합!$C$5,'[1]숨김 (2)'!$X:$X,종합!J$60)</f>
        <v>#VALUE!</v>
      </c>
      <c r="U65" s="160"/>
      <c r="V65" s="160"/>
      <c r="W65" s="160"/>
      <c r="X65" s="160"/>
      <c r="Y65" s="160"/>
      <c r="AA65" s="243"/>
      <c r="AE65" s="152"/>
      <c r="AF65" s="152"/>
      <c r="AG65" s="152"/>
      <c r="AH65" s="152"/>
    </row>
    <row r="66" spans="1:34" s="153" customFormat="1" ht="25.5" customHeight="1">
      <c r="A66" s="154"/>
      <c r="B66" s="256" t="s">
        <v>97</v>
      </c>
      <c r="C66" s="251" t="s">
        <v>543</v>
      </c>
      <c r="D66" s="251" t="s">
        <v>545</v>
      </c>
      <c r="E66" s="251" t="s">
        <v>552</v>
      </c>
      <c r="F66" s="251" t="s">
        <v>553</v>
      </c>
      <c r="G66" s="251" t="str">
        <f>IFERROR(ROUND(SUMIFS(#REF!,#REF!,종합!$C$5,#REF!,종합!G$60)/SUMIFS(#REF!,#REF!,종합!$C$5,#REF!,종합!G$60)*100,0)&amp;"%("&amp;SUMIFS(#REF!,#REF!,종합!$C$5,#REF!,종합!G$60)&amp;"명)","")</f>
        <v/>
      </c>
      <c r="H66" s="251" t="str">
        <f>IFERROR(ROUND(SUMIFS(#REF!,#REF!,종합!$C$5,#REF!,종합!H$60)/SUMIFS(#REF!,#REF!,종합!$C$5,#REF!,종합!H$60)*100,0)&amp;"%("&amp;SUMIFS(#REF!,#REF!,종합!$C$5,#REF!,종합!H$60)&amp;"명)","")</f>
        <v/>
      </c>
      <c r="I66" s="251" t="str">
        <f>IFERROR(ROUND(SUMIFS(#REF!,#REF!,종합!$C$5,#REF!,종합!I$60)/SUMIFS(#REF!,#REF!,종합!$C$5,#REF!,종합!I$60)*100,0)&amp;"%("&amp;SUMIFS(#REF!,#REF!,종합!$C$5,#REF!,종합!I$60)&amp;"명)","")</f>
        <v/>
      </c>
      <c r="J66" s="251" t="str">
        <f>IFERROR(ROUND(SUMIFS(#REF!,#REF!,종합!$C$5,#REF!,종합!J$60)/SUMIFS(#REF!,#REF!,종합!$C$5,#REF!,종합!J$60)*100,0)&amp;"%("&amp;SUMIFS(#REF!,#REF!,종합!$C$5,#REF!,종합!J$60)&amp;"명)","")</f>
        <v/>
      </c>
      <c r="K66" s="254" t="str">
        <f>IFERROR(ROUND(SUMIFS(#REF!,#REF!,종합!$C$5,#REF!,종합!K$60)/SUMIFS(#REF!,#REF!,종합!$C$5,#REF!,종합!K$60)*100,0)&amp;"%("&amp;SUMIFS(#REF!,#REF!,종합!$C$5,#REF!,종합!K$60)&amp;"명)","")</f>
        <v/>
      </c>
      <c r="L66" s="160"/>
      <c r="M66" s="299">
        <v>0</v>
      </c>
      <c r="N66" s="299">
        <v>0.3125</v>
      </c>
      <c r="O66" s="299">
        <v>0.45454545454545453</v>
      </c>
      <c r="P66" s="299">
        <v>0.5</v>
      </c>
      <c r="Q66" s="299" t="e">
        <f>SUMIFS('[1]숨김 (2)'!$AF:$AF,'[1]숨김 (2)'!$W:$W,종합!$C$5,'[1]숨김 (2)'!$X:$X,종합!G$60)/SUMIFS('[1]숨김 (2)'!$AA:$AA,'[1]숨김 (2)'!$W:$W,종합!$C$5,'[1]숨김 (2)'!$X:$X,종합!G$60)</f>
        <v>#VALUE!</v>
      </c>
      <c r="R66" s="299" t="e">
        <f>SUMIFS('[1]숨김 (2)'!$AF:$AF,'[1]숨김 (2)'!$W:$W,종합!$C$5,'[1]숨김 (2)'!$X:$X,종합!H$60)/SUMIFS('[1]숨김 (2)'!$AA:$AA,'[1]숨김 (2)'!$W:$W,종합!$C$5,'[1]숨김 (2)'!$X:$X,종합!H$60)</f>
        <v>#VALUE!</v>
      </c>
      <c r="S66" s="299" t="e">
        <f>SUMIFS('[1]숨김 (2)'!$AF:$AF,'[1]숨김 (2)'!$W:$W,종합!$C$5,'[1]숨김 (2)'!$X:$X,종합!I$60)/SUMIFS('[1]숨김 (2)'!$AA:$AA,'[1]숨김 (2)'!$W:$W,종합!$C$5,'[1]숨김 (2)'!$X:$X,종합!I$60)</f>
        <v>#VALUE!</v>
      </c>
      <c r="T66" s="299" t="e">
        <f>SUMIFS('[1]숨김 (2)'!$AF:$AF,'[1]숨김 (2)'!$W:$W,종합!$C$5,'[1]숨김 (2)'!$X:$X,종합!J$60)/SUMIFS('[1]숨김 (2)'!$AA:$AA,'[1]숨김 (2)'!$W:$W,종합!$C$5,'[1]숨김 (2)'!$X:$X,종합!J$60)</f>
        <v>#VALUE!</v>
      </c>
      <c r="U66" s="160"/>
      <c r="V66" s="160"/>
      <c r="W66" s="160"/>
      <c r="X66" s="160"/>
      <c r="Y66" s="160"/>
      <c r="AA66" s="243"/>
      <c r="AE66" s="152"/>
      <c r="AF66" s="152"/>
      <c r="AG66" s="152"/>
      <c r="AH66" s="152"/>
    </row>
    <row r="67" spans="1:34" s="153" customFormat="1" ht="25.5" customHeight="1">
      <c r="A67" s="154"/>
      <c r="B67" s="257" t="s">
        <v>98</v>
      </c>
      <c r="C67" s="258" t="s">
        <v>543</v>
      </c>
      <c r="D67" s="258" t="s">
        <v>542</v>
      </c>
      <c r="E67" s="258" t="s">
        <v>543</v>
      </c>
      <c r="F67" s="258" t="s">
        <v>547</v>
      </c>
      <c r="G67" s="258" t="str">
        <f>IFERROR(ROUND(SUMIFS(#REF!,#REF!,종합!$C$5,#REF!,종합!G$60)/SUMIFS(#REF!,#REF!,종합!$C$5,#REF!,종합!G$60)*100,0)&amp;"%("&amp;SUMIFS(#REF!,#REF!,종합!$C$5,#REF!,종합!G$60)&amp;"명)","")</f>
        <v/>
      </c>
      <c r="H67" s="258" t="str">
        <f>IFERROR(ROUND(SUMIFS(#REF!,#REF!,종합!$C$5,#REF!,종합!H$60)/SUMIFS(#REF!,#REF!,종합!$C$5,#REF!,종합!H$60)*100,0)&amp;"%("&amp;SUMIFS(#REF!,#REF!,종합!$C$5,#REF!,종합!H$60)&amp;"명)","")</f>
        <v/>
      </c>
      <c r="I67" s="258" t="str">
        <f>IFERROR(ROUND(SUMIFS(#REF!,#REF!,종합!$C$5,#REF!,종합!I$60)/SUMIFS(#REF!,#REF!,종합!$C$5,#REF!,종합!I$60)*100,0)&amp;"%("&amp;SUMIFS(#REF!,#REF!,종합!$C$5,#REF!,종합!I$60)&amp;"명)","")</f>
        <v/>
      </c>
      <c r="J67" s="258" t="str">
        <f>IFERROR(ROUND(SUMIFS(#REF!,#REF!,종합!$C$5,#REF!,종합!J$60)/SUMIFS(#REF!,#REF!,종합!$C$5,#REF!,종합!J$60)*100,0)&amp;"%("&amp;SUMIFS(#REF!,#REF!,종합!$C$5,#REF!,종합!J$60)&amp;"명)","")</f>
        <v/>
      </c>
      <c r="K67" s="259" t="str">
        <f>IFERROR(ROUND(SUMIFS(#REF!,#REF!,종합!$C$5,#REF!,종합!K$60)/SUMIFS(#REF!,#REF!,종합!$C$5,#REF!,종합!K$60)*100,0)&amp;"%("&amp;SUMIFS(#REF!,#REF!,종합!$C$5,#REF!,종합!K$60)&amp;"명)","")</f>
        <v/>
      </c>
      <c r="L67" s="160"/>
      <c r="M67" s="299">
        <v>0</v>
      </c>
      <c r="N67" s="299">
        <v>0.125</v>
      </c>
      <c r="O67" s="299">
        <v>0.27272727272727271</v>
      </c>
      <c r="P67" s="299">
        <v>0.25</v>
      </c>
      <c r="Q67" s="299" t="e">
        <f>SUMIFS('[1]숨김 (2)'!$AG:$AG,'[1]숨김 (2)'!$W:$W,종합!$C$5,'[1]숨김 (2)'!$X:$X,종합!G$60)/SUMIFS('[1]숨김 (2)'!$AA:$AA,'[1]숨김 (2)'!$W:$W,종합!$C$5,'[1]숨김 (2)'!$X:$X,종합!G$60)</f>
        <v>#VALUE!</v>
      </c>
      <c r="R67" s="299" t="e">
        <f>SUMIFS('[1]숨김 (2)'!$AG:$AG,'[1]숨김 (2)'!$W:$W,종합!$C$5,'[1]숨김 (2)'!$X:$X,종합!H$60)/SUMIFS('[1]숨김 (2)'!$AA:$AA,'[1]숨김 (2)'!$W:$W,종합!$C$5,'[1]숨김 (2)'!$X:$X,종합!H$60)</f>
        <v>#VALUE!</v>
      </c>
      <c r="S67" s="299" t="e">
        <f>SUMIFS('[1]숨김 (2)'!$AG:$AG,'[1]숨김 (2)'!$W:$W,종합!$C$5,'[1]숨김 (2)'!$X:$X,종합!I$60)/SUMIFS('[1]숨김 (2)'!$AA:$AA,'[1]숨김 (2)'!$W:$W,종합!$C$5,'[1]숨김 (2)'!$X:$X,종합!I$60)</f>
        <v>#VALUE!</v>
      </c>
      <c r="T67" s="299" t="e">
        <f>SUMIFS('[1]숨김 (2)'!$AG:$AG,'[1]숨김 (2)'!$W:$W,종합!$C$5,'[1]숨김 (2)'!$X:$X,종합!J$60)/SUMIFS('[1]숨김 (2)'!$AA:$AA,'[1]숨김 (2)'!$W:$W,종합!$C$5,'[1]숨김 (2)'!$X:$X,종합!J$60)</f>
        <v>#VALUE!</v>
      </c>
      <c r="U67" s="160"/>
      <c r="V67" s="160"/>
      <c r="W67" s="160"/>
      <c r="X67" s="160"/>
      <c r="Y67" s="160"/>
      <c r="AA67" s="243"/>
      <c r="AE67" s="152"/>
      <c r="AF67" s="152"/>
      <c r="AG67" s="152"/>
      <c r="AH67" s="152"/>
    </row>
    <row r="68" spans="1:34" s="153" customFormat="1" ht="15.75" customHeight="1">
      <c r="A68" s="154"/>
      <c r="B68" s="241"/>
      <c r="C68" s="241"/>
      <c r="D68" s="242"/>
      <c r="E68" s="242"/>
      <c r="F68" s="242"/>
      <c r="G68" s="242"/>
      <c r="H68" s="242"/>
      <c r="I68" s="242"/>
      <c r="J68" s="242"/>
      <c r="K68" s="242"/>
      <c r="L68" s="160"/>
      <c r="M68" s="299">
        <v>0</v>
      </c>
      <c r="N68" s="299">
        <v>6.25E-2</v>
      </c>
      <c r="O68" s="299">
        <v>0</v>
      </c>
      <c r="P68" s="299">
        <v>0.125</v>
      </c>
      <c r="Q68" s="299" t="e">
        <f>SUMIFS('[1]숨김 (2)'!$AH:$AH,'[1]숨김 (2)'!$W:$W,종합!$C$5,'[1]숨김 (2)'!$X:$X,종합!G$60)/SUMIFS('[1]숨김 (2)'!$AA:$AA,'[1]숨김 (2)'!$W:$W,종합!$C$5,'[1]숨김 (2)'!$X:$X,종합!G$60)</f>
        <v>#VALUE!</v>
      </c>
      <c r="R68" s="299" t="e">
        <f>SUMIFS('[1]숨김 (2)'!$AH:$AH,'[1]숨김 (2)'!$W:$W,종합!$C$5,'[1]숨김 (2)'!$X:$X,종합!H$60)/SUMIFS('[1]숨김 (2)'!$AA:$AA,'[1]숨김 (2)'!$W:$W,종합!$C$5,'[1]숨김 (2)'!$X:$X,종합!H$60)</f>
        <v>#VALUE!</v>
      </c>
      <c r="S68" s="299" t="e">
        <f>SUMIFS('[1]숨김 (2)'!$AH:$AH,'[1]숨김 (2)'!$W:$W,종합!$C$5,'[1]숨김 (2)'!$X:$X,종합!I$60)/SUMIFS('[1]숨김 (2)'!$AA:$AA,'[1]숨김 (2)'!$W:$W,종합!$C$5,'[1]숨김 (2)'!$X:$X,종합!I$60)</f>
        <v>#VALUE!</v>
      </c>
      <c r="T68" s="299" t="e">
        <f>SUMIFS('[1]숨김 (2)'!$AH:$AH,'[1]숨김 (2)'!$W:$W,종합!$C$5,'[1]숨김 (2)'!$X:$X,종합!J$60)/SUMIFS('[1]숨김 (2)'!$AA:$AA,'[1]숨김 (2)'!$W:$W,종합!$C$5,'[1]숨김 (2)'!$X:$X,종합!J$60)</f>
        <v>#VALUE!</v>
      </c>
      <c r="U68" s="160"/>
      <c r="V68" s="160"/>
      <c r="W68" s="160"/>
      <c r="X68" s="160"/>
      <c r="Y68" s="160"/>
      <c r="AA68" s="243"/>
      <c r="AE68" s="152"/>
      <c r="AF68" s="152"/>
      <c r="AG68" s="152"/>
      <c r="AH68" s="152"/>
    </row>
    <row r="69" spans="1:34" s="153" customFormat="1" ht="17.25" customHeight="1">
      <c r="A69" s="154"/>
      <c r="B69" s="171" t="s">
        <v>132</v>
      </c>
      <c r="C69" s="171"/>
      <c r="D69" s="172"/>
      <c r="E69" s="172"/>
      <c r="F69" s="172"/>
      <c r="G69" s="172"/>
      <c r="H69" s="172"/>
      <c r="I69" s="172"/>
      <c r="J69" s="172"/>
      <c r="K69" s="172"/>
      <c r="L69" s="160"/>
      <c r="M69" s="293"/>
      <c r="N69" s="294"/>
      <c r="O69" s="160"/>
      <c r="P69" s="295"/>
      <c r="Q69" s="160"/>
      <c r="R69" s="160"/>
      <c r="S69" s="160"/>
      <c r="T69" s="160"/>
      <c r="U69" s="160"/>
      <c r="V69" s="160"/>
      <c r="W69" s="160"/>
      <c r="X69" s="160"/>
      <c r="Y69" s="160"/>
      <c r="AA69" s="243"/>
      <c r="AE69" s="152"/>
      <c r="AF69" s="152"/>
      <c r="AG69" s="152"/>
      <c r="AH69" s="152"/>
    </row>
    <row r="70" spans="1:34" s="153" customFormat="1" ht="30.75" customHeight="1">
      <c r="A70" s="154"/>
      <c r="B70" s="196" t="s">
        <v>75</v>
      </c>
      <c r="C70" s="196" t="s">
        <v>102</v>
      </c>
      <c r="D70" s="196" t="s">
        <v>103</v>
      </c>
      <c r="E70" s="196" t="s">
        <v>104</v>
      </c>
      <c r="F70" s="196" t="s">
        <v>105</v>
      </c>
      <c r="G70" s="196" t="s">
        <v>106</v>
      </c>
      <c r="H70" s="196" t="s">
        <v>6</v>
      </c>
      <c r="I70" s="196" t="s">
        <v>7</v>
      </c>
      <c r="J70" s="196" t="s">
        <v>107</v>
      </c>
      <c r="K70" s="196" t="s">
        <v>110</v>
      </c>
      <c r="L70" s="160"/>
      <c r="M70" s="293"/>
      <c r="N70" s="294"/>
      <c r="O70" s="160"/>
      <c r="P70" s="295"/>
      <c r="Q70" s="160"/>
      <c r="R70" s="160"/>
      <c r="S70" s="160"/>
      <c r="T70" s="160"/>
      <c r="U70" s="160"/>
      <c r="V70" s="160"/>
      <c r="W70" s="160"/>
      <c r="X70" s="160"/>
      <c r="Y70" s="160"/>
      <c r="AA70" s="243"/>
      <c r="AE70" s="152"/>
      <c r="AF70" s="152"/>
      <c r="AG70" s="152"/>
      <c r="AH70" s="152"/>
    </row>
    <row r="71" spans="1:34" s="153" customFormat="1" ht="27" customHeight="1">
      <c r="A71" s="154"/>
      <c r="B71" s="260" t="s">
        <v>122</v>
      </c>
      <c r="C71" s="261">
        <v>1</v>
      </c>
      <c r="D71" s="262">
        <v>6.4190239701056001E-2</v>
      </c>
      <c r="E71" s="262">
        <v>0.40810322205664806</v>
      </c>
      <c r="F71" s="262">
        <v>0.25221904618407442</v>
      </c>
      <c r="G71" s="263">
        <v>20.867333333333335</v>
      </c>
      <c r="H71" s="264">
        <v>2.4259059927598128</v>
      </c>
      <c r="I71" s="264">
        <v>54.292296574554236</v>
      </c>
      <c r="J71" s="265">
        <v>2.2015591499802447</v>
      </c>
      <c r="K71" s="210"/>
      <c r="L71" s="160"/>
      <c r="M71" s="293"/>
      <c r="N71" s="294"/>
      <c r="O71" s="160"/>
      <c r="P71" s="295"/>
      <c r="Q71" s="160"/>
      <c r="R71" s="160"/>
      <c r="S71" s="160"/>
      <c r="T71" s="160"/>
      <c r="U71" s="160"/>
      <c r="V71" s="160"/>
      <c r="W71" s="160"/>
      <c r="X71" s="160"/>
      <c r="Y71" s="160"/>
      <c r="AA71" s="243"/>
      <c r="AE71" s="152"/>
      <c r="AF71" s="152"/>
      <c r="AG71" s="152"/>
      <c r="AH71" s="152"/>
    </row>
    <row r="72" spans="1:34" s="153" customFormat="1" ht="20.25" customHeight="1">
      <c r="A72" s="154"/>
      <c r="B72" s="260" t="s">
        <v>122</v>
      </c>
      <c r="C72" s="261">
        <v>2</v>
      </c>
      <c r="D72" s="262">
        <v>4.2349725575351424E-2</v>
      </c>
      <c r="E72" s="262">
        <v>0.30535816212541828</v>
      </c>
      <c r="F72" s="262">
        <v>0.21732038377119806</v>
      </c>
      <c r="G72" s="263">
        <v>14.1454</v>
      </c>
      <c r="H72" s="264">
        <v>9.8807656949752298E-2</v>
      </c>
      <c r="I72" s="264">
        <v>11.622603533203721</v>
      </c>
      <c r="J72" s="265">
        <v>2.7706129632128214</v>
      </c>
      <c r="K72" s="210"/>
      <c r="L72" s="160"/>
      <c r="M72" s="293"/>
      <c r="N72" s="294"/>
      <c r="O72" s="160"/>
      <c r="P72" s="295"/>
      <c r="Q72" s="160"/>
      <c r="R72" s="160"/>
      <c r="S72" s="160"/>
      <c r="T72" s="160"/>
      <c r="U72" s="160"/>
      <c r="V72" s="160"/>
      <c r="W72" s="160"/>
      <c r="X72" s="160"/>
      <c r="Y72" s="160"/>
      <c r="AA72" s="243"/>
      <c r="AE72" s="152"/>
      <c r="AF72" s="152"/>
      <c r="AG72" s="152"/>
      <c r="AH72" s="152"/>
    </row>
    <row r="73" spans="1:34" s="153" customFormat="1" ht="20.25" customHeight="1">
      <c r="A73" s="154"/>
      <c r="B73" s="260" t="s">
        <v>122</v>
      </c>
      <c r="C73" s="261">
        <v>3</v>
      </c>
      <c r="D73" s="262">
        <v>2.1054412463848021E-2</v>
      </c>
      <c r="E73" s="262">
        <v>0.30447878620311813</v>
      </c>
      <c r="F73" s="262">
        <v>0.23146530508707552</v>
      </c>
      <c r="G73" s="263">
        <v>14.288166666666667</v>
      </c>
      <c r="H73" s="264">
        <v>0.14164199774992933</v>
      </c>
      <c r="I73" s="264">
        <v>13.226816216850141</v>
      </c>
      <c r="J73" s="265">
        <v>2.8707557824502987</v>
      </c>
      <c r="K73" s="210"/>
      <c r="L73" s="160"/>
      <c r="M73" s="293"/>
      <c r="N73" s="294"/>
      <c r="O73" s="160"/>
      <c r="P73" s="295"/>
      <c r="Q73" s="160"/>
      <c r="R73" s="160"/>
      <c r="S73" s="160"/>
      <c r="T73" s="160"/>
      <c r="U73" s="160"/>
      <c r="V73" s="160"/>
      <c r="W73" s="160"/>
      <c r="X73" s="160"/>
      <c r="Y73" s="160"/>
      <c r="AA73" s="243"/>
      <c r="AE73" s="152"/>
      <c r="AF73" s="152"/>
      <c r="AG73" s="152"/>
      <c r="AH73" s="152"/>
    </row>
    <row r="74" spans="1:34" s="153" customFormat="1" ht="20.25" customHeight="1">
      <c r="A74" s="154"/>
      <c r="B74" s="260" t="s">
        <v>122</v>
      </c>
      <c r="C74" s="261">
        <v>4</v>
      </c>
      <c r="D74" s="262">
        <v>1.6635683785544406E-2</v>
      </c>
      <c r="E74" s="262">
        <v>0.30052090951970672</v>
      </c>
      <c r="F74" s="262">
        <v>0.24382442253232797</v>
      </c>
      <c r="G74" s="263">
        <v>15.133166666666668</v>
      </c>
      <c r="H74" s="264">
        <v>0.15353645637858679</v>
      </c>
      <c r="I74" s="264">
        <v>13.711658534921016</v>
      </c>
      <c r="J74" s="265">
        <v>2.8350825382617098</v>
      </c>
      <c r="K74" s="210"/>
      <c r="L74" s="160"/>
      <c r="M74" s="293"/>
      <c r="N74" s="294"/>
      <c r="O74" s="160"/>
      <c r="P74" s="295"/>
      <c r="Q74" s="160"/>
      <c r="R74" s="160"/>
      <c r="S74" s="160"/>
      <c r="T74" s="160"/>
      <c r="U74" s="160"/>
      <c r="V74" s="160"/>
      <c r="W74" s="160"/>
      <c r="X74" s="160"/>
      <c r="Y74" s="160"/>
      <c r="AA74" s="243"/>
      <c r="AE74" s="152"/>
      <c r="AF74" s="152"/>
      <c r="AG74" s="152"/>
      <c r="AH74" s="152"/>
    </row>
    <row r="75" spans="1:34" s="153" customFormat="1" ht="20.25" customHeight="1">
      <c r="A75" s="154"/>
      <c r="B75" s="260" t="s">
        <v>122</v>
      </c>
      <c r="C75" s="261">
        <v>5</v>
      </c>
      <c r="D75" s="262">
        <v>9.5552830133684794E-3</v>
      </c>
      <c r="E75" s="262">
        <v>0.30237556485036571</v>
      </c>
      <c r="F75" s="262">
        <v>0.25387941864046298</v>
      </c>
      <c r="G75" s="263">
        <v>15.38475</v>
      </c>
      <c r="H75" s="264">
        <v>0.19179074358902942</v>
      </c>
      <c r="I75" s="264">
        <v>14.347092639824112</v>
      </c>
      <c r="J75" s="265">
        <v>2.6544384419999019</v>
      </c>
      <c r="K75" s="210"/>
      <c r="L75" s="160"/>
      <c r="M75" s="293"/>
      <c r="N75" s="294"/>
      <c r="O75" s="160"/>
      <c r="P75" s="295"/>
      <c r="Q75" s="160"/>
      <c r="R75" s="160"/>
      <c r="S75" s="160"/>
      <c r="T75" s="160"/>
      <c r="U75" s="160"/>
      <c r="V75" s="160"/>
      <c r="W75" s="160"/>
      <c r="X75" s="160"/>
      <c r="Y75" s="160"/>
      <c r="AA75" s="243"/>
      <c r="AE75" s="152"/>
      <c r="AF75" s="152"/>
      <c r="AG75" s="152"/>
      <c r="AH75" s="152"/>
    </row>
    <row r="76" spans="1:34" s="153" customFormat="1" ht="20.25" customHeight="1">
      <c r="A76" s="154"/>
      <c r="B76" s="260" t="s">
        <v>122</v>
      </c>
      <c r="C76" s="261">
        <v>6</v>
      </c>
      <c r="D76" s="262">
        <v>2.052100387007269E-2</v>
      </c>
      <c r="E76" s="262">
        <v>0.29803680054464193</v>
      </c>
      <c r="F76" s="262">
        <v>0.23640962519820879</v>
      </c>
      <c r="G76" s="263">
        <v>16.465499999999999</v>
      </c>
      <c r="H76" s="264">
        <v>0.13219326337842094</v>
      </c>
      <c r="I76" s="264">
        <v>13.808187238345969</v>
      </c>
      <c r="J76" s="265">
        <v>2.6988782780838174</v>
      </c>
      <c r="K76" s="210"/>
      <c r="L76" s="160"/>
      <c r="M76" s="293"/>
      <c r="N76" s="294"/>
      <c r="O76" s="160"/>
      <c r="P76" s="295"/>
      <c r="Q76" s="160"/>
      <c r="R76" s="160"/>
      <c r="S76" s="160"/>
      <c r="T76" s="160"/>
      <c r="U76" s="160"/>
      <c r="V76" s="160"/>
      <c r="W76" s="160"/>
      <c r="X76" s="160"/>
      <c r="Y76" s="160"/>
      <c r="AA76" s="243"/>
      <c r="AE76" s="152"/>
      <c r="AF76" s="152"/>
      <c r="AG76" s="152"/>
      <c r="AH76" s="152"/>
    </row>
    <row r="77" spans="1:34" s="153" customFormat="1" ht="20.25" customHeight="1">
      <c r="A77" s="154"/>
      <c r="B77" s="260" t="s">
        <v>122</v>
      </c>
      <c r="C77" s="261">
        <v>7</v>
      </c>
      <c r="D77" s="262">
        <v>2.2593298282424078E-2</v>
      </c>
      <c r="E77" s="262">
        <v>0.3007625233661213</v>
      </c>
      <c r="F77" s="262">
        <v>0.22566476570643715</v>
      </c>
      <c r="G77" s="263">
        <v>17.117000000000001</v>
      </c>
      <c r="H77" s="264">
        <v>0.10842751505414398</v>
      </c>
      <c r="I77" s="264">
        <v>15.358305726106769</v>
      </c>
      <c r="J77" s="265">
        <v>2.6240961910030114</v>
      </c>
      <c r="K77" s="210" t="s">
        <v>71</v>
      </c>
      <c r="L77" s="160"/>
      <c r="M77" s="293"/>
      <c r="N77" s="294"/>
      <c r="O77" s="160"/>
      <c r="P77" s="295"/>
      <c r="Q77" s="160"/>
      <c r="R77" s="160"/>
      <c r="S77" s="160"/>
      <c r="T77" s="160"/>
      <c r="U77" s="160"/>
      <c r="V77" s="160"/>
      <c r="W77" s="160"/>
      <c r="X77" s="160"/>
      <c r="Y77" s="160"/>
      <c r="AA77" s="243"/>
      <c r="AE77" s="152"/>
      <c r="AF77" s="152"/>
      <c r="AG77" s="152"/>
      <c r="AH77" s="152"/>
    </row>
    <row r="78" spans="1:34" s="153" customFormat="1" ht="20.25" customHeight="1">
      <c r="A78" s="154"/>
      <c r="B78" s="260" t="s">
        <v>120</v>
      </c>
      <c r="C78" s="261">
        <v>1</v>
      </c>
      <c r="D78" s="262">
        <v>9.2291408694588864E-2</v>
      </c>
      <c r="E78" s="262">
        <v>0.45018897025048032</v>
      </c>
      <c r="F78" s="262">
        <v>0.21788062227600094</v>
      </c>
      <c r="G78" s="263">
        <v>21.492529411764707</v>
      </c>
      <c r="H78" s="264">
        <v>5.3155674944750331</v>
      </c>
      <c r="I78" s="264">
        <v>72.375914557536646</v>
      </c>
      <c r="J78" s="265">
        <v>1.6925242491798287</v>
      </c>
      <c r="K78" s="21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AE78" s="152"/>
      <c r="AF78" s="152"/>
      <c r="AG78" s="152"/>
      <c r="AH78" s="152"/>
    </row>
    <row r="79" spans="1:34" s="153" customFormat="1" ht="20.25" customHeight="1">
      <c r="A79" s="154"/>
      <c r="B79" s="260" t="s">
        <v>120</v>
      </c>
      <c r="C79" s="261">
        <v>2</v>
      </c>
      <c r="D79" s="262">
        <v>5.6388289846407168E-2</v>
      </c>
      <c r="E79" s="262">
        <v>0.35862231292501423</v>
      </c>
      <c r="F79" s="262">
        <v>0.16838227190365321</v>
      </c>
      <c r="G79" s="263">
        <v>13.398941176470586</v>
      </c>
      <c r="H79" s="264">
        <v>0.3467440054269102</v>
      </c>
      <c r="I79" s="264">
        <v>17.52325803035507</v>
      </c>
      <c r="J79" s="265">
        <v>2.1686487541651198</v>
      </c>
      <c r="K79" s="21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AE79" s="152"/>
      <c r="AF79" s="152"/>
      <c r="AG79" s="152"/>
      <c r="AH79" s="152"/>
    </row>
    <row r="80" spans="1:34" s="153" customFormat="1" ht="20.25" customHeight="1">
      <c r="A80" s="154"/>
      <c r="B80" s="260" t="s">
        <v>120</v>
      </c>
      <c r="C80" s="261">
        <v>3</v>
      </c>
      <c r="D80" s="262">
        <v>2.2886312469227225E-2</v>
      </c>
      <c r="E80" s="262">
        <v>0.35494867805996011</v>
      </c>
      <c r="F80" s="262">
        <v>0.17773868119907102</v>
      </c>
      <c r="G80" s="263">
        <v>13.767833333333332</v>
      </c>
      <c r="H80" s="264">
        <v>0.30037791885004622</v>
      </c>
      <c r="I80" s="264">
        <v>18.846000149537538</v>
      </c>
      <c r="J80" s="265">
        <v>2.1425027941091495</v>
      </c>
      <c r="K80" s="21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AE80" s="152"/>
      <c r="AF80" s="152"/>
      <c r="AG80" s="152"/>
      <c r="AH80" s="152"/>
    </row>
    <row r="81" spans="1:34" s="153" customFormat="1" ht="20.25" customHeight="1">
      <c r="A81" s="154"/>
      <c r="B81" s="260" t="s">
        <v>120</v>
      </c>
      <c r="C81" s="261">
        <v>4</v>
      </c>
      <c r="D81" s="262">
        <v>1.531442030759134E-2</v>
      </c>
      <c r="E81" s="262">
        <v>0.35939130966737376</v>
      </c>
      <c r="F81" s="262">
        <v>0.17967054646584496</v>
      </c>
      <c r="G81" s="263">
        <v>15.399749999999999</v>
      </c>
      <c r="H81" s="264">
        <v>0.32974061525833448</v>
      </c>
      <c r="I81" s="264">
        <v>22.758631969958905</v>
      </c>
      <c r="J81" s="265">
        <v>2.0158065159026779</v>
      </c>
      <c r="K81" s="21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AE81" s="152"/>
      <c r="AF81" s="152"/>
      <c r="AG81" s="152"/>
      <c r="AH81" s="152"/>
    </row>
    <row r="82" spans="1:34" s="153" customFormat="1" ht="20.25" customHeight="1">
      <c r="A82" s="154"/>
      <c r="B82" s="260" t="s">
        <v>120</v>
      </c>
      <c r="C82" s="261">
        <v>5</v>
      </c>
      <c r="D82" s="262">
        <v>1.8221053663061926E-2</v>
      </c>
      <c r="E82" s="262">
        <v>0.34811181889294079</v>
      </c>
      <c r="F82" s="262">
        <v>0.18578380937078645</v>
      </c>
      <c r="G82" s="263">
        <v>15.829588235294114</v>
      </c>
      <c r="H82" s="264">
        <v>0.39367668166608666</v>
      </c>
      <c r="I82" s="264">
        <v>20.109095140576866</v>
      </c>
      <c r="J82" s="265">
        <v>1.986311097687514</v>
      </c>
      <c r="K82" s="21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AE82" s="152"/>
      <c r="AF82" s="152"/>
      <c r="AG82" s="152"/>
      <c r="AH82" s="152"/>
    </row>
    <row r="83" spans="1:34" s="153" customFormat="1" ht="20.25" customHeight="1">
      <c r="A83" s="154"/>
      <c r="B83" s="260" t="s">
        <v>120</v>
      </c>
      <c r="C83" s="261">
        <v>6</v>
      </c>
      <c r="D83" s="262">
        <v>1.8062797641155464E-2</v>
      </c>
      <c r="E83" s="262">
        <v>0.34660155488708777</v>
      </c>
      <c r="F83" s="262">
        <v>0.17126572906902907</v>
      </c>
      <c r="G83" s="263">
        <v>16.314874999999997</v>
      </c>
      <c r="H83" s="264">
        <v>0.75331208940614613</v>
      </c>
      <c r="I83" s="264">
        <v>20.946135851242154</v>
      </c>
      <c r="J83" s="265">
        <v>1.9526830946481462</v>
      </c>
      <c r="K83" s="21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AE83" s="152"/>
      <c r="AF83" s="152"/>
      <c r="AG83" s="152"/>
      <c r="AH83" s="152"/>
    </row>
    <row r="84" spans="1:34" s="153" customFormat="1" ht="20.25" customHeight="1">
      <c r="A84" s="154"/>
      <c r="B84" s="260" t="s">
        <v>120</v>
      </c>
      <c r="C84" s="261">
        <v>7</v>
      </c>
      <c r="D84" s="262">
        <v>2.4452583177144827E-2</v>
      </c>
      <c r="E84" s="262">
        <v>0.3472220341874766</v>
      </c>
      <c r="F84" s="262">
        <v>0.17518098721010622</v>
      </c>
      <c r="G84" s="263">
        <v>16.890750000000001</v>
      </c>
      <c r="H84" s="264">
        <v>0.61622069637357813</v>
      </c>
      <c r="I84" s="264">
        <v>20.131512789893787</v>
      </c>
      <c r="J84" s="265">
        <v>1.8993240947050789</v>
      </c>
      <c r="K84" s="210" t="s">
        <v>68</v>
      </c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AE84" s="152"/>
      <c r="AF84" s="152"/>
      <c r="AG84" s="152"/>
      <c r="AH84" s="152"/>
    </row>
    <row r="85" spans="1:34" s="160" customFormat="1" ht="20.25" customHeight="1">
      <c r="A85" s="154"/>
      <c r="B85" s="260" t="s">
        <v>119</v>
      </c>
      <c r="C85" s="261">
        <v>1</v>
      </c>
      <c r="D85" s="262">
        <v>7.1838157954911483E-2</v>
      </c>
      <c r="E85" s="262">
        <v>0.42223470101076843</v>
      </c>
      <c r="F85" s="262">
        <v>0.24464059252028597</v>
      </c>
      <c r="G85" s="263">
        <v>20.183958333333333</v>
      </c>
      <c r="H85" s="264">
        <v>5.0789215066556785</v>
      </c>
      <c r="I85" s="264">
        <v>70.520142350760992</v>
      </c>
      <c r="J85" s="265">
        <v>1.6949429106640221</v>
      </c>
      <c r="K85" s="210"/>
      <c r="Z85" s="153"/>
      <c r="AA85" s="153"/>
      <c r="AB85" s="153"/>
      <c r="AC85" s="153"/>
      <c r="AD85" s="153"/>
      <c r="AE85" s="152"/>
      <c r="AF85" s="152"/>
      <c r="AG85" s="152"/>
      <c r="AH85" s="152"/>
    </row>
    <row r="86" spans="1:34" s="160" customFormat="1" ht="20.25" customHeight="1">
      <c r="A86" s="154"/>
      <c r="B86" s="260" t="s">
        <v>119</v>
      </c>
      <c r="C86" s="261">
        <v>2</v>
      </c>
      <c r="D86" s="262">
        <v>4.2440454111006005E-2</v>
      </c>
      <c r="E86" s="262">
        <v>0.37084020789133293</v>
      </c>
      <c r="F86" s="262">
        <v>0.18852522362281041</v>
      </c>
      <c r="G86" s="263">
        <v>13.634071428571428</v>
      </c>
      <c r="H86" s="264">
        <v>0.38168039640197521</v>
      </c>
      <c r="I86" s="264">
        <v>18.923880001608367</v>
      </c>
      <c r="J86" s="265">
        <v>2.0503546100376693</v>
      </c>
      <c r="K86" s="210"/>
      <c r="Z86" s="153"/>
      <c r="AA86" s="153"/>
      <c r="AB86" s="153"/>
      <c r="AC86" s="153"/>
      <c r="AD86" s="153"/>
      <c r="AE86" s="152"/>
      <c r="AF86" s="152"/>
      <c r="AG86" s="152"/>
      <c r="AH86" s="152"/>
    </row>
    <row r="87" spans="1:34" s="160" customFormat="1" ht="20.25" customHeight="1">
      <c r="A87" s="154"/>
      <c r="B87" s="260" t="s">
        <v>119</v>
      </c>
      <c r="C87" s="261">
        <v>3</v>
      </c>
      <c r="D87" s="262">
        <v>1.3680172702864384E-2</v>
      </c>
      <c r="E87" s="262">
        <v>0.37198739548461446</v>
      </c>
      <c r="F87" s="262">
        <v>0.19828234058696534</v>
      </c>
      <c r="G87" s="263">
        <v>13.936178571428572</v>
      </c>
      <c r="H87" s="264">
        <v>0.35207829392578111</v>
      </c>
      <c r="I87" s="264">
        <v>22.794727852900611</v>
      </c>
      <c r="J87" s="265">
        <v>2.0377622189656068</v>
      </c>
      <c r="K87" s="210"/>
      <c r="Z87" s="153"/>
      <c r="AA87" s="153"/>
      <c r="AB87" s="153"/>
      <c r="AC87" s="153"/>
      <c r="AD87" s="153"/>
      <c r="AE87" s="152"/>
      <c r="AF87" s="152"/>
      <c r="AG87" s="152"/>
      <c r="AH87" s="152"/>
    </row>
    <row r="88" spans="1:34" s="160" customFormat="1" ht="20.25" customHeight="1">
      <c r="A88" s="154"/>
      <c r="B88" s="260" t="s">
        <v>119</v>
      </c>
      <c r="C88" s="261">
        <v>4</v>
      </c>
      <c r="D88" s="262">
        <v>1.2338265906698245E-2</v>
      </c>
      <c r="E88" s="262">
        <v>0.36946150446374471</v>
      </c>
      <c r="F88" s="262">
        <v>0.21177499027418145</v>
      </c>
      <c r="G88" s="263">
        <v>14.508142857142859</v>
      </c>
      <c r="H88" s="264">
        <v>0.31738525130621553</v>
      </c>
      <c r="I88" s="264">
        <v>21.198530580215547</v>
      </c>
      <c r="J88" s="265">
        <v>1.9839687910166828</v>
      </c>
      <c r="K88" s="210"/>
      <c r="Z88" s="153"/>
      <c r="AA88" s="153"/>
      <c r="AB88" s="153"/>
      <c r="AC88" s="153"/>
      <c r="AD88" s="153"/>
      <c r="AE88" s="152"/>
      <c r="AF88" s="152"/>
      <c r="AG88" s="152"/>
      <c r="AH88" s="152"/>
    </row>
    <row r="89" spans="1:34" s="160" customFormat="1" ht="20.25" customHeight="1">
      <c r="A89" s="154"/>
      <c r="B89" s="260" t="s">
        <v>119</v>
      </c>
      <c r="C89" s="261">
        <v>5</v>
      </c>
      <c r="D89" s="262">
        <v>1.1716049508424087E-2</v>
      </c>
      <c r="E89" s="262">
        <v>0.36985533084383454</v>
      </c>
      <c r="F89" s="262">
        <v>0.20279006959124299</v>
      </c>
      <c r="G89" s="263">
        <v>15.02448148148148</v>
      </c>
      <c r="H89" s="264">
        <v>0.66812179518888648</v>
      </c>
      <c r="I89" s="264">
        <v>22.983811282444186</v>
      </c>
      <c r="J89" s="265">
        <v>1.9572075027765967</v>
      </c>
      <c r="K89" s="210"/>
      <c r="Z89" s="153"/>
      <c r="AA89" s="153"/>
      <c r="AB89" s="153"/>
      <c r="AC89" s="153"/>
      <c r="AD89" s="153"/>
      <c r="AE89" s="152"/>
      <c r="AF89" s="152"/>
      <c r="AG89" s="152"/>
      <c r="AH89" s="152"/>
    </row>
    <row r="90" spans="1:34" s="160" customFormat="1" ht="20.25" customHeight="1">
      <c r="A90" s="154"/>
      <c r="B90" s="260" t="s">
        <v>119</v>
      </c>
      <c r="C90" s="261">
        <v>6</v>
      </c>
      <c r="D90" s="262">
        <v>1.3075634719740362E-2</v>
      </c>
      <c r="E90" s="262">
        <v>0.36886044640008508</v>
      </c>
      <c r="F90" s="262">
        <v>0.19173414833353875</v>
      </c>
      <c r="G90" s="263">
        <v>16.107833333333335</v>
      </c>
      <c r="H90" s="264">
        <v>0.44418384963475815</v>
      </c>
      <c r="I90" s="264">
        <v>22.080942215294069</v>
      </c>
      <c r="J90" s="265">
        <v>1.8778984697845311</v>
      </c>
      <c r="K90" s="210"/>
      <c r="Z90" s="153"/>
      <c r="AA90" s="153"/>
      <c r="AB90" s="153"/>
      <c r="AC90" s="153"/>
      <c r="AD90" s="153"/>
      <c r="AE90" s="152"/>
      <c r="AF90" s="152"/>
      <c r="AG90" s="152"/>
      <c r="AH90" s="152"/>
    </row>
    <row r="91" spans="1:34" s="160" customFormat="1" ht="20.25" customHeight="1">
      <c r="A91" s="154"/>
      <c r="B91" s="260" t="s">
        <v>119</v>
      </c>
      <c r="C91" s="261">
        <v>7</v>
      </c>
      <c r="D91" s="262">
        <v>1.4960561410202158E-2</v>
      </c>
      <c r="E91" s="262">
        <v>0.36912494484426156</v>
      </c>
      <c r="F91" s="262">
        <v>0.19118770374673805</v>
      </c>
      <c r="G91" s="263">
        <v>16.647500000000004</v>
      </c>
      <c r="H91" s="264">
        <v>0.38247496713785034</v>
      </c>
      <c r="I91" s="264">
        <v>22.827367127615648</v>
      </c>
      <c r="J91" s="265">
        <v>1.8343846519365075</v>
      </c>
      <c r="K91" s="210" t="s">
        <v>69</v>
      </c>
      <c r="Z91" s="153"/>
      <c r="AA91" s="153"/>
      <c r="AB91" s="153"/>
      <c r="AC91" s="153"/>
      <c r="AD91" s="153"/>
      <c r="AE91" s="152"/>
      <c r="AF91" s="152"/>
      <c r="AG91" s="152"/>
      <c r="AH91" s="152"/>
    </row>
    <row r="92" spans="1:34" s="160" customFormat="1" ht="20.25" customHeight="1">
      <c r="A92" s="154"/>
      <c r="B92" s="260" t="s">
        <v>121</v>
      </c>
      <c r="C92" s="261">
        <v>1</v>
      </c>
      <c r="D92" s="262">
        <v>1.8128085741823979E-2</v>
      </c>
      <c r="E92" s="262">
        <v>0.3931413319378278</v>
      </c>
      <c r="F92" s="262">
        <v>0.21376913901822775</v>
      </c>
      <c r="G92" s="263">
        <v>19.474999999999998</v>
      </c>
      <c r="H92" s="264">
        <v>5.0707664920624929</v>
      </c>
      <c r="I92" s="264">
        <v>96.231271956067317</v>
      </c>
      <c r="J92" s="265">
        <v>2.0050704626049076</v>
      </c>
      <c r="K92" s="210"/>
      <c r="Z92" s="153"/>
      <c r="AA92" s="153"/>
      <c r="AB92" s="153"/>
      <c r="AC92" s="153"/>
      <c r="AD92" s="153"/>
      <c r="AE92" s="152"/>
      <c r="AF92" s="152"/>
      <c r="AG92" s="152"/>
      <c r="AH92" s="152"/>
    </row>
    <row r="93" spans="1:34" s="160" customFormat="1" ht="20.25" customHeight="1">
      <c r="A93" s="154"/>
      <c r="B93" s="260" t="s">
        <v>121</v>
      </c>
      <c r="C93" s="261">
        <v>2</v>
      </c>
      <c r="D93" s="262">
        <v>2.7594087146074493E-2</v>
      </c>
      <c r="E93" s="262">
        <v>0.29422143473497708</v>
      </c>
      <c r="F93" s="262">
        <v>0.17662767942921986</v>
      </c>
      <c r="G93" s="263">
        <v>14.149285714285714</v>
      </c>
      <c r="H93" s="264">
        <v>0.41992899000778972</v>
      </c>
      <c r="I93" s="264">
        <v>23.670525616005129</v>
      </c>
      <c r="J93" s="265">
        <v>2.3925473817944378</v>
      </c>
      <c r="K93" s="210"/>
      <c r="Z93" s="153"/>
      <c r="AA93" s="153"/>
      <c r="AB93" s="153"/>
      <c r="AC93" s="153"/>
      <c r="AD93" s="153"/>
      <c r="AE93" s="152"/>
      <c r="AF93" s="152"/>
      <c r="AG93" s="152"/>
      <c r="AH93" s="152"/>
    </row>
    <row r="94" spans="1:34" s="160" customFormat="1" ht="20.25" customHeight="1">
      <c r="A94" s="154"/>
      <c r="B94" s="260" t="s">
        <v>121</v>
      </c>
      <c r="C94" s="261">
        <v>3</v>
      </c>
      <c r="D94" s="262">
        <v>8.5092745831492518E-3</v>
      </c>
      <c r="E94" s="262">
        <v>0.29632958851011987</v>
      </c>
      <c r="F94" s="262">
        <v>0.17076672437772733</v>
      </c>
      <c r="G94" s="263">
        <v>14.73725</v>
      </c>
      <c r="H94" s="264">
        <v>0.29580719386192206</v>
      </c>
      <c r="I94" s="264">
        <v>35.058252596669867</v>
      </c>
      <c r="J94" s="265">
        <v>2.3373264688980062</v>
      </c>
      <c r="K94" s="210"/>
      <c r="Z94" s="153"/>
      <c r="AA94" s="153"/>
      <c r="AB94" s="153"/>
      <c r="AC94" s="153"/>
      <c r="AD94" s="153"/>
      <c r="AE94" s="152"/>
      <c r="AF94" s="152"/>
      <c r="AG94" s="152"/>
      <c r="AH94" s="152"/>
    </row>
    <row r="95" spans="1:34" s="160" customFormat="1" ht="20.25" customHeight="1">
      <c r="A95" s="154"/>
      <c r="B95" s="260" t="s">
        <v>121</v>
      </c>
      <c r="C95" s="261">
        <v>4</v>
      </c>
      <c r="D95" s="262">
        <v>8.3586375843019336E-3</v>
      </c>
      <c r="E95" s="262">
        <v>0.28622833155993338</v>
      </c>
      <c r="F95" s="262">
        <v>0.17843035741756719</v>
      </c>
      <c r="G95" s="263">
        <v>14.871</v>
      </c>
      <c r="H95" s="264">
        <v>0.24852165799339734</v>
      </c>
      <c r="I95" s="264">
        <v>37.422992082236526</v>
      </c>
      <c r="J95" s="265">
        <v>2.3219613442374833</v>
      </c>
      <c r="K95" s="210"/>
      <c r="Z95" s="153"/>
      <c r="AA95" s="153"/>
      <c r="AB95" s="153"/>
      <c r="AC95" s="153"/>
      <c r="AD95" s="153"/>
      <c r="AE95" s="152"/>
      <c r="AF95" s="152"/>
      <c r="AG95" s="152"/>
      <c r="AH95" s="152"/>
    </row>
    <row r="96" spans="1:34" s="160" customFormat="1" ht="20.25" customHeight="1">
      <c r="A96" s="154"/>
      <c r="B96" s="260" t="s">
        <v>121</v>
      </c>
      <c r="C96" s="261">
        <v>5</v>
      </c>
      <c r="D96" s="262">
        <v>6.9511273747487768E-3</v>
      </c>
      <c r="E96" s="262">
        <v>0.28100811189227765</v>
      </c>
      <c r="F96" s="262">
        <v>0.17241455106545026</v>
      </c>
      <c r="G96" s="263">
        <v>14.351875</v>
      </c>
      <c r="H96" s="264">
        <v>0.22884222635302512</v>
      </c>
      <c r="I96" s="264">
        <v>30.905744885361184</v>
      </c>
      <c r="J96" s="265">
        <v>2.34202363782379</v>
      </c>
      <c r="K96" s="210"/>
      <c r="Z96" s="153"/>
      <c r="AA96" s="153"/>
      <c r="AB96" s="153"/>
      <c r="AC96" s="153"/>
      <c r="AD96" s="153"/>
      <c r="AE96" s="152"/>
      <c r="AF96" s="152"/>
      <c r="AG96" s="152"/>
      <c r="AH96" s="152"/>
    </row>
    <row r="97" spans="1:34" s="160" customFormat="1" ht="20.25" customHeight="1">
      <c r="A97" s="154"/>
      <c r="B97" s="260" t="s">
        <v>121</v>
      </c>
      <c r="C97" s="261">
        <v>6</v>
      </c>
      <c r="D97" s="262">
        <v>8.2964173678041781E-3</v>
      </c>
      <c r="E97" s="262">
        <v>0.27914610902990616</v>
      </c>
      <c r="F97" s="262">
        <v>0.16002670688349147</v>
      </c>
      <c r="G97" s="263">
        <v>15.308125000000002</v>
      </c>
      <c r="H97" s="264">
        <v>0.30232865534573305</v>
      </c>
      <c r="I97" s="264">
        <v>33.620724878300493</v>
      </c>
      <c r="J97" s="265">
        <v>2.2518723904748223</v>
      </c>
      <c r="K97" s="210"/>
      <c r="Z97" s="153"/>
      <c r="AA97" s="153"/>
      <c r="AB97" s="153"/>
      <c r="AC97" s="153"/>
      <c r="AD97" s="153"/>
      <c r="AE97" s="152"/>
      <c r="AF97" s="152"/>
      <c r="AG97" s="152"/>
      <c r="AH97" s="152"/>
    </row>
    <row r="98" spans="1:34" s="160" customFormat="1" ht="20.25" customHeight="1">
      <c r="A98" s="154"/>
      <c r="B98" s="260" t="s">
        <v>121</v>
      </c>
      <c r="C98" s="261">
        <v>7</v>
      </c>
      <c r="D98" s="262">
        <v>9.5683494359757922E-3</v>
      </c>
      <c r="E98" s="262">
        <v>0.28753124776817518</v>
      </c>
      <c r="F98" s="262">
        <v>0.16125166201689473</v>
      </c>
      <c r="G98" s="263">
        <v>16.53575</v>
      </c>
      <c r="H98" s="264">
        <v>0.32966405975804203</v>
      </c>
      <c r="I98" s="264">
        <v>34.806579948715893</v>
      </c>
      <c r="J98" s="265">
        <v>2.1325681185958079</v>
      </c>
      <c r="K98" s="210" t="s">
        <v>69</v>
      </c>
      <c r="Z98" s="153"/>
      <c r="AA98" s="153"/>
      <c r="AB98" s="153"/>
      <c r="AC98" s="153"/>
      <c r="AD98" s="153"/>
      <c r="AE98" s="152"/>
      <c r="AF98" s="152"/>
      <c r="AG98" s="152"/>
      <c r="AH98" s="152"/>
    </row>
    <row r="99" spans="1:34" s="160" customFormat="1" ht="20.25" customHeight="1">
      <c r="A99" s="154"/>
      <c r="B99" s="266" t="s">
        <v>126</v>
      </c>
      <c r="C99" s="267"/>
      <c r="D99" s="266"/>
      <c r="E99" s="266"/>
      <c r="F99" s="266"/>
      <c r="G99" s="266"/>
      <c r="H99" s="266"/>
      <c r="I99" s="266"/>
      <c r="J99" s="266"/>
      <c r="K99" s="267"/>
      <c r="Z99" s="153"/>
      <c r="AA99" s="153"/>
      <c r="AB99" s="153"/>
      <c r="AC99" s="153"/>
      <c r="AD99" s="153"/>
      <c r="AE99" s="152"/>
      <c r="AF99" s="152"/>
      <c r="AG99" s="152"/>
      <c r="AH99" s="152"/>
    </row>
    <row r="100" spans="1:34" s="160" customFormat="1" ht="20.25" customHeight="1">
      <c r="A100" s="154"/>
      <c r="B100" s="268" t="str">
        <f>C60</f>
        <v>급행91</v>
      </c>
      <c r="C100" s="269"/>
      <c r="D100" s="212">
        <f t="shared" ref="D100:J103" si="3">(SUMIFS(D$71:D$98,$B$71:$B$98,$B100,$C$71:$C$98,MAX($C$71:$C$98))/SUMIFS(D$71:D$98,$B$71:$B$98,$B100,$C$71:$C$98,MAX($C$71:$C$98)-1))-1</f>
        <v>0.10098406615348732</v>
      </c>
      <c r="E100" s="212">
        <f t="shared" si="3"/>
        <v>9.1455914722553544E-3</v>
      </c>
      <c r="F100" s="212">
        <f t="shared" si="3"/>
        <v>-4.545017776988991E-2</v>
      </c>
      <c r="G100" s="212">
        <f t="shared" si="3"/>
        <v>3.956758069903743E-2</v>
      </c>
      <c r="H100" s="212">
        <f t="shared" si="3"/>
        <v>-0.179780328565188</v>
      </c>
      <c r="I100" s="212">
        <f t="shared" si="3"/>
        <v>0.11226082475591359</v>
      </c>
      <c r="J100" s="270">
        <f t="shared" si="3"/>
        <v>-2.7708580890095091E-2</v>
      </c>
      <c r="K100" s="271"/>
      <c r="Z100" s="153"/>
      <c r="AA100" s="153"/>
      <c r="AB100" s="153"/>
      <c r="AC100" s="153"/>
      <c r="AD100" s="153"/>
      <c r="AE100" s="152"/>
      <c r="AF100" s="152"/>
      <c r="AG100" s="152"/>
      <c r="AH100" s="152"/>
    </row>
    <row r="101" spans="1:34" s="160" customFormat="1" ht="20.25" customHeight="1">
      <c r="A101" s="154"/>
      <c r="B101" s="272" t="str">
        <f>D60</f>
        <v>103-1</v>
      </c>
      <c r="C101" s="269"/>
      <c r="D101" s="212">
        <f t="shared" si="3"/>
        <v>0.35375392355780244</v>
      </c>
      <c r="E101" s="212">
        <f t="shared" si="3"/>
        <v>1.7901803717843556E-3</v>
      </c>
      <c r="F101" s="212">
        <f t="shared" si="3"/>
        <v>2.2860721536992923E-2</v>
      </c>
      <c r="G101" s="212">
        <f t="shared" si="3"/>
        <v>3.5297542886476574E-2</v>
      </c>
      <c r="H101" s="212">
        <f t="shared" si="3"/>
        <v>-0.1819848572198548</v>
      </c>
      <c r="I101" s="212">
        <f t="shared" si="3"/>
        <v>-3.8891329032417099E-2</v>
      </c>
      <c r="J101" s="270">
        <f t="shared" si="3"/>
        <v>-2.7325990627619978E-2</v>
      </c>
      <c r="K101" s="271"/>
      <c r="Z101" s="153"/>
      <c r="AA101" s="153"/>
      <c r="AB101" s="153"/>
      <c r="AC101" s="153"/>
      <c r="AD101" s="153"/>
      <c r="AE101" s="152"/>
      <c r="AF101" s="152"/>
      <c r="AG101" s="152"/>
      <c r="AH101" s="152"/>
    </row>
    <row r="102" spans="1:34" s="160" customFormat="1" ht="20.25" customHeight="1">
      <c r="A102" s="154"/>
      <c r="B102" s="272" t="str">
        <f>E60</f>
        <v>103</v>
      </c>
      <c r="C102" s="269"/>
      <c r="D102" s="212">
        <f t="shared" si="3"/>
        <v>0.14415565522154816</v>
      </c>
      <c r="E102" s="212">
        <f t="shared" si="3"/>
        <v>7.1706914297231528E-4</v>
      </c>
      <c r="F102" s="212">
        <f t="shared" si="3"/>
        <v>-2.8500118082779302E-3</v>
      </c>
      <c r="G102" s="212">
        <f t="shared" si="3"/>
        <v>3.3503367926578376E-2</v>
      </c>
      <c r="H102" s="212">
        <f t="shared" si="3"/>
        <v>-0.13892644351578642</v>
      </c>
      <c r="I102" s="212">
        <f t="shared" si="3"/>
        <v>3.3804033588955118E-2</v>
      </c>
      <c r="J102" s="270">
        <f t="shared" si="3"/>
        <v>-2.3171549765955368E-2</v>
      </c>
      <c r="K102" s="271"/>
      <c r="Z102" s="153"/>
      <c r="AA102" s="153"/>
      <c r="AB102" s="153"/>
      <c r="AC102" s="153"/>
      <c r="AD102" s="153"/>
      <c r="AE102" s="152"/>
      <c r="AF102" s="152"/>
      <c r="AG102" s="152"/>
      <c r="AH102" s="152"/>
    </row>
    <row r="103" spans="1:34" s="160" customFormat="1" ht="20.25" customHeight="1">
      <c r="A103" s="154"/>
      <c r="B103" s="272" t="str">
        <f>F60</f>
        <v>223</v>
      </c>
      <c r="C103" s="269"/>
      <c r="D103" s="212">
        <f t="shared" si="3"/>
        <v>0.15331100302494272</v>
      </c>
      <c r="E103" s="212">
        <f t="shared" si="3"/>
        <v>3.003852988461575E-2</v>
      </c>
      <c r="F103" s="212">
        <f t="shared" si="3"/>
        <v>7.6546918777444795E-3</v>
      </c>
      <c r="G103" s="212">
        <f t="shared" si="3"/>
        <v>8.0194341240354294E-2</v>
      </c>
      <c r="H103" s="212">
        <f t="shared" si="3"/>
        <v>9.041618757920622E-2</v>
      </c>
      <c r="I103" s="212">
        <f t="shared" si="3"/>
        <v>3.5271549757119436E-2</v>
      </c>
      <c r="J103" s="270">
        <f t="shared" si="3"/>
        <v>-5.2980032253896248E-2</v>
      </c>
      <c r="K103" s="271"/>
      <c r="Z103" s="153"/>
      <c r="AA103" s="153"/>
      <c r="AB103" s="153"/>
      <c r="AC103" s="153"/>
      <c r="AD103" s="153"/>
      <c r="AE103" s="152"/>
      <c r="AF103" s="152"/>
      <c r="AG103" s="152"/>
      <c r="AH103" s="152"/>
    </row>
    <row r="104" spans="1:34" s="160" customFormat="1" ht="20.25" customHeight="1" thickBot="1">
      <c r="A104" s="154"/>
      <c r="B104" s="154"/>
      <c r="C104" s="154"/>
      <c r="D104" s="154"/>
      <c r="E104" s="154"/>
      <c r="F104" s="154"/>
      <c r="G104" s="154"/>
      <c r="H104" s="154"/>
      <c r="I104" s="154"/>
      <c r="J104" s="154"/>
      <c r="K104" s="154"/>
      <c r="Z104" s="153"/>
      <c r="AA104" s="153"/>
      <c r="AB104" s="153"/>
      <c r="AC104" s="153"/>
      <c r="AD104" s="153"/>
      <c r="AE104" s="152"/>
      <c r="AF104" s="152"/>
      <c r="AG104" s="152"/>
      <c r="AH104" s="152"/>
    </row>
    <row r="105" spans="1:34" s="160" customFormat="1" ht="17.25" thickTop="1">
      <c r="A105" s="154"/>
      <c r="B105" s="273" t="s">
        <v>51</v>
      </c>
      <c r="C105" s="273"/>
      <c r="D105" s="273"/>
      <c r="E105" s="273"/>
      <c r="F105" s="274" t="s">
        <v>76</v>
      </c>
      <c r="G105" s="275"/>
      <c r="H105" s="273"/>
      <c r="I105" s="273"/>
      <c r="J105" s="154"/>
      <c r="K105" s="154"/>
      <c r="Z105" s="153"/>
      <c r="AA105" s="153"/>
      <c r="AB105" s="153"/>
      <c r="AC105" s="153"/>
      <c r="AD105" s="153"/>
      <c r="AE105" s="152"/>
      <c r="AF105" s="152"/>
      <c r="AG105" s="152"/>
      <c r="AH105" s="152"/>
    </row>
    <row r="106" spans="1:34" s="160" customFormat="1">
      <c r="A106" s="154"/>
      <c r="B106" s="276" t="s">
        <v>33</v>
      </c>
      <c r="C106" s="276" t="s">
        <v>52</v>
      </c>
      <c r="D106" s="276"/>
      <c r="E106" s="276"/>
      <c r="F106" s="277" t="s">
        <v>77</v>
      </c>
      <c r="G106" s="278"/>
      <c r="H106" s="279" t="s">
        <v>80</v>
      </c>
      <c r="I106" s="279"/>
      <c r="J106" s="154"/>
      <c r="K106" s="154"/>
      <c r="Z106" s="153"/>
      <c r="AA106" s="153"/>
      <c r="AB106" s="153"/>
      <c r="AC106" s="153"/>
      <c r="AD106" s="153"/>
      <c r="AE106" s="152"/>
      <c r="AF106" s="152"/>
      <c r="AG106" s="152"/>
      <c r="AH106" s="152"/>
    </row>
    <row r="107" spans="1:34" s="160" customFormat="1">
      <c r="A107" s="154"/>
      <c r="B107" s="276" t="s">
        <v>34</v>
      </c>
      <c r="C107" s="276" t="s">
        <v>53</v>
      </c>
      <c r="D107" s="276"/>
      <c r="E107" s="276"/>
      <c r="F107" s="277" t="s">
        <v>78</v>
      </c>
      <c r="G107" s="278"/>
      <c r="H107" s="279" t="s">
        <v>81</v>
      </c>
      <c r="I107" s="279"/>
      <c r="J107" s="154"/>
      <c r="K107" s="154"/>
      <c r="Z107" s="153"/>
      <c r="AA107" s="153"/>
      <c r="AB107" s="153"/>
      <c r="AC107" s="153"/>
      <c r="AD107" s="153"/>
      <c r="AE107" s="152"/>
      <c r="AF107" s="152"/>
      <c r="AG107" s="152"/>
      <c r="AH107" s="152"/>
    </row>
    <row r="108" spans="1:34" s="160" customFormat="1">
      <c r="A108" s="154"/>
      <c r="B108" s="276" t="s">
        <v>4</v>
      </c>
      <c r="C108" s="276" t="s">
        <v>54</v>
      </c>
      <c r="D108" s="276"/>
      <c r="E108" s="276"/>
      <c r="F108" s="277" t="s">
        <v>79</v>
      </c>
      <c r="G108" s="278"/>
      <c r="H108" s="279" t="s">
        <v>82</v>
      </c>
      <c r="I108" s="279"/>
      <c r="J108" s="154"/>
      <c r="K108" s="154"/>
      <c r="Z108" s="153"/>
      <c r="AA108" s="153"/>
      <c r="AB108" s="153"/>
      <c r="AC108" s="153"/>
      <c r="AD108" s="153"/>
      <c r="AE108" s="152"/>
      <c r="AF108" s="152"/>
      <c r="AG108" s="152"/>
      <c r="AH108" s="152"/>
    </row>
    <row r="109" spans="1:34" s="160" customFormat="1">
      <c r="A109" s="154"/>
      <c r="B109" s="276" t="s">
        <v>5</v>
      </c>
      <c r="C109" s="276" t="s">
        <v>55</v>
      </c>
      <c r="D109" s="276"/>
      <c r="E109" s="276"/>
      <c r="F109" s="277" t="s">
        <v>86</v>
      </c>
      <c r="G109" s="278"/>
      <c r="H109" s="279" t="s">
        <v>83</v>
      </c>
      <c r="I109" s="279"/>
      <c r="J109" s="154"/>
      <c r="K109" s="154"/>
      <c r="Z109" s="153"/>
      <c r="AA109" s="153"/>
      <c r="AB109" s="153"/>
      <c r="AC109" s="153"/>
      <c r="AD109" s="153"/>
      <c r="AE109" s="152"/>
      <c r="AF109" s="152"/>
      <c r="AG109" s="152"/>
      <c r="AH109" s="152"/>
    </row>
    <row r="110" spans="1:34" s="160" customFormat="1">
      <c r="A110" s="154"/>
      <c r="B110" s="276" t="s">
        <v>56</v>
      </c>
      <c r="C110" s="276" t="s">
        <v>57</v>
      </c>
      <c r="D110" s="276"/>
      <c r="E110" s="276"/>
      <c r="F110" s="277" t="s">
        <v>87</v>
      </c>
      <c r="G110" s="278"/>
      <c r="H110" s="279" t="s">
        <v>84</v>
      </c>
      <c r="I110" s="279"/>
      <c r="J110" s="154"/>
      <c r="K110" s="154"/>
      <c r="Z110" s="153"/>
      <c r="AA110" s="153"/>
      <c r="AB110" s="153"/>
      <c r="AC110" s="153"/>
      <c r="AD110" s="153"/>
      <c r="AE110" s="152"/>
      <c r="AF110" s="152"/>
      <c r="AG110" s="152"/>
      <c r="AH110" s="152"/>
    </row>
    <row r="111" spans="1:34" s="160" customFormat="1" ht="17.25" thickBot="1">
      <c r="A111" s="154"/>
      <c r="B111" s="280" t="s">
        <v>58</v>
      </c>
      <c r="C111" s="280" t="s">
        <v>59</v>
      </c>
      <c r="D111" s="280"/>
      <c r="E111" s="280"/>
      <c r="F111" s="281" t="s">
        <v>88</v>
      </c>
      <c r="G111" s="282"/>
      <c r="H111" s="283" t="s">
        <v>85</v>
      </c>
      <c r="I111" s="283"/>
      <c r="J111" s="154"/>
      <c r="K111" s="154"/>
      <c r="Z111" s="153"/>
      <c r="AA111" s="153"/>
      <c r="AB111" s="153"/>
      <c r="AC111" s="153"/>
      <c r="AD111" s="153"/>
      <c r="AE111" s="152"/>
      <c r="AF111" s="152"/>
      <c r="AG111" s="152"/>
      <c r="AH111" s="152"/>
    </row>
    <row r="112" spans="1:34" s="160" customFormat="1" ht="17.25" thickTop="1">
      <c r="A112" s="154"/>
      <c r="B112" s="154"/>
      <c r="C112" s="154"/>
      <c r="D112" s="154"/>
      <c r="E112" s="154"/>
      <c r="F112" s="154"/>
      <c r="G112" s="154"/>
      <c r="H112" s="154"/>
      <c r="I112" s="154"/>
      <c r="J112" s="154"/>
      <c r="K112" s="154"/>
      <c r="Z112" s="153"/>
      <c r="AA112" s="153"/>
      <c r="AB112" s="153"/>
      <c r="AC112" s="153"/>
      <c r="AD112" s="153"/>
      <c r="AE112" s="152"/>
      <c r="AF112" s="152"/>
      <c r="AG112" s="152"/>
      <c r="AH112" s="152"/>
    </row>
    <row r="113" spans="1:34" s="160" customFormat="1" ht="6.75" customHeight="1">
      <c r="A113" s="154"/>
      <c r="B113" s="154"/>
      <c r="C113" s="154"/>
      <c r="D113" s="154"/>
      <c r="E113" s="154"/>
      <c r="F113" s="154"/>
      <c r="G113" s="154"/>
      <c r="H113" s="154"/>
      <c r="I113" s="154"/>
      <c r="J113" s="154"/>
      <c r="K113" s="154"/>
      <c r="Z113" s="153"/>
      <c r="AA113" s="153"/>
      <c r="AB113" s="153"/>
      <c r="AC113" s="153"/>
      <c r="AD113" s="153"/>
      <c r="AE113" s="152"/>
      <c r="AF113" s="152"/>
      <c r="AG113" s="152"/>
      <c r="AH113" s="152"/>
    </row>
  </sheetData>
  <mergeCells count="4">
    <mergeCell ref="C4:D4"/>
    <mergeCell ref="C5:D5"/>
    <mergeCell ref="O9:P9"/>
    <mergeCell ref="J19:K19"/>
  </mergeCells>
  <phoneticPr fontId="3" type="noConversion"/>
  <conditionalFormatting sqref="B71:K98">
    <cfRule type="expression" dxfId="46" priority="1">
      <formula>$B71&lt;&gt;$B72</formula>
    </cfRule>
  </conditionalFormatting>
  <conditionalFormatting sqref="C61:K61">
    <cfRule type="containsText" dxfId="45" priority="2" operator="containsText" text="F">
      <formula>NOT(ISERROR(SEARCH("F",C61)))</formula>
    </cfRule>
    <cfRule type="containsText" dxfId="44" priority="3" operator="containsText" text="D">
      <formula>NOT(ISERROR(SEARCH("D",C61)))</formula>
    </cfRule>
    <cfRule type="containsText" dxfId="43" priority="4" operator="containsText" text="S">
      <formula>NOT(ISERROR(SEARCH("S",C61)))</formula>
    </cfRule>
    <cfRule type="containsText" dxfId="42" priority="5" operator="containsText" text="A">
      <formula>NOT(ISERROR(SEARCH("A",C61)))</formula>
    </cfRule>
  </conditionalFormatting>
  <conditionalFormatting sqref="D48:K48 D50:K51 D52:D57 D58:K59 D68:K68 D99:K99 K100:K103">
    <cfRule type="containsText" dxfId="41" priority="19" operator="containsText" text="악화">
      <formula>NOT(ISERROR(SEARCH("악화",D48)))</formula>
    </cfRule>
  </conditionalFormatting>
  <conditionalFormatting sqref="D48:K48 D50:K51 D58:K59 D68:K68 D99:K99 K100:K103 D52:D57">
    <cfRule type="containsText" dxfId="40" priority="18" operator="containsText" text="개선">
      <formula>NOT(ISERROR(SEARCH("개선",D48)))</formula>
    </cfRule>
  </conditionalFormatting>
  <conditionalFormatting sqref="G4:G5">
    <cfRule type="containsText" dxfId="39" priority="8" operator="containsText" text="S">
      <formula>NOT(ISERROR(SEARCH("S",G4)))</formula>
    </cfRule>
    <cfRule type="containsText" dxfId="38" priority="9" operator="containsText" text="A">
      <formula>NOT(ISERROR(SEARCH("A",G4)))</formula>
    </cfRule>
  </conditionalFormatting>
  <conditionalFormatting sqref="G5">
    <cfRule type="containsText" dxfId="37" priority="6" operator="containsText" text="F">
      <formula>NOT(ISERROR(SEARCH("F",G5)))</formula>
    </cfRule>
    <cfRule type="containsText" dxfId="36" priority="7" operator="containsText" text="D">
      <formula>NOT(ISERROR(SEARCH("D",G5)))</formula>
    </cfRule>
  </conditionalFormatting>
  <conditionalFormatting sqref="K1:K18 J19 K21:K25 K27:K60 K62:K1048576">
    <cfRule type="containsText" dxfId="35" priority="10" operator="containsText" text="D">
      <formula>NOT(ISERROR(SEARCH("D",J1)))</formula>
    </cfRule>
    <cfRule type="containsText" dxfId="34" priority="11" operator="containsText" text="F">
      <formula>NOT(ISERROR(SEARCH("F",J1)))</formula>
    </cfRule>
    <cfRule type="containsText" dxfId="33" priority="12" operator="containsText" text="S">
      <formula>NOT(ISERROR(SEARCH("S",J1)))</formula>
    </cfRule>
    <cfRule type="containsText" dxfId="32" priority="13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4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0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6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17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155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141</v>
      </c>
      <c r="C4" s="71" t="s">
        <v>1</v>
      </c>
      <c r="D4" s="71" t="s">
        <v>10</v>
      </c>
      <c r="E4" s="72" t="s">
        <v>140</v>
      </c>
      <c r="F4" s="58" t="s">
        <v>45</v>
      </c>
      <c r="G4" s="82" t="s">
        <v>145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89</v>
      </c>
      <c r="BH4" t="s">
        <v>135</v>
      </c>
      <c r="BI4" t="s">
        <v>136</v>
      </c>
      <c r="BJ4" t="s">
        <v>89</v>
      </c>
      <c r="BL4" t="s">
        <v>137</v>
      </c>
      <c r="BM4" t="s">
        <v>138</v>
      </c>
      <c r="BN4" t="s">
        <v>139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B</v>
      </c>
      <c r="F5" s="84">
        <f>G5/H5</f>
        <v>0.88523809523809516</v>
      </c>
      <c r="G5" s="85">
        <f>AE5</f>
        <v>1.859</v>
      </c>
      <c r="H5" s="86">
        <f>AF5</f>
        <v>2.1</v>
      </c>
      <c r="I5" s="87">
        <f>AC5</f>
        <v>6385.9120000000003</v>
      </c>
      <c r="J5" s="88">
        <f>AI5/AH5</f>
        <v>1.8108278174531998E-2</v>
      </c>
      <c r="K5" s="88">
        <f>AJ5/AH5</f>
        <v>0.36230262556202891</v>
      </c>
      <c r="L5" s="88">
        <f>AK5/AC5</f>
        <v>0.20717479351422319</v>
      </c>
      <c r="M5" s="89">
        <f>AG5</f>
        <v>16.327000000000002</v>
      </c>
      <c r="N5" s="90">
        <f>IF(AW5=0,AT5,"속도계이상")</f>
        <v>0.219</v>
      </c>
      <c r="O5" s="90">
        <f>IF(AW5=0,AU5,"속도계이상")</f>
        <v>37.143999999999998</v>
      </c>
      <c r="P5" s="91">
        <f>AQ5/60</f>
        <v>0.50166666666666671</v>
      </c>
      <c r="Q5" s="92">
        <f>AN5</f>
        <v>90</v>
      </c>
      <c r="R5" s="93">
        <f>AC5/(AH5-AI5-AJ5)</f>
        <v>26.280996359142904</v>
      </c>
      <c r="S5" s="78">
        <f>IF(AW5=0,AL5,"속도계이상")</f>
        <v>14</v>
      </c>
      <c r="T5" s="78">
        <f>IF(AW5=0,AM5,"속도계이상")</f>
        <v>2372</v>
      </c>
      <c r="U5" t="s">
        <v>118</v>
      </c>
      <c r="V5" s="5" t="s">
        <v>119</v>
      </c>
      <c r="W5" t="s">
        <v>118</v>
      </c>
      <c r="X5" s="5" t="s">
        <v>119</v>
      </c>
      <c r="Y5" t="s">
        <v>193</v>
      </c>
      <c r="Z5" t="s">
        <v>194</v>
      </c>
      <c r="AA5" t="s">
        <v>48</v>
      </c>
      <c r="AB5">
        <v>502</v>
      </c>
      <c r="AC5" s="1">
        <v>6385.9120000000003</v>
      </c>
      <c r="AD5" s="1">
        <v>3434.9050000000002</v>
      </c>
      <c r="AE5" s="21">
        <v>1.859</v>
      </c>
      <c r="AF5">
        <v>2.1</v>
      </c>
      <c r="AG5">
        <v>16.327000000000002</v>
      </c>
      <c r="AH5">
        <v>392.17268100000001</v>
      </c>
      <c r="AI5">
        <v>7.101572</v>
      </c>
      <c r="AJ5">
        <v>142.08519200000001</v>
      </c>
      <c r="AK5">
        <v>1323</v>
      </c>
      <c r="AL5">
        <v>14</v>
      </c>
      <c r="AM5">
        <v>2372</v>
      </c>
      <c r="AN5">
        <v>90</v>
      </c>
      <c r="AO5">
        <v>16.283418000000001</v>
      </c>
      <c r="AP5">
        <v>3378.5</v>
      </c>
      <c r="AQ5">
        <v>30.1</v>
      </c>
      <c r="AR5">
        <v>12</v>
      </c>
      <c r="AS5">
        <v>1918</v>
      </c>
      <c r="AT5">
        <v>0.219</v>
      </c>
      <c r="AU5">
        <v>37.143999999999998</v>
      </c>
      <c r="AV5">
        <v>54977</v>
      </c>
      <c r="AW5">
        <v>0</v>
      </c>
      <c r="AX5" s="22">
        <v>0.55000000000000004</v>
      </c>
      <c r="AY5">
        <v>0.94799999999999995</v>
      </c>
      <c r="AZ5" t="s">
        <v>68</v>
      </c>
      <c r="BA5" t="s">
        <v>195</v>
      </c>
      <c r="BB5">
        <v>1</v>
      </c>
      <c r="BC5" t="s">
        <v>214</v>
      </c>
      <c r="BD5">
        <v>15</v>
      </c>
      <c r="BE5">
        <v>127874.97799999999</v>
      </c>
      <c r="BF5">
        <v>4.3194314371651353E-2</v>
      </c>
      <c r="BG5">
        <v>4.0948210024325478E-2</v>
      </c>
      <c r="BH5">
        <v>342547.58500000014</v>
      </c>
      <c r="BI5">
        <v>1.6124685275477852E-2</v>
      </c>
      <c r="BJ5">
        <v>1.5286201641153003E-2</v>
      </c>
      <c r="BK5">
        <v>1</v>
      </c>
      <c r="BL5" t="s">
        <v>71</v>
      </c>
      <c r="BM5">
        <v>-2</v>
      </c>
      <c r="BN5" t="s">
        <v>554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A</v>
      </c>
      <c r="F6" s="94">
        <f>G6/H6</f>
        <v>0.92</v>
      </c>
      <c r="G6" s="95">
        <f>AE6</f>
        <v>1.84</v>
      </c>
      <c r="H6" s="96">
        <f>AF6</f>
        <v>2</v>
      </c>
      <c r="I6" s="97">
        <f t="shared" ref="I6:I7" si="4">AC6</f>
        <v>5303.3230000000003</v>
      </c>
      <c r="J6" s="98">
        <f t="shared" ref="J6:J7" si="5">AI6/AH6</f>
        <v>1.8883254664435113E-2</v>
      </c>
      <c r="K6" s="98">
        <f t="shared" ref="K6:K7" si="6">AJ6/AH6</f>
        <v>0.36740826857674969</v>
      </c>
      <c r="L6" s="98">
        <f t="shared" ref="L6:L7" si="7">AK6/AC6</f>
        <v>0.17762448185788418</v>
      </c>
      <c r="M6" s="99">
        <f t="shared" ref="M6:M7" si="8">AG6</f>
        <v>17.443000000000001</v>
      </c>
      <c r="N6" s="100">
        <f t="shared" ref="N6:N7" si="9">IF(AW6=0,AT6,"속도계이상")</f>
        <v>5.7000000000000002E-2</v>
      </c>
      <c r="O6" s="100">
        <f t="shared" ref="O6:O7" si="10">IF(AW6=0,AU6,"속도계이상")</f>
        <v>36.939</v>
      </c>
      <c r="P6" s="101">
        <f t="shared" ref="P6:P7" si="11">AQ6/60</f>
        <v>2.3366666666666664</v>
      </c>
      <c r="Q6" s="102">
        <f t="shared" ref="Q6:Q7" si="12">AN6</f>
        <v>90</v>
      </c>
      <c r="R6" s="103">
        <f t="shared" ref="R6:R7" si="13">AC6/(AH6-AI6-AJ6)</f>
        <v>27.258530738721177</v>
      </c>
      <c r="S6" s="75">
        <f t="shared" ref="S6:S7" si="14">IF(AW6=0,AL6,"속도계이상")</f>
        <v>3</v>
      </c>
      <c r="T6" s="75">
        <f t="shared" ref="T6:T7" si="15">IF(AW6=0,AM6,"속도계이상")</f>
        <v>1959</v>
      </c>
      <c r="U6" t="s">
        <v>118</v>
      </c>
      <c r="V6" s="5" t="s">
        <v>119</v>
      </c>
      <c r="W6" t="s">
        <v>118</v>
      </c>
      <c r="X6" s="5" t="s">
        <v>119</v>
      </c>
      <c r="Y6" t="s">
        <v>197</v>
      </c>
      <c r="Z6" t="s">
        <v>194</v>
      </c>
      <c r="AA6" t="s">
        <v>48</v>
      </c>
      <c r="AB6">
        <v>502</v>
      </c>
      <c r="AC6" s="1">
        <v>5303.3230000000003</v>
      </c>
      <c r="AD6" s="1">
        <v>2881.6660000000002</v>
      </c>
      <c r="AE6" s="21">
        <v>1.84</v>
      </c>
      <c r="AF6">
        <v>2</v>
      </c>
      <c r="AG6">
        <v>17.443000000000001</v>
      </c>
      <c r="AH6">
        <v>317.01770199999999</v>
      </c>
      <c r="AI6">
        <v>5.986326</v>
      </c>
      <c r="AJ6">
        <v>116.474925</v>
      </c>
      <c r="AK6">
        <v>942</v>
      </c>
      <c r="AL6">
        <v>3</v>
      </c>
      <c r="AM6">
        <v>1959</v>
      </c>
      <c r="AN6">
        <v>90</v>
      </c>
      <c r="AO6">
        <v>16.728791000000001</v>
      </c>
      <c r="AP6">
        <v>4911.8</v>
      </c>
      <c r="AQ6">
        <v>140.19999999999999</v>
      </c>
      <c r="AR6">
        <v>31</v>
      </c>
      <c r="AS6">
        <v>11135</v>
      </c>
      <c r="AT6">
        <v>5.7000000000000002E-2</v>
      </c>
      <c r="AU6">
        <v>36.939</v>
      </c>
      <c r="AV6">
        <v>46704</v>
      </c>
      <c r="AW6">
        <v>0</v>
      </c>
      <c r="AX6" s="22">
        <v>0.55000000000000004</v>
      </c>
      <c r="AY6">
        <v>0.98428571428571432</v>
      </c>
      <c r="AZ6" t="s">
        <v>66</v>
      </c>
      <c r="BA6" t="s">
        <v>195</v>
      </c>
      <c r="BB6">
        <v>1</v>
      </c>
      <c r="BC6" t="s">
        <v>229</v>
      </c>
      <c r="BD6">
        <v>16</v>
      </c>
      <c r="BE6">
        <v>127874.97799999999</v>
      </c>
      <c r="BF6">
        <v>4.9034557800666838E-2</v>
      </c>
      <c r="BG6">
        <v>4.8264014749513501E-2</v>
      </c>
      <c r="BH6">
        <v>342547.58500000014</v>
      </c>
      <c r="BI6">
        <v>1.8304881641480548E-2</v>
      </c>
      <c r="BJ6">
        <v>1.8017233501400141E-2</v>
      </c>
      <c r="BK6">
        <v>1</v>
      </c>
      <c r="BL6" t="s">
        <v>71</v>
      </c>
      <c r="BM6">
        <v>-1</v>
      </c>
      <c r="BN6" t="s">
        <v>554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70바5063</v>
      </c>
      <c r="D7" s="65" t="str">
        <f t="shared" si="3"/>
        <v>대형</v>
      </c>
      <c r="E7" s="61" t="str">
        <f t="shared" ref="E7:E45" si="16">AZ7</f>
        <v>B</v>
      </c>
      <c r="F7" s="84">
        <f t="shared" ref="F7:F45" si="17">G7/H7</f>
        <v>0.9647619047619046</v>
      </c>
      <c r="G7" s="85">
        <f t="shared" ref="G7:G45" si="18">AE7</f>
        <v>2.0259999999999998</v>
      </c>
      <c r="H7" s="86">
        <f t="shared" ref="H7:H45" si="19">AF7</f>
        <v>2.1</v>
      </c>
      <c r="I7" s="87">
        <f t="shared" si="4"/>
        <v>6756.7730000000001</v>
      </c>
      <c r="J7" s="88">
        <f t="shared" si="5"/>
        <v>7.0909132230784662E-3</v>
      </c>
      <c r="K7" s="88">
        <f t="shared" si="6"/>
        <v>0.3447943086023274</v>
      </c>
      <c r="L7" s="88">
        <f t="shared" si="7"/>
        <v>0.14370765452679851</v>
      </c>
      <c r="M7" s="89">
        <f t="shared" si="8"/>
        <v>13.103</v>
      </c>
      <c r="N7" s="90">
        <f t="shared" si="9"/>
        <v>0.104</v>
      </c>
      <c r="O7" s="90">
        <f t="shared" si="10"/>
        <v>15.88</v>
      </c>
      <c r="P7" s="91">
        <f t="shared" si="11"/>
        <v>0.15</v>
      </c>
      <c r="Q7" s="92">
        <f t="shared" si="12"/>
        <v>90</v>
      </c>
      <c r="R7" s="93">
        <f t="shared" si="13"/>
        <v>25.617304415726565</v>
      </c>
      <c r="S7" s="78">
        <f t="shared" si="14"/>
        <v>7</v>
      </c>
      <c r="T7" s="78">
        <f t="shared" si="15"/>
        <v>1073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199</v>
      </c>
      <c r="Z7" s="4" t="s">
        <v>194</v>
      </c>
      <c r="AA7" s="4" t="s">
        <v>48</v>
      </c>
      <c r="AB7" s="4">
        <v>502</v>
      </c>
      <c r="AC7" s="4">
        <v>6756.7730000000001</v>
      </c>
      <c r="AD7" s="4">
        <v>3334.6790000000001</v>
      </c>
      <c r="AE7" s="4">
        <v>2.0259999999999998</v>
      </c>
      <c r="AF7" s="4">
        <v>2.1</v>
      </c>
      <c r="AG7" s="4">
        <v>13.103</v>
      </c>
      <c r="AH7" s="4">
        <v>406.962109</v>
      </c>
      <c r="AI7" s="4">
        <v>2.8857330000000001</v>
      </c>
      <c r="AJ7" s="4">
        <v>140.318219</v>
      </c>
      <c r="AK7" s="4">
        <v>971</v>
      </c>
      <c r="AL7" s="4">
        <v>7</v>
      </c>
      <c r="AM7" s="4">
        <v>1073</v>
      </c>
      <c r="AN7" s="4">
        <v>90</v>
      </c>
      <c r="AO7" s="4">
        <v>16.602952999999999</v>
      </c>
      <c r="AP7" s="4">
        <v>1975.8</v>
      </c>
      <c r="AQ7" s="4">
        <v>9</v>
      </c>
      <c r="AR7" s="4">
        <v>3</v>
      </c>
      <c r="AS7" s="4">
        <v>395</v>
      </c>
      <c r="AT7" s="4">
        <v>0.104</v>
      </c>
      <c r="AU7" s="4">
        <v>15.88</v>
      </c>
      <c r="AV7" s="4">
        <v>61405</v>
      </c>
      <c r="AW7" s="4">
        <v>0</v>
      </c>
      <c r="AX7" s="23">
        <v>0.53</v>
      </c>
      <c r="AY7">
        <v>0.92238095238095241</v>
      </c>
      <c r="AZ7" t="s">
        <v>68</v>
      </c>
      <c r="BA7" t="s">
        <v>195</v>
      </c>
      <c r="BB7">
        <v>5</v>
      </c>
      <c r="BC7" t="s">
        <v>555</v>
      </c>
      <c r="BD7">
        <v>13</v>
      </c>
      <c r="BE7">
        <v>127874.97799999999</v>
      </c>
      <c r="BF7">
        <v>4.7698416808329779E-2</v>
      </c>
      <c r="BG7">
        <v>4.3996111122730851E-2</v>
      </c>
      <c r="BH7">
        <v>342547.58500000014</v>
      </c>
      <c r="BI7">
        <v>1.7806092546237037E-2</v>
      </c>
      <c r="BJ7">
        <v>1.6424000600981495E-2</v>
      </c>
      <c r="BK7">
        <v>1</v>
      </c>
      <c r="BL7" t="s">
        <v>66</v>
      </c>
      <c r="BM7">
        <v>-1</v>
      </c>
      <c r="BN7" t="s">
        <v>554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70바5064</v>
      </c>
      <c r="D8" s="48" t="str">
        <f t="shared" ref="D8:D45" si="23">Z8</f>
        <v>대형</v>
      </c>
      <c r="E8" s="44" t="str">
        <f t="shared" si="16"/>
        <v>C</v>
      </c>
      <c r="F8" s="94">
        <f t="shared" si="17"/>
        <v>0.89761904761904754</v>
      </c>
      <c r="G8" s="95">
        <f t="shared" si="18"/>
        <v>1.885</v>
      </c>
      <c r="H8" s="96">
        <f t="shared" si="19"/>
        <v>2.1</v>
      </c>
      <c r="I8" s="97">
        <f t="shared" ref="I8:I45" si="24">AC8</f>
        <v>6402.3779999999997</v>
      </c>
      <c r="J8" s="98">
        <f t="shared" ref="J8:J45" si="25">AI8/AH8</f>
        <v>9.3575710962301162E-3</v>
      </c>
      <c r="K8" s="98">
        <f t="shared" ref="K8:K45" si="26">AJ8/AH8</f>
        <v>0.36229883196316925</v>
      </c>
      <c r="L8" s="98">
        <f t="shared" ref="L8:L45" si="27">AK8/AC8</f>
        <v>0.19414661239933037</v>
      </c>
      <c r="M8" s="99">
        <f t="shared" ref="M8:M45" si="28">AG8</f>
        <v>15.853999999999999</v>
      </c>
      <c r="N8" s="100">
        <f t="shared" ref="N8:N45" si="29">IF(AW8=0,AT8,"속도계이상")</f>
        <v>0.25</v>
      </c>
      <c r="O8" s="100">
        <f t="shared" ref="O8:O45" si="30">IF(AW8=0,AU8,"속도계이상")</f>
        <v>23.771999999999998</v>
      </c>
      <c r="P8" s="101">
        <f t="shared" ref="P8:P45" si="31">AQ8/60</f>
        <v>1.53</v>
      </c>
      <c r="Q8" s="102">
        <f t="shared" ref="Q8:Q45" si="32">AN8</f>
        <v>95</v>
      </c>
      <c r="R8" s="103">
        <f t="shared" ref="R8:R45" si="33">AC8/(AH8-AI8-AJ8)</f>
        <v>26.105299568128768</v>
      </c>
      <c r="S8" s="75">
        <f t="shared" ref="S8:S45" si="34">IF(AW8=0,AL8,"속도계이상")</f>
        <v>16</v>
      </c>
      <c r="T8" s="75">
        <f t="shared" ref="T8:T45" si="35">IF(AW8=0,AM8,"속도계이상")</f>
        <v>1522</v>
      </c>
      <c r="U8" t="s">
        <v>118</v>
      </c>
      <c r="V8" s="5" t="s">
        <v>119</v>
      </c>
      <c r="W8" t="s">
        <v>118</v>
      </c>
      <c r="X8" s="5" t="s">
        <v>119</v>
      </c>
      <c r="Y8" t="s">
        <v>201</v>
      </c>
      <c r="Z8" t="s">
        <v>194</v>
      </c>
      <c r="AA8" t="s">
        <v>48</v>
      </c>
      <c r="AB8">
        <v>502</v>
      </c>
      <c r="AC8" s="1">
        <v>6402.3779999999997</v>
      </c>
      <c r="AD8" s="1">
        <v>3396.6309999999999</v>
      </c>
      <c r="AE8" s="21">
        <v>1.885</v>
      </c>
      <c r="AF8">
        <v>2.1</v>
      </c>
      <c r="AG8">
        <v>15.853999999999999</v>
      </c>
      <c r="AH8">
        <v>390.31517500000001</v>
      </c>
      <c r="AI8">
        <v>3.6524019999999999</v>
      </c>
      <c r="AJ8">
        <v>141.410732</v>
      </c>
      <c r="AK8">
        <v>1243</v>
      </c>
      <c r="AL8">
        <v>16</v>
      </c>
      <c r="AM8">
        <v>1522</v>
      </c>
      <c r="AN8">
        <v>95</v>
      </c>
      <c r="AO8">
        <v>16.403096999999999</v>
      </c>
      <c r="AP8">
        <v>2694.8</v>
      </c>
      <c r="AQ8">
        <v>91.8</v>
      </c>
      <c r="AR8">
        <v>16</v>
      </c>
      <c r="AS8">
        <v>3634</v>
      </c>
      <c r="AT8">
        <v>0.25</v>
      </c>
      <c r="AU8">
        <v>23.771999999999998</v>
      </c>
      <c r="AV8">
        <v>55888</v>
      </c>
      <c r="AW8">
        <v>0</v>
      </c>
      <c r="AX8" s="22">
        <v>0.55000000000000004</v>
      </c>
      <c r="AY8">
        <v>0.87238095238095237</v>
      </c>
      <c r="AZ8" t="s">
        <v>69</v>
      </c>
      <c r="BA8" t="s">
        <v>195</v>
      </c>
      <c r="BB8">
        <v>7</v>
      </c>
      <c r="BC8" t="s">
        <v>217</v>
      </c>
      <c r="BD8">
        <v>15</v>
      </c>
      <c r="BE8">
        <v>127874.97799999999</v>
      </c>
      <c r="BF8">
        <v>4.6783398078082176E-2</v>
      </c>
      <c r="BG8">
        <v>4.0812945370974546E-2</v>
      </c>
      <c r="BH8">
        <v>342547.58500000014</v>
      </c>
      <c r="BI8">
        <v>1.7464510806578883E-2</v>
      </c>
      <c r="BJ8">
        <v>1.523570657031072E-2</v>
      </c>
      <c r="BK8">
        <v>1</v>
      </c>
      <c r="BL8" t="s">
        <v>68</v>
      </c>
      <c r="BM8">
        <v>-1</v>
      </c>
      <c r="BN8" t="s">
        <v>554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70바5065</v>
      </c>
      <c r="D9" s="65" t="str">
        <f t="shared" si="23"/>
        <v>대형</v>
      </c>
      <c r="E9" s="61" t="str">
        <f t="shared" si="16"/>
        <v>C</v>
      </c>
      <c r="F9" s="84">
        <f t="shared" si="17"/>
        <v>0.85190476190476183</v>
      </c>
      <c r="G9" s="85">
        <f t="shared" si="18"/>
        <v>1.7889999999999999</v>
      </c>
      <c r="H9" s="86">
        <f t="shared" si="19"/>
        <v>2.1</v>
      </c>
      <c r="I9" s="87">
        <f t="shared" si="24"/>
        <v>5993.9660000000003</v>
      </c>
      <c r="J9" s="88">
        <f t="shared" si="25"/>
        <v>1.8824219998646849E-2</v>
      </c>
      <c r="K9" s="88">
        <f t="shared" si="26"/>
        <v>0.37534620187701573</v>
      </c>
      <c r="L9" s="88">
        <f t="shared" si="27"/>
        <v>0.20654104477736443</v>
      </c>
      <c r="M9" s="89">
        <f t="shared" si="28"/>
        <v>17.433</v>
      </c>
      <c r="N9" s="90">
        <f t="shared" si="29"/>
        <v>0.36699999999999999</v>
      </c>
      <c r="O9" s="90">
        <f t="shared" si="30"/>
        <v>24.375</v>
      </c>
      <c r="P9" s="91">
        <f t="shared" si="31"/>
        <v>0.13499999999999998</v>
      </c>
      <c r="Q9" s="92">
        <f t="shared" si="32"/>
        <v>88</v>
      </c>
      <c r="R9" s="93">
        <f t="shared" si="33"/>
        <v>26.016943593730993</v>
      </c>
      <c r="S9" s="78">
        <f t="shared" si="34"/>
        <v>22</v>
      </c>
      <c r="T9" s="78">
        <f t="shared" si="35"/>
        <v>1461</v>
      </c>
      <c r="U9" t="s">
        <v>118</v>
      </c>
      <c r="V9" s="5" t="s">
        <v>119</v>
      </c>
      <c r="W9" t="s">
        <v>118</v>
      </c>
      <c r="X9" s="5" t="s">
        <v>119</v>
      </c>
      <c r="Y9" t="s">
        <v>203</v>
      </c>
      <c r="Z9" t="s">
        <v>194</v>
      </c>
      <c r="AA9" t="s">
        <v>48</v>
      </c>
      <c r="AB9">
        <v>502</v>
      </c>
      <c r="AC9" s="1">
        <v>5993.9660000000003</v>
      </c>
      <c r="AD9" s="1">
        <v>3351.248</v>
      </c>
      <c r="AE9" s="21">
        <v>1.7889999999999999</v>
      </c>
      <c r="AF9">
        <v>2.1</v>
      </c>
      <c r="AG9">
        <v>17.433</v>
      </c>
      <c r="AH9">
        <v>380.28353900000002</v>
      </c>
      <c r="AI9">
        <v>7.1585409999999996</v>
      </c>
      <c r="AJ9">
        <v>142.73798199999999</v>
      </c>
      <c r="AK9">
        <v>1238</v>
      </c>
      <c r="AL9">
        <v>22</v>
      </c>
      <c r="AM9">
        <v>1461</v>
      </c>
      <c r="AN9">
        <v>88</v>
      </c>
      <c r="AO9">
        <v>15.761832999999999</v>
      </c>
      <c r="AP9">
        <v>3330.2</v>
      </c>
      <c r="AQ9">
        <v>8.1</v>
      </c>
      <c r="AR9">
        <v>41</v>
      </c>
      <c r="AS9">
        <v>9408</v>
      </c>
      <c r="AT9">
        <v>0.36699999999999999</v>
      </c>
      <c r="AU9">
        <v>24.375</v>
      </c>
      <c r="AV9">
        <v>52492</v>
      </c>
      <c r="AW9">
        <v>0</v>
      </c>
      <c r="AX9" s="22">
        <v>0.56000000000000005</v>
      </c>
      <c r="AY9">
        <v>0.85619047619047617</v>
      </c>
      <c r="AZ9" t="s">
        <v>69</v>
      </c>
      <c r="BA9" t="s">
        <v>195</v>
      </c>
      <c r="BB9">
        <v>10</v>
      </c>
      <c r="BC9" t="s">
        <v>556</v>
      </c>
      <c r="BD9">
        <v>14</v>
      </c>
      <c r="BE9">
        <v>127874.97799999999</v>
      </c>
      <c r="BF9">
        <v>5.0227449501496692E-2</v>
      </c>
      <c r="BG9">
        <v>4.3004263906519548E-2</v>
      </c>
      <c r="BH9">
        <v>342547.58500000014</v>
      </c>
      <c r="BI9">
        <v>1.8750194954665924E-2</v>
      </c>
      <c r="BJ9">
        <v>1.6053738346899681E-2</v>
      </c>
      <c r="BK9">
        <v>1</v>
      </c>
      <c r="BL9" t="s">
        <v>69</v>
      </c>
      <c r="BM9">
        <v>0</v>
      </c>
      <c r="BN9" t="s">
        <v>557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70바5067</v>
      </c>
      <c r="D10" s="48" t="str">
        <f t="shared" si="23"/>
        <v>대형</v>
      </c>
      <c r="E10" s="44" t="str">
        <f t="shared" si="16"/>
        <v>D</v>
      </c>
      <c r="F10" s="94">
        <f t="shared" si="17"/>
        <v>0.83809523809523812</v>
      </c>
      <c r="G10" s="95">
        <f t="shared" si="18"/>
        <v>1.76</v>
      </c>
      <c r="H10" s="96">
        <f t="shared" si="19"/>
        <v>2.1</v>
      </c>
      <c r="I10" s="97">
        <f t="shared" si="24"/>
        <v>5547.0439999999999</v>
      </c>
      <c r="J10" s="98">
        <f t="shared" si="25"/>
        <v>1.4005355315523303E-2</v>
      </c>
      <c r="K10" s="98">
        <f t="shared" si="26"/>
        <v>0.37619123477276767</v>
      </c>
      <c r="L10" s="98">
        <f t="shared" si="27"/>
        <v>0.15828250145482892</v>
      </c>
      <c r="M10" s="99">
        <f t="shared" si="28"/>
        <v>18.172000000000001</v>
      </c>
      <c r="N10" s="100">
        <f t="shared" si="29"/>
        <v>0.23400000000000001</v>
      </c>
      <c r="O10" s="100">
        <f t="shared" si="30"/>
        <v>23.202000000000002</v>
      </c>
      <c r="P10" s="101">
        <f t="shared" si="31"/>
        <v>1.1116666666666668</v>
      </c>
      <c r="Q10" s="102">
        <f t="shared" si="32"/>
        <v>92</v>
      </c>
      <c r="R10" s="103">
        <f t="shared" si="33"/>
        <v>26.846335548065049</v>
      </c>
      <c r="S10" s="75">
        <f t="shared" si="34"/>
        <v>13</v>
      </c>
      <c r="T10" s="75">
        <f t="shared" si="35"/>
        <v>1287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204</v>
      </c>
      <c r="Z10" s="4" t="s">
        <v>194</v>
      </c>
      <c r="AA10" s="4" t="s">
        <v>48</v>
      </c>
      <c r="AB10" s="4">
        <v>502</v>
      </c>
      <c r="AC10" s="4">
        <v>5547.0439999999999</v>
      </c>
      <c r="AD10" s="4">
        <v>3151.8609999999999</v>
      </c>
      <c r="AE10" s="4">
        <v>1.76</v>
      </c>
      <c r="AF10" s="4">
        <v>2.1</v>
      </c>
      <c r="AG10" s="4">
        <v>18.172000000000001</v>
      </c>
      <c r="AH10" s="4">
        <v>338.83381700000001</v>
      </c>
      <c r="AI10" s="4">
        <v>4.7454879999999999</v>
      </c>
      <c r="AJ10" s="4">
        <v>127.466312</v>
      </c>
      <c r="AK10" s="4">
        <v>878</v>
      </c>
      <c r="AL10" s="4">
        <v>13</v>
      </c>
      <c r="AM10" s="4">
        <v>1287</v>
      </c>
      <c r="AN10" s="4">
        <v>92</v>
      </c>
      <c r="AO10" s="4">
        <v>16.370985999999998</v>
      </c>
      <c r="AP10" s="4">
        <v>3649.9</v>
      </c>
      <c r="AQ10" s="4">
        <v>66.7</v>
      </c>
      <c r="AR10" s="4">
        <v>17</v>
      </c>
      <c r="AS10" s="4">
        <v>6302</v>
      </c>
      <c r="AT10" s="4">
        <v>0.23400000000000001</v>
      </c>
      <c r="AU10" s="4">
        <v>23.202000000000002</v>
      </c>
      <c r="AV10" s="4">
        <v>47503</v>
      </c>
      <c r="AW10" s="4">
        <v>0</v>
      </c>
      <c r="AX10" s="23">
        <v>0.55000000000000004</v>
      </c>
      <c r="AY10">
        <v>0.84857142857142853</v>
      </c>
      <c r="AZ10" t="s">
        <v>67</v>
      </c>
      <c r="BA10" t="s">
        <v>195</v>
      </c>
      <c r="BB10">
        <v>1</v>
      </c>
      <c r="BC10" t="s">
        <v>196</v>
      </c>
      <c r="BD10">
        <v>1</v>
      </c>
      <c r="BE10">
        <v>127874.97799999999</v>
      </c>
      <c r="BF10">
        <v>4.5224422247798948E-2</v>
      </c>
      <c r="BG10">
        <v>3.8376152593132248E-2</v>
      </c>
      <c r="BH10">
        <v>342547.58500000014</v>
      </c>
      <c r="BI10">
        <v>1.6882536188366347E-2</v>
      </c>
      <c r="BJ10">
        <v>1.4326037851270871E-2</v>
      </c>
      <c r="BK10">
        <v>1</v>
      </c>
      <c r="BL10" t="s">
        <v>69</v>
      </c>
      <c r="BM10">
        <v>-1</v>
      </c>
      <c r="BN10" t="s">
        <v>554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70바5081</v>
      </c>
      <c r="D11" s="65" t="str">
        <f t="shared" si="23"/>
        <v>대형</v>
      </c>
      <c r="E11" s="61" t="str">
        <f t="shared" si="16"/>
        <v>C</v>
      </c>
      <c r="F11" s="84">
        <f t="shared" si="17"/>
        <v>0.82333333333333336</v>
      </c>
      <c r="G11" s="85">
        <f t="shared" si="18"/>
        <v>1.7290000000000001</v>
      </c>
      <c r="H11" s="86">
        <f t="shared" si="19"/>
        <v>2.1</v>
      </c>
      <c r="I11" s="87">
        <f t="shared" si="24"/>
        <v>4749.6130000000003</v>
      </c>
      <c r="J11" s="88">
        <f t="shared" si="25"/>
        <v>2.5628160461036713E-2</v>
      </c>
      <c r="K11" s="88">
        <f t="shared" si="26"/>
        <v>0.37420163382493843</v>
      </c>
      <c r="L11" s="88">
        <f t="shared" si="27"/>
        <v>0.20233227422950037</v>
      </c>
      <c r="M11" s="89">
        <f t="shared" si="28"/>
        <v>18.105</v>
      </c>
      <c r="N11" s="90">
        <f t="shared" si="29"/>
        <v>5.516</v>
      </c>
      <c r="O11" s="90">
        <f t="shared" si="30"/>
        <v>38.192999999999998</v>
      </c>
      <c r="P11" s="91">
        <f t="shared" si="31"/>
        <v>0.50166666666666671</v>
      </c>
      <c r="Q11" s="92">
        <f t="shared" si="32"/>
        <v>86</v>
      </c>
      <c r="R11" s="93">
        <f t="shared" si="33"/>
        <v>26.793216544314646</v>
      </c>
      <c r="S11" s="78">
        <f t="shared" si="34"/>
        <v>262</v>
      </c>
      <c r="T11" s="78">
        <f t="shared" si="35"/>
        <v>1814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206</v>
      </c>
      <c r="Z11" t="s">
        <v>194</v>
      </c>
      <c r="AA11" t="s">
        <v>48</v>
      </c>
      <c r="AB11">
        <v>502</v>
      </c>
      <c r="AC11" s="1">
        <v>4749.6130000000003</v>
      </c>
      <c r="AD11" s="1">
        <v>2746.9659999999999</v>
      </c>
      <c r="AE11" s="21">
        <v>1.7290000000000001</v>
      </c>
      <c r="AF11">
        <v>2.1</v>
      </c>
      <c r="AG11">
        <v>18.105</v>
      </c>
      <c r="AH11">
        <v>295.364937</v>
      </c>
      <c r="AI11">
        <v>7.5696599999999998</v>
      </c>
      <c r="AJ11">
        <v>110.526042</v>
      </c>
      <c r="AK11">
        <v>961</v>
      </c>
      <c r="AL11">
        <v>262</v>
      </c>
      <c r="AM11">
        <v>1814</v>
      </c>
      <c r="AN11">
        <v>86</v>
      </c>
      <c r="AO11">
        <v>16.080490000000001</v>
      </c>
      <c r="AP11">
        <v>2958.4</v>
      </c>
      <c r="AQ11">
        <v>30.1</v>
      </c>
      <c r="AR11">
        <v>31</v>
      </c>
      <c r="AS11">
        <v>11735</v>
      </c>
      <c r="AT11">
        <v>5.516</v>
      </c>
      <c r="AU11">
        <v>38.192999999999998</v>
      </c>
      <c r="AV11">
        <v>0</v>
      </c>
      <c r="AW11">
        <v>0</v>
      </c>
      <c r="AX11" s="22">
        <v>0.54</v>
      </c>
      <c r="AY11">
        <v>0.88</v>
      </c>
      <c r="AZ11" t="s">
        <v>69</v>
      </c>
      <c r="BA11" t="s">
        <v>195</v>
      </c>
      <c r="BB11">
        <v>4</v>
      </c>
      <c r="BC11" t="s">
        <v>220</v>
      </c>
      <c r="BD11">
        <v>15</v>
      </c>
      <c r="BE11">
        <v>127874.97799999999</v>
      </c>
      <c r="BF11">
        <v>4.140044505032095E-2</v>
      </c>
      <c r="BG11">
        <v>3.6432391644282434E-2</v>
      </c>
      <c r="BH11">
        <v>342547.58500000014</v>
      </c>
      <c r="BI11">
        <v>1.5455023569937E-2</v>
      </c>
      <c r="BJ11">
        <v>1.360042074154456E-2</v>
      </c>
      <c r="BK11">
        <v>1</v>
      </c>
      <c r="BL11" t="s">
        <v>68</v>
      </c>
      <c r="BM11">
        <v>-1</v>
      </c>
      <c r="BN11" t="s">
        <v>554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70바5084</v>
      </c>
      <c r="D12" s="48" t="str">
        <f t="shared" si="23"/>
        <v>대형</v>
      </c>
      <c r="E12" s="44" t="str">
        <f t="shared" si="16"/>
        <v>D</v>
      </c>
      <c r="F12" s="94">
        <f t="shared" si="17"/>
        <v>0.88149999999999995</v>
      </c>
      <c r="G12" s="95">
        <f t="shared" si="18"/>
        <v>1.7629999999999999</v>
      </c>
      <c r="H12" s="96">
        <f t="shared" si="19"/>
        <v>2</v>
      </c>
      <c r="I12" s="97">
        <f t="shared" si="24"/>
        <v>4695.7020000000002</v>
      </c>
      <c r="J12" s="98">
        <f t="shared" si="25"/>
        <v>1.7699603106148327E-2</v>
      </c>
      <c r="K12" s="98">
        <f t="shared" si="26"/>
        <v>0.37736471863105964</v>
      </c>
      <c r="L12" s="98">
        <f t="shared" si="27"/>
        <v>0.17100744468026291</v>
      </c>
      <c r="M12" s="99">
        <f t="shared" si="28"/>
        <v>19.221</v>
      </c>
      <c r="N12" s="100">
        <f t="shared" si="29"/>
        <v>8.5000000000000006E-2</v>
      </c>
      <c r="O12" s="100">
        <f t="shared" si="30"/>
        <v>24.831</v>
      </c>
      <c r="P12" s="101">
        <f t="shared" si="31"/>
        <v>0.48166666666666663</v>
      </c>
      <c r="Q12" s="102">
        <f t="shared" si="32"/>
        <v>90</v>
      </c>
      <c r="R12" s="103">
        <f t="shared" si="33"/>
        <v>27.036722160104961</v>
      </c>
      <c r="S12" s="75">
        <f t="shared" si="34"/>
        <v>4</v>
      </c>
      <c r="T12" s="75">
        <f t="shared" si="35"/>
        <v>1166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207</v>
      </c>
      <c r="Z12" t="s">
        <v>194</v>
      </c>
      <c r="AA12" t="s">
        <v>48</v>
      </c>
      <c r="AB12">
        <v>502</v>
      </c>
      <c r="AC12" s="1">
        <v>4695.7020000000002</v>
      </c>
      <c r="AD12" s="1">
        <v>2662.9609999999998</v>
      </c>
      <c r="AE12" s="21">
        <v>1.7629999999999999</v>
      </c>
      <c r="AF12">
        <v>2</v>
      </c>
      <c r="AG12">
        <v>19.221</v>
      </c>
      <c r="AH12">
        <v>287.102709</v>
      </c>
      <c r="AI12">
        <v>5.0816039999999996</v>
      </c>
      <c r="AJ12">
        <v>108.342433</v>
      </c>
      <c r="AK12">
        <v>803</v>
      </c>
      <c r="AL12">
        <v>4</v>
      </c>
      <c r="AM12">
        <v>1166</v>
      </c>
      <c r="AN12">
        <v>90</v>
      </c>
      <c r="AO12">
        <v>16.355477</v>
      </c>
      <c r="AP12">
        <v>3283.7</v>
      </c>
      <c r="AQ12">
        <v>28.9</v>
      </c>
      <c r="AR12">
        <v>27</v>
      </c>
      <c r="AS12">
        <v>9107</v>
      </c>
      <c r="AT12">
        <v>8.5000000000000006E-2</v>
      </c>
      <c r="AU12">
        <v>24.831</v>
      </c>
      <c r="AV12">
        <v>41151</v>
      </c>
      <c r="AW12">
        <v>0</v>
      </c>
      <c r="AX12" s="22">
        <v>0.56999999999999995</v>
      </c>
      <c r="AY12" s="2">
        <v>0.83666666666666656</v>
      </c>
      <c r="AZ12" s="2" t="s">
        <v>67</v>
      </c>
      <c r="BA12" s="2" t="s">
        <v>195</v>
      </c>
      <c r="BB12" s="2">
        <v>2</v>
      </c>
      <c r="BC12" s="2" t="s">
        <v>205</v>
      </c>
      <c r="BD12" s="2">
        <v>11</v>
      </c>
      <c r="BE12" s="2">
        <v>127874.97799999999</v>
      </c>
      <c r="BF12" s="2">
        <v>3.8651861977250936E-2</v>
      </c>
      <c r="BG12" s="2">
        <v>3.2338724520966609E-2</v>
      </c>
      <c r="BH12" s="2">
        <v>342547.58500000014</v>
      </c>
      <c r="BI12" s="2">
        <v>1.4428961745563022E-2</v>
      </c>
      <c r="BJ12" s="2">
        <v>1.207223132712106E-2</v>
      </c>
      <c r="BK12" s="2">
        <v>1</v>
      </c>
      <c r="BL12" s="2" t="s">
        <v>69</v>
      </c>
      <c r="BM12" s="2">
        <v>-1</v>
      </c>
      <c r="BN12" s="2" t="s">
        <v>554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70바5085</v>
      </c>
      <c r="D13" s="65" t="str">
        <f t="shared" si="23"/>
        <v>대형</v>
      </c>
      <c r="E13" s="61" t="str">
        <f t="shared" si="16"/>
        <v>C</v>
      </c>
      <c r="F13" s="84">
        <f t="shared" si="17"/>
        <v>0.81761904761904758</v>
      </c>
      <c r="G13" s="85">
        <f t="shared" si="18"/>
        <v>1.7170000000000001</v>
      </c>
      <c r="H13" s="86">
        <f t="shared" si="19"/>
        <v>2.1</v>
      </c>
      <c r="I13" s="87">
        <f t="shared" si="24"/>
        <v>5039.2539999999999</v>
      </c>
      <c r="J13" s="88">
        <f t="shared" si="25"/>
        <v>8.5470878158310608E-3</v>
      </c>
      <c r="K13" s="88">
        <f t="shared" si="26"/>
        <v>0.36688287530635327</v>
      </c>
      <c r="L13" s="88">
        <f t="shared" si="27"/>
        <v>0.25460117707898827</v>
      </c>
      <c r="M13" s="89">
        <f t="shared" si="28"/>
        <v>18.370999999999999</v>
      </c>
      <c r="N13" s="90">
        <f t="shared" si="29"/>
        <v>0.23799999999999999</v>
      </c>
      <c r="O13" s="90">
        <f t="shared" si="30"/>
        <v>13.375</v>
      </c>
      <c r="P13" s="91">
        <f t="shared" si="31"/>
        <v>4.6916666666666664</v>
      </c>
      <c r="Q13" s="92">
        <f t="shared" si="32"/>
        <v>92</v>
      </c>
      <c r="R13" s="93">
        <f t="shared" si="33"/>
        <v>26.897768214798688</v>
      </c>
      <c r="S13" s="78">
        <f t="shared" si="34"/>
        <v>12</v>
      </c>
      <c r="T13" s="78">
        <f t="shared" si="35"/>
        <v>674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208</v>
      </c>
      <c r="Z13" s="4" t="s">
        <v>194</v>
      </c>
      <c r="AA13" s="4" t="s">
        <v>48</v>
      </c>
      <c r="AB13" s="4">
        <v>502</v>
      </c>
      <c r="AC13" s="4">
        <v>5039.2539999999999</v>
      </c>
      <c r="AD13" s="4">
        <v>2934.462</v>
      </c>
      <c r="AE13" s="4">
        <v>1.7170000000000001</v>
      </c>
      <c r="AF13" s="4">
        <v>2.1</v>
      </c>
      <c r="AG13" s="4">
        <v>18.370999999999999</v>
      </c>
      <c r="AH13" s="4">
        <v>299.96380699999997</v>
      </c>
      <c r="AI13" s="4">
        <v>2.5638169999999998</v>
      </c>
      <c r="AJ13" s="4">
        <v>110.05158400000001</v>
      </c>
      <c r="AK13" s="4">
        <v>1283</v>
      </c>
      <c r="AL13" s="4">
        <v>12</v>
      </c>
      <c r="AM13" s="4">
        <v>674</v>
      </c>
      <c r="AN13" s="4">
        <v>92</v>
      </c>
      <c r="AO13" s="4">
        <v>16.79954</v>
      </c>
      <c r="AP13" s="4">
        <v>2965.1</v>
      </c>
      <c r="AQ13" s="4">
        <v>281.5</v>
      </c>
      <c r="AR13" s="4">
        <v>8</v>
      </c>
      <c r="AS13" s="4">
        <v>1166</v>
      </c>
      <c r="AT13" s="4">
        <v>0.23799999999999999</v>
      </c>
      <c r="AU13" s="4">
        <v>13.375</v>
      </c>
      <c r="AV13" s="4">
        <v>44990</v>
      </c>
      <c r="AW13" s="4">
        <v>0</v>
      </c>
      <c r="AX13" s="23">
        <v>0.54</v>
      </c>
      <c r="AY13">
        <v>0.85238095238095235</v>
      </c>
      <c r="AZ13" t="s">
        <v>69</v>
      </c>
      <c r="BA13" t="s">
        <v>195</v>
      </c>
      <c r="BB13">
        <v>12</v>
      </c>
      <c r="BC13" t="s">
        <v>558</v>
      </c>
      <c r="BD13">
        <v>12</v>
      </c>
      <c r="BE13">
        <v>127874.97799999999</v>
      </c>
      <c r="BF13">
        <v>3.3127137664101886E-2</v>
      </c>
      <c r="BG13">
        <v>2.8236941151782081E-2</v>
      </c>
      <c r="BH13">
        <v>342547.58500000014</v>
      </c>
      <c r="BI13">
        <v>1.2366550475023778E-2</v>
      </c>
      <c r="BJ13">
        <v>1.0541012071567886E-2</v>
      </c>
      <c r="BK13">
        <v>1</v>
      </c>
      <c r="BL13" t="s">
        <v>69</v>
      </c>
      <c r="BM13">
        <v>0</v>
      </c>
      <c r="BN13" t="s">
        <v>557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70바5087</v>
      </c>
      <c r="D14" s="48" t="str">
        <f t="shared" si="23"/>
        <v>대형</v>
      </c>
      <c r="E14" s="44" t="str">
        <f t="shared" si="16"/>
        <v>C</v>
      </c>
      <c r="F14" s="94">
        <f t="shared" si="17"/>
        <v>0.82285714285714284</v>
      </c>
      <c r="G14" s="95">
        <f t="shared" si="18"/>
        <v>1.728</v>
      </c>
      <c r="H14" s="96">
        <f t="shared" si="19"/>
        <v>2.1</v>
      </c>
      <c r="I14" s="97">
        <f t="shared" si="24"/>
        <v>3803.91</v>
      </c>
      <c r="J14" s="98">
        <f t="shared" si="25"/>
        <v>1.9762209408943177E-2</v>
      </c>
      <c r="K14" s="98">
        <f t="shared" si="26"/>
        <v>0.36296970967665798</v>
      </c>
      <c r="L14" s="98">
        <f t="shared" si="27"/>
        <v>0.16114997463136616</v>
      </c>
      <c r="M14" s="99">
        <f t="shared" si="28"/>
        <v>18.504999999999999</v>
      </c>
      <c r="N14" s="100">
        <f t="shared" si="29"/>
        <v>0.13100000000000001</v>
      </c>
      <c r="O14" s="100">
        <f t="shared" si="30"/>
        <v>23.922999999999998</v>
      </c>
      <c r="P14" s="101">
        <f t="shared" si="31"/>
        <v>1.4883333333333333</v>
      </c>
      <c r="Q14" s="102">
        <f t="shared" si="32"/>
        <v>90</v>
      </c>
      <c r="R14" s="103">
        <f t="shared" si="33"/>
        <v>27.20294192331982</v>
      </c>
      <c r="S14" s="75">
        <f t="shared" si="34"/>
        <v>5</v>
      </c>
      <c r="T14" s="75">
        <f t="shared" si="35"/>
        <v>910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209</v>
      </c>
      <c r="Z14" t="s">
        <v>194</v>
      </c>
      <c r="AA14" t="s">
        <v>48</v>
      </c>
      <c r="AB14">
        <v>502</v>
      </c>
      <c r="AC14" s="1">
        <v>3803.91</v>
      </c>
      <c r="AD14" s="1">
        <v>2201.8649999999998</v>
      </c>
      <c r="AE14" s="21">
        <v>1.728</v>
      </c>
      <c r="AF14">
        <v>2.1</v>
      </c>
      <c r="AG14">
        <v>18.504999999999999</v>
      </c>
      <c r="AH14">
        <v>226.53772699999999</v>
      </c>
      <c r="AI14">
        <v>4.4768860000000004</v>
      </c>
      <c r="AJ14">
        <v>82.226332999999997</v>
      </c>
      <c r="AK14">
        <v>613</v>
      </c>
      <c r="AL14">
        <v>5</v>
      </c>
      <c r="AM14">
        <v>910</v>
      </c>
      <c r="AN14">
        <v>90</v>
      </c>
      <c r="AO14">
        <v>16.791506999999999</v>
      </c>
      <c r="AP14">
        <v>2861.4</v>
      </c>
      <c r="AQ14">
        <v>89.3</v>
      </c>
      <c r="AR14">
        <v>8</v>
      </c>
      <c r="AS14">
        <v>2698</v>
      </c>
      <c r="AT14">
        <v>0.13100000000000001</v>
      </c>
      <c r="AU14">
        <v>23.922999999999998</v>
      </c>
      <c r="AV14">
        <v>33509</v>
      </c>
      <c r="AW14">
        <v>0</v>
      </c>
      <c r="AX14" s="22">
        <v>0.54</v>
      </c>
      <c r="AY14">
        <v>0.85809523809523813</v>
      </c>
      <c r="AZ14" t="s">
        <v>69</v>
      </c>
      <c r="BA14" t="s">
        <v>195</v>
      </c>
      <c r="BB14">
        <v>9</v>
      </c>
      <c r="BC14" t="s">
        <v>559</v>
      </c>
      <c r="BD14">
        <v>16</v>
      </c>
      <c r="BE14">
        <v>127874.97799999999</v>
      </c>
      <c r="BF14">
        <v>3.4864045098799548E-2</v>
      </c>
      <c r="BG14">
        <v>2.9916671080017519E-2</v>
      </c>
      <c r="BH14">
        <v>342547.58500000014</v>
      </c>
      <c r="BI14">
        <v>1.3014947981606694E-2</v>
      </c>
      <c r="BJ14">
        <v>1.1168064887073935E-2</v>
      </c>
      <c r="BK14">
        <v>1</v>
      </c>
      <c r="BL14" t="s">
        <v>67</v>
      </c>
      <c r="BM14">
        <v>1</v>
      </c>
      <c r="BN14" t="s">
        <v>560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70바5903</v>
      </c>
      <c r="D15" s="65" t="str">
        <f t="shared" si="23"/>
        <v>대형</v>
      </c>
      <c r="E15" s="61" t="str">
        <f t="shared" si="16"/>
        <v>A</v>
      </c>
      <c r="F15" s="84">
        <f t="shared" si="17"/>
        <v>0.83714285714285708</v>
      </c>
      <c r="G15" s="85">
        <f t="shared" si="18"/>
        <v>1.758</v>
      </c>
      <c r="H15" s="86">
        <f t="shared" si="19"/>
        <v>2.1</v>
      </c>
      <c r="I15" s="87">
        <f t="shared" si="24"/>
        <v>4236.8149999999996</v>
      </c>
      <c r="J15" s="88">
        <f t="shared" si="25"/>
        <v>1.2166682149602374E-2</v>
      </c>
      <c r="K15" s="88">
        <f t="shared" si="26"/>
        <v>0.36203398992736696</v>
      </c>
      <c r="L15" s="88">
        <f t="shared" si="27"/>
        <v>0.19991432243324292</v>
      </c>
      <c r="M15" s="89">
        <f t="shared" si="28"/>
        <v>16.782</v>
      </c>
      <c r="N15" s="90">
        <f t="shared" si="29"/>
        <v>0.378</v>
      </c>
      <c r="O15" s="90">
        <f t="shared" si="30"/>
        <v>12.698</v>
      </c>
      <c r="P15" s="91">
        <f t="shared" si="31"/>
        <v>0.98666666666666669</v>
      </c>
      <c r="Q15" s="92">
        <f t="shared" si="32"/>
        <v>90</v>
      </c>
      <c r="R15" s="93">
        <f t="shared" si="33"/>
        <v>25.813242037834438</v>
      </c>
      <c r="S15" s="78">
        <f t="shared" si="34"/>
        <v>16</v>
      </c>
      <c r="T15" s="78">
        <f t="shared" si="35"/>
        <v>538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210</v>
      </c>
      <c r="Z15" t="s">
        <v>194</v>
      </c>
      <c r="AA15" t="s">
        <v>48</v>
      </c>
      <c r="AB15">
        <v>502</v>
      </c>
      <c r="AC15" s="1">
        <v>4236.8149999999996</v>
      </c>
      <c r="AD15" s="1">
        <v>2409.337</v>
      </c>
      <c r="AE15" s="21">
        <v>1.758</v>
      </c>
      <c r="AF15">
        <v>2.1</v>
      </c>
      <c r="AG15">
        <v>16.782</v>
      </c>
      <c r="AH15">
        <v>262.27799499999998</v>
      </c>
      <c r="AI15">
        <v>3.1910530000000001</v>
      </c>
      <c r="AJ15">
        <v>94.953548999999995</v>
      </c>
      <c r="AK15">
        <v>847</v>
      </c>
      <c r="AL15">
        <v>16</v>
      </c>
      <c r="AM15">
        <v>538</v>
      </c>
      <c r="AN15">
        <v>90</v>
      </c>
      <c r="AO15">
        <v>16.153908999999999</v>
      </c>
      <c r="AP15">
        <v>1985.8</v>
      </c>
      <c r="AQ15">
        <v>59.2</v>
      </c>
      <c r="AR15">
        <v>13</v>
      </c>
      <c r="AS15">
        <v>3975</v>
      </c>
      <c r="AT15">
        <v>0.378</v>
      </c>
      <c r="AU15">
        <v>12.698</v>
      </c>
      <c r="AV15">
        <v>36274</v>
      </c>
      <c r="AW15">
        <v>0</v>
      </c>
      <c r="AX15" s="22">
        <v>0.54</v>
      </c>
      <c r="AY15">
        <v>0.95809523809523811</v>
      </c>
      <c r="AZ15" t="s">
        <v>66</v>
      </c>
      <c r="BA15" t="s">
        <v>195</v>
      </c>
      <c r="BB15">
        <v>4</v>
      </c>
      <c r="BC15" t="s">
        <v>561</v>
      </c>
      <c r="BD15">
        <v>20</v>
      </c>
      <c r="BE15">
        <v>127874.97799999999</v>
      </c>
      <c r="BF15">
        <v>5.4654195131122532E-2</v>
      </c>
      <c r="BG15">
        <v>5.2363924097056445E-2</v>
      </c>
      <c r="BH15">
        <v>342547.58500000014</v>
      </c>
      <c r="BI15">
        <v>2.0402724485709036E-2</v>
      </c>
      <c r="BJ15">
        <v>1.9547753173926943E-2</v>
      </c>
      <c r="BK15">
        <v>1</v>
      </c>
      <c r="BL15" t="s">
        <v>71</v>
      </c>
      <c r="BM15">
        <v>-1</v>
      </c>
      <c r="BN15" t="s">
        <v>554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70바5947</v>
      </c>
      <c r="D16" s="48" t="str">
        <f t="shared" si="23"/>
        <v>대형</v>
      </c>
      <c r="E16" s="44" t="str">
        <f t="shared" si="16"/>
        <v>A</v>
      </c>
      <c r="F16" s="94">
        <f t="shared" si="17"/>
        <v>0.92285714285714282</v>
      </c>
      <c r="G16" s="95">
        <f t="shared" si="18"/>
        <v>1.9379999999999999</v>
      </c>
      <c r="H16" s="96">
        <f t="shared" si="19"/>
        <v>2.1</v>
      </c>
      <c r="I16" s="97">
        <f t="shared" si="24"/>
        <v>6542.6170000000002</v>
      </c>
      <c r="J16" s="98">
        <f t="shared" si="25"/>
        <v>5.3225834196847744E-3</v>
      </c>
      <c r="K16" s="98">
        <f t="shared" si="26"/>
        <v>0.3713185953239922</v>
      </c>
      <c r="L16" s="98">
        <f t="shared" si="27"/>
        <v>0.13328000095374679</v>
      </c>
      <c r="M16" s="99">
        <f t="shared" si="28"/>
        <v>14.98</v>
      </c>
      <c r="N16" s="100">
        <f t="shared" si="29"/>
        <v>9.1999999999999998E-2</v>
      </c>
      <c r="O16" s="100">
        <f t="shared" si="30"/>
        <v>11.723000000000001</v>
      </c>
      <c r="P16" s="101">
        <f t="shared" si="31"/>
        <v>0.11833333333333333</v>
      </c>
      <c r="Q16" s="102">
        <f t="shared" si="32"/>
        <v>87</v>
      </c>
      <c r="R16" s="103">
        <f t="shared" si="33"/>
        <v>25.81105545394556</v>
      </c>
      <c r="S16" s="75">
        <f t="shared" si="34"/>
        <v>6</v>
      </c>
      <c r="T16" s="75">
        <f t="shared" si="35"/>
        <v>767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211</v>
      </c>
      <c r="Z16" s="4" t="s">
        <v>194</v>
      </c>
      <c r="AA16" s="4" t="s">
        <v>48</v>
      </c>
      <c r="AB16" s="4">
        <v>502</v>
      </c>
      <c r="AC16" s="4">
        <v>6542.6170000000002</v>
      </c>
      <c r="AD16" s="4">
        <v>3376.0309999999999</v>
      </c>
      <c r="AE16" s="4">
        <v>1.9379999999999999</v>
      </c>
      <c r="AF16" s="4">
        <v>2.1</v>
      </c>
      <c r="AG16" s="4">
        <v>14.98</v>
      </c>
      <c r="AH16" s="4">
        <v>406.63768499999998</v>
      </c>
      <c r="AI16" s="4">
        <v>2.1643629999999998</v>
      </c>
      <c r="AJ16" s="4">
        <v>150.99213399999999</v>
      </c>
      <c r="AK16" s="4">
        <v>872</v>
      </c>
      <c r="AL16" s="4">
        <v>6</v>
      </c>
      <c r="AM16" s="4">
        <v>767</v>
      </c>
      <c r="AN16" s="4">
        <v>87</v>
      </c>
      <c r="AO16" s="4">
        <v>16.089549000000002</v>
      </c>
      <c r="AP16" s="4">
        <v>2750</v>
      </c>
      <c r="AQ16" s="4">
        <v>7.1</v>
      </c>
      <c r="AR16" s="4">
        <v>10</v>
      </c>
      <c r="AS16" s="4">
        <v>1299</v>
      </c>
      <c r="AT16" s="4">
        <v>9.1999999999999998E-2</v>
      </c>
      <c r="AU16" s="4">
        <v>11.723000000000001</v>
      </c>
      <c r="AV16" s="4">
        <v>55158</v>
      </c>
      <c r="AW16" s="4">
        <v>0</v>
      </c>
      <c r="AX16" s="23">
        <v>0.55000000000000004</v>
      </c>
      <c r="AY16">
        <v>0.9514285714285714</v>
      </c>
      <c r="AZ16" t="s">
        <v>66</v>
      </c>
      <c r="BA16" t="s">
        <v>195</v>
      </c>
      <c r="BB16">
        <v>5</v>
      </c>
      <c r="BC16" t="s">
        <v>562</v>
      </c>
      <c r="BD16">
        <v>14</v>
      </c>
      <c r="BE16">
        <v>127874.97799999999</v>
      </c>
      <c r="BF16">
        <v>5.2172552475434258E-2</v>
      </c>
      <c r="BG16">
        <v>4.9638457069484596E-2</v>
      </c>
      <c r="BH16">
        <v>342547.58500000014</v>
      </c>
      <c r="BI16">
        <v>1.9476313050054046E-2</v>
      </c>
      <c r="BJ16">
        <v>1.8530320701908562E-2</v>
      </c>
      <c r="BK16">
        <v>1</v>
      </c>
      <c r="BL16" t="s">
        <v>71</v>
      </c>
      <c r="BM16">
        <v>-1</v>
      </c>
      <c r="BN16" t="s">
        <v>554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70바5987</v>
      </c>
      <c r="D17" s="65" t="str">
        <f t="shared" si="23"/>
        <v>대형</v>
      </c>
      <c r="E17" s="61" t="str">
        <f t="shared" si="16"/>
        <v>C</v>
      </c>
      <c r="F17" s="84">
        <f t="shared" si="17"/>
        <v>0.93285714285714283</v>
      </c>
      <c r="G17" s="85">
        <f t="shared" si="18"/>
        <v>1.9590000000000001</v>
      </c>
      <c r="H17" s="86">
        <f t="shared" si="19"/>
        <v>2.1</v>
      </c>
      <c r="I17" s="87">
        <f t="shared" si="24"/>
        <v>6608.9409999999998</v>
      </c>
      <c r="J17" s="88">
        <f t="shared" si="25"/>
        <v>8.3152468546631823E-3</v>
      </c>
      <c r="K17" s="88">
        <f t="shared" si="26"/>
        <v>0.3666552340205409</v>
      </c>
      <c r="L17" s="88">
        <f t="shared" si="27"/>
        <v>0.15645471793438617</v>
      </c>
      <c r="M17" s="89">
        <f t="shared" si="28"/>
        <v>14.455</v>
      </c>
      <c r="N17" s="90">
        <f t="shared" si="29"/>
        <v>0.151</v>
      </c>
      <c r="O17" s="90">
        <f t="shared" si="30"/>
        <v>9.1850000000000005</v>
      </c>
      <c r="P17" s="91">
        <f t="shared" si="31"/>
        <v>0.13499999999999998</v>
      </c>
      <c r="Q17" s="92">
        <f t="shared" si="32"/>
        <v>88</v>
      </c>
      <c r="R17" s="93">
        <f t="shared" si="33"/>
        <v>25.022406972285424</v>
      </c>
      <c r="S17" s="78">
        <f t="shared" si="34"/>
        <v>10</v>
      </c>
      <c r="T17" s="78">
        <f t="shared" si="35"/>
        <v>607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213</v>
      </c>
      <c r="Z17" t="s">
        <v>194</v>
      </c>
      <c r="AA17" t="s">
        <v>48</v>
      </c>
      <c r="AB17">
        <v>502</v>
      </c>
      <c r="AC17" s="1">
        <v>6608.9409999999998</v>
      </c>
      <c r="AD17" s="1">
        <v>3373.2440000000001</v>
      </c>
      <c r="AE17" s="21">
        <v>1.9590000000000001</v>
      </c>
      <c r="AF17">
        <v>2.1</v>
      </c>
      <c r="AG17">
        <v>14.455</v>
      </c>
      <c r="AH17">
        <v>422.57350400000001</v>
      </c>
      <c r="AI17">
        <v>3.5138029999999998</v>
      </c>
      <c r="AJ17">
        <v>154.93878699999999</v>
      </c>
      <c r="AK17">
        <v>1034</v>
      </c>
      <c r="AL17">
        <v>10</v>
      </c>
      <c r="AM17">
        <v>607</v>
      </c>
      <c r="AN17">
        <v>88</v>
      </c>
      <c r="AO17">
        <v>15.639742</v>
      </c>
      <c r="AP17">
        <v>1755.6</v>
      </c>
      <c r="AQ17">
        <v>8.1</v>
      </c>
      <c r="AR17">
        <v>2</v>
      </c>
      <c r="AS17">
        <v>968</v>
      </c>
      <c r="AT17">
        <v>0.151</v>
      </c>
      <c r="AU17">
        <v>9.1850000000000005</v>
      </c>
      <c r="AV17">
        <v>52448</v>
      </c>
      <c r="AW17">
        <v>0</v>
      </c>
      <c r="AX17" s="22">
        <v>0.56000000000000005</v>
      </c>
      <c r="AY17">
        <v>0.86</v>
      </c>
      <c r="AZ17" t="s">
        <v>69</v>
      </c>
      <c r="BA17" t="s">
        <v>195</v>
      </c>
      <c r="BB17">
        <v>8</v>
      </c>
      <c r="BC17" t="s">
        <v>227</v>
      </c>
      <c r="BD17">
        <v>15</v>
      </c>
      <c r="BE17">
        <v>127874.97799999999</v>
      </c>
      <c r="BF17">
        <v>3.3082586336789052E-2</v>
      </c>
      <c r="BG17">
        <v>2.8451024249638586E-2</v>
      </c>
      <c r="BH17">
        <v>342547.58500000014</v>
      </c>
      <c r="BI17">
        <v>1.2349919209034851E-2</v>
      </c>
      <c r="BJ17">
        <v>1.0620930519769973E-2</v>
      </c>
      <c r="BK17">
        <v>1</v>
      </c>
      <c r="BL17" t="s">
        <v>69</v>
      </c>
      <c r="BM17">
        <v>0</v>
      </c>
      <c r="BN17" t="s">
        <v>557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70바5990</v>
      </c>
      <c r="D18" s="48" t="str">
        <f t="shared" si="23"/>
        <v>대형</v>
      </c>
      <c r="E18" s="44" t="str">
        <f t="shared" si="16"/>
        <v>C</v>
      </c>
      <c r="F18" s="94">
        <f t="shared" si="17"/>
        <v>0.84450000000000003</v>
      </c>
      <c r="G18" s="95">
        <f t="shared" si="18"/>
        <v>1.6890000000000001</v>
      </c>
      <c r="H18" s="96">
        <f t="shared" si="19"/>
        <v>2</v>
      </c>
      <c r="I18" s="97">
        <f t="shared" si="24"/>
        <v>3724.6390000000001</v>
      </c>
      <c r="J18" s="98">
        <f t="shared" si="25"/>
        <v>2.0279757860016269E-2</v>
      </c>
      <c r="K18" s="98">
        <f t="shared" si="26"/>
        <v>0.36822752384066654</v>
      </c>
      <c r="L18" s="98">
        <f t="shared" si="27"/>
        <v>0.24942014514695249</v>
      </c>
      <c r="M18" s="99">
        <f t="shared" si="28"/>
        <v>19.998999999999999</v>
      </c>
      <c r="N18" s="100">
        <f t="shared" si="29"/>
        <v>0.26800000000000002</v>
      </c>
      <c r="O18" s="100">
        <f t="shared" si="30"/>
        <v>31.896000000000001</v>
      </c>
      <c r="P18" s="101">
        <f t="shared" si="31"/>
        <v>7.13</v>
      </c>
      <c r="Q18" s="102">
        <f t="shared" si="32"/>
        <v>96</v>
      </c>
      <c r="R18" s="103">
        <f t="shared" si="33"/>
        <v>27.634656161027024</v>
      </c>
      <c r="S18" s="75">
        <f t="shared" si="34"/>
        <v>10</v>
      </c>
      <c r="T18" s="75">
        <f t="shared" si="35"/>
        <v>1188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215</v>
      </c>
      <c r="Z18" t="s">
        <v>194</v>
      </c>
      <c r="AA18" t="s">
        <v>48</v>
      </c>
      <c r="AB18">
        <v>502</v>
      </c>
      <c r="AC18" s="1">
        <v>3724.6390000000001</v>
      </c>
      <c r="AD18" s="1">
        <v>2204.7339999999999</v>
      </c>
      <c r="AE18" s="21">
        <v>1.6890000000000001</v>
      </c>
      <c r="AF18">
        <v>2</v>
      </c>
      <c r="AG18">
        <v>19.998999999999999</v>
      </c>
      <c r="AH18">
        <v>220.413825</v>
      </c>
      <c r="AI18">
        <v>4.4699390000000001</v>
      </c>
      <c r="AJ18">
        <v>81.162436999999997</v>
      </c>
      <c r="AK18">
        <v>929</v>
      </c>
      <c r="AL18">
        <v>10</v>
      </c>
      <c r="AM18">
        <v>1188</v>
      </c>
      <c r="AN18">
        <v>96</v>
      </c>
      <c r="AO18">
        <v>16.898391</v>
      </c>
      <c r="AP18">
        <v>3753.8</v>
      </c>
      <c r="AQ18">
        <v>427.8</v>
      </c>
      <c r="AR18">
        <v>11</v>
      </c>
      <c r="AS18">
        <v>1069</v>
      </c>
      <c r="AT18">
        <v>0.26800000000000002</v>
      </c>
      <c r="AU18">
        <v>31.896000000000001</v>
      </c>
      <c r="AV18">
        <v>32605</v>
      </c>
      <c r="AW18">
        <v>0</v>
      </c>
      <c r="AX18" s="22">
        <v>0.55000000000000004</v>
      </c>
      <c r="AY18">
        <v>0.89523809523809517</v>
      </c>
      <c r="AZ18" t="s">
        <v>69</v>
      </c>
      <c r="BA18" t="s">
        <v>195</v>
      </c>
      <c r="BB18">
        <v>2</v>
      </c>
      <c r="BC18" t="s">
        <v>202</v>
      </c>
      <c r="BD18">
        <v>15</v>
      </c>
      <c r="BE18">
        <v>127874.97799999999</v>
      </c>
      <c r="BF18">
        <v>3.926164507336221E-2</v>
      </c>
      <c r="BG18">
        <v>3.5148520351390926E-2</v>
      </c>
      <c r="BH18">
        <v>342547.58500000014</v>
      </c>
      <c r="BI18">
        <v>1.4656597272463615E-2</v>
      </c>
      <c r="BJ18">
        <v>1.3121144224872186E-2</v>
      </c>
      <c r="BK18">
        <v>1</v>
      </c>
      <c r="BL18" t="s">
        <v>68</v>
      </c>
      <c r="BM18">
        <v>-1</v>
      </c>
      <c r="BN18" t="s">
        <v>554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70바6016</v>
      </c>
      <c r="D19" s="65" t="str">
        <f t="shared" si="23"/>
        <v>대형</v>
      </c>
      <c r="E19" s="61" t="str">
        <f t="shared" si="16"/>
        <v>B</v>
      </c>
      <c r="F19" s="84">
        <f t="shared" si="17"/>
        <v>0.8509523809523809</v>
      </c>
      <c r="G19" s="85">
        <f t="shared" si="18"/>
        <v>1.7869999999999999</v>
      </c>
      <c r="H19" s="86">
        <f t="shared" si="19"/>
        <v>2.1</v>
      </c>
      <c r="I19" s="87">
        <f t="shared" si="24"/>
        <v>5570.55</v>
      </c>
      <c r="J19" s="88">
        <f t="shared" si="25"/>
        <v>1.7005092678726071E-2</v>
      </c>
      <c r="K19" s="88">
        <f t="shared" si="26"/>
        <v>0.37234436760965828</v>
      </c>
      <c r="L19" s="88">
        <f t="shared" si="27"/>
        <v>0.23283158754521546</v>
      </c>
      <c r="M19" s="89">
        <f t="shared" si="28"/>
        <v>16.199000000000002</v>
      </c>
      <c r="N19" s="90">
        <f t="shared" si="29"/>
        <v>0.28699999999999998</v>
      </c>
      <c r="O19" s="90">
        <f t="shared" si="30"/>
        <v>19.262</v>
      </c>
      <c r="P19" s="91">
        <f t="shared" si="31"/>
        <v>5.6149999999999993</v>
      </c>
      <c r="Q19" s="92">
        <f t="shared" si="32"/>
        <v>93</v>
      </c>
      <c r="R19" s="93">
        <f t="shared" si="33"/>
        <v>27.091359004463914</v>
      </c>
      <c r="S19" s="78">
        <f t="shared" si="34"/>
        <v>16</v>
      </c>
      <c r="T19" s="78">
        <f t="shared" si="35"/>
        <v>1073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216</v>
      </c>
      <c r="Z19" s="4" t="s">
        <v>194</v>
      </c>
      <c r="AA19" s="4" t="s">
        <v>48</v>
      </c>
      <c r="AB19" s="4">
        <v>502</v>
      </c>
      <c r="AC19" s="4">
        <v>5570.55</v>
      </c>
      <c r="AD19" s="4">
        <v>3117.6930000000002</v>
      </c>
      <c r="AE19" s="4">
        <v>1.7869999999999999</v>
      </c>
      <c r="AF19" s="4">
        <v>2.1</v>
      </c>
      <c r="AG19" s="4">
        <v>16.199000000000002</v>
      </c>
      <c r="AH19" s="4">
        <v>336.72436299999998</v>
      </c>
      <c r="AI19" s="4">
        <v>5.7260289999999996</v>
      </c>
      <c r="AJ19" s="4">
        <v>125.37742</v>
      </c>
      <c r="AK19" s="4">
        <v>1297</v>
      </c>
      <c r="AL19" s="4">
        <v>16</v>
      </c>
      <c r="AM19" s="4">
        <v>1073</v>
      </c>
      <c r="AN19" s="4">
        <v>93</v>
      </c>
      <c r="AO19" s="4">
        <v>16.543351999999999</v>
      </c>
      <c r="AP19" s="4">
        <v>4451</v>
      </c>
      <c r="AQ19" s="4">
        <v>336.9</v>
      </c>
      <c r="AR19" s="4">
        <v>7</v>
      </c>
      <c r="AS19" s="4">
        <v>1466</v>
      </c>
      <c r="AT19" s="4">
        <v>0.28699999999999998</v>
      </c>
      <c r="AU19" s="4">
        <v>19.262</v>
      </c>
      <c r="AV19" s="4">
        <v>48567</v>
      </c>
      <c r="AW19" s="4">
        <v>0</v>
      </c>
      <c r="AX19" s="23">
        <v>0.51</v>
      </c>
      <c r="AY19">
        <v>0.9419047619047618</v>
      </c>
      <c r="AZ19" t="s">
        <v>68</v>
      </c>
      <c r="BA19" t="s">
        <v>195</v>
      </c>
      <c r="BB19">
        <v>2</v>
      </c>
      <c r="BC19" t="s">
        <v>563</v>
      </c>
      <c r="BD19">
        <v>12</v>
      </c>
      <c r="BE19">
        <v>127874.97799999999</v>
      </c>
      <c r="BF19">
        <v>3.8296671300307089E-2</v>
      </c>
      <c r="BG19">
        <v>3.6071817062860674E-2</v>
      </c>
      <c r="BH19">
        <v>342547.58500000014</v>
      </c>
      <c r="BI19">
        <v>1.4296367028831915E-2</v>
      </c>
      <c r="BJ19">
        <v>1.3465816182395013E-2</v>
      </c>
      <c r="BK19">
        <v>1</v>
      </c>
      <c r="BL19" t="s">
        <v>66</v>
      </c>
      <c r="BM19">
        <v>-1</v>
      </c>
      <c r="BN19" t="s">
        <v>554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70바6031</v>
      </c>
      <c r="D20" s="48" t="str">
        <f t="shared" si="23"/>
        <v>대형</v>
      </c>
      <c r="E20" s="44" t="str">
        <f t="shared" si="16"/>
        <v>C</v>
      </c>
      <c r="F20" s="94">
        <f t="shared" si="17"/>
        <v>0.8995238095238095</v>
      </c>
      <c r="G20" s="95">
        <f t="shared" si="18"/>
        <v>1.889</v>
      </c>
      <c r="H20" s="96">
        <f t="shared" si="19"/>
        <v>2.1</v>
      </c>
      <c r="I20" s="97">
        <f t="shared" si="24"/>
        <v>5276.1040000000003</v>
      </c>
      <c r="J20" s="98">
        <f t="shared" si="25"/>
        <v>9.4508452710122554E-3</v>
      </c>
      <c r="K20" s="98">
        <f t="shared" si="26"/>
        <v>0.37615646772774891</v>
      </c>
      <c r="L20" s="98">
        <f t="shared" si="27"/>
        <v>0.16299906142866022</v>
      </c>
      <c r="M20" s="99">
        <f t="shared" si="28"/>
        <v>16.125</v>
      </c>
      <c r="N20" s="100">
        <f t="shared" si="29"/>
        <v>5.7000000000000002E-2</v>
      </c>
      <c r="O20" s="100">
        <f t="shared" si="30"/>
        <v>14.746</v>
      </c>
      <c r="P20" s="101">
        <f t="shared" si="31"/>
        <v>1.9033333333333333</v>
      </c>
      <c r="Q20" s="102">
        <f t="shared" si="32"/>
        <v>91</v>
      </c>
      <c r="R20" s="103">
        <f t="shared" si="33"/>
        <v>25.546902226800068</v>
      </c>
      <c r="S20" s="75">
        <f t="shared" si="34"/>
        <v>3</v>
      </c>
      <c r="T20" s="75">
        <f t="shared" si="35"/>
        <v>778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218</v>
      </c>
      <c r="Z20" t="s">
        <v>194</v>
      </c>
      <c r="AA20" t="s">
        <v>48</v>
      </c>
      <c r="AB20">
        <v>502</v>
      </c>
      <c r="AC20" s="1">
        <v>5276.1040000000003</v>
      </c>
      <c r="AD20" s="1">
        <v>2792.752</v>
      </c>
      <c r="AE20" s="21">
        <v>1.889</v>
      </c>
      <c r="AF20">
        <v>2.1</v>
      </c>
      <c r="AG20">
        <v>16.125</v>
      </c>
      <c r="AH20">
        <v>336.14686399999999</v>
      </c>
      <c r="AI20">
        <v>3.1768719999999999</v>
      </c>
      <c r="AJ20">
        <v>126.443817</v>
      </c>
      <c r="AK20">
        <v>860</v>
      </c>
      <c r="AL20">
        <v>3</v>
      </c>
      <c r="AM20">
        <v>778</v>
      </c>
      <c r="AN20">
        <v>91</v>
      </c>
      <c r="AO20">
        <v>15.695829</v>
      </c>
      <c r="AP20">
        <v>2184.3000000000002</v>
      </c>
      <c r="AQ20">
        <v>114.2</v>
      </c>
      <c r="AR20">
        <v>18</v>
      </c>
      <c r="AS20">
        <v>7221</v>
      </c>
      <c r="AT20">
        <v>5.7000000000000002E-2</v>
      </c>
      <c r="AU20">
        <v>14.746</v>
      </c>
      <c r="AV20">
        <v>44740</v>
      </c>
      <c r="AW20">
        <v>0</v>
      </c>
      <c r="AX20" s="22">
        <v>0.56999999999999995</v>
      </c>
      <c r="AY20">
        <v>0.87904761904761908</v>
      </c>
      <c r="AZ20" t="s">
        <v>69</v>
      </c>
      <c r="BA20" t="s">
        <v>195</v>
      </c>
      <c r="BB20">
        <v>5</v>
      </c>
      <c r="BC20" t="s">
        <v>223</v>
      </c>
      <c r="BD20">
        <v>14</v>
      </c>
      <c r="BE20">
        <v>127874.97799999999</v>
      </c>
      <c r="BF20">
        <v>5.0163715375184666E-2</v>
      </c>
      <c r="BG20">
        <v>4.4096294563138523E-2</v>
      </c>
      <c r="BH20">
        <v>342547.58500000014</v>
      </c>
      <c r="BI20">
        <v>1.872640263979674E-2</v>
      </c>
      <c r="BJ20">
        <v>1.6461399653840372E-2</v>
      </c>
      <c r="BK20">
        <v>1</v>
      </c>
      <c r="BL20" t="s">
        <v>68</v>
      </c>
      <c r="BM20">
        <v>-1</v>
      </c>
      <c r="BN20" t="s">
        <v>554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72바1258</v>
      </c>
      <c r="D21" s="65" t="str">
        <f t="shared" si="23"/>
        <v>대형</v>
      </c>
      <c r="E21" s="61" t="str">
        <f t="shared" si="16"/>
        <v>B</v>
      </c>
      <c r="F21" s="84">
        <f t="shared" si="17"/>
        <v>0.8576190476190475</v>
      </c>
      <c r="G21" s="85">
        <f t="shared" si="18"/>
        <v>1.8009999999999999</v>
      </c>
      <c r="H21" s="86">
        <f t="shared" si="19"/>
        <v>2.1</v>
      </c>
      <c r="I21" s="87">
        <f t="shared" si="24"/>
        <v>6710.2380000000003</v>
      </c>
      <c r="J21" s="88">
        <f t="shared" si="25"/>
        <v>2.5908676398466435E-2</v>
      </c>
      <c r="K21" s="88">
        <f t="shared" si="26"/>
        <v>0.38918754719975235</v>
      </c>
      <c r="L21" s="88">
        <f t="shared" si="27"/>
        <v>0.26243480484596821</v>
      </c>
      <c r="M21" s="89">
        <f t="shared" si="28"/>
        <v>16.571000000000002</v>
      </c>
      <c r="N21" s="90">
        <f t="shared" si="29"/>
        <v>0.23799999999999999</v>
      </c>
      <c r="O21" s="90">
        <f t="shared" si="30"/>
        <v>53.56</v>
      </c>
      <c r="P21" s="91">
        <f t="shared" si="31"/>
        <v>11.785</v>
      </c>
      <c r="Q21" s="92">
        <f t="shared" si="32"/>
        <v>93</v>
      </c>
      <c r="R21" s="93">
        <f t="shared" si="33"/>
        <v>26.707198822944452</v>
      </c>
      <c r="S21" s="78">
        <f t="shared" si="34"/>
        <v>16</v>
      </c>
      <c r="T21" s="78">
        <f t="shared" si="35"/>
        <v>3594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219</v>
      </c>
      <c r="Z21" t="s">
        <v>194</v>
      </c>
      <c r="AA21" t="s">
        <v>48</v>
      </c>
      <c r="AB21">
        <v>502</v>
      </c>
      <c r="AC21" s="1">
        <v>6710.2380000000003</v>
      </c>
      <c r="AD21" s="1">
        <v>3724.9679999999998</v>
      </c>
      <c r="AE21" s="21">
        <v>1.8009999999999999</v>
      </c>
      <c r="AF21">
        <v>2.1</v>
      </c>
      <c r="AG21">
        <v>16.571000000000002</v>
      </c>
      <c r="AH21">
        <v>429.56131099999999</v>
      </c>
      <c r="AI21">
        <v>11.129365</v>
      </c>
      <c r="AJ21">
        <v>167.179913</v>
      </c>
      <c r="AK21">
        <v>1761</v>
      </c>
      <c r="AL21">
        <v>16</v>
      </c>
      <c r="AM21">
        <v>3594</v>
      </c>
      <c r="AN21">
        <v>93</v>
      </c>
      <c r="AO21">
        <v>15.621141</v>
      </c>
      <c r="AP21">
        <v>7111.9</v>
      </c>
      <c r="AQ21">
        <v>707.1</v>
      </c>
      <c r="AR21">
        <v>82</v>
      </c>
      <c r="AS21">
        <v>32284</v>
      </c>
      <c r="AT21">
        <v>0.23799999999999999</v>
      </c>
      <c r="AU21">
        <v>53.56</v>
      </c>
      <c r="AV21">
        <v>59889</v>
      </c>
      <c r="AW21">
        <v>0</v>
      </c>
      <c r="AX21" s="22">
        <v>0.53</v>
      </c>
      <c r="AY21">
        <v>0.93142857142857138</v>
      </c>
      <c r="AZ21" t="s">
        <v>68</v>
      </c>
      <c r="BA21" t="s">
        <v>195</v>
      </c>
      <c r="BB21">
        <v>3</v>
      </c>
      <c r="BC21" t="s">
        <v>212</v>
      </c>
      <c r="BD21">
        <v>14</v>
      </c>
      <c r="BE21">
        <v>127874.97799999999</v>
      </c>
      <c r="BF21">
        <v>3.5206066663018315E-2</v>
      </c>
      <c r="BG21">
        <v>3.2791936377554197E-2</v>
      </c>
      <c r="BH21">
        <v>342547.58500000014</v>
      </c>
      <c r="BI21">
        <v>1.3142626593032319E-2</v>
      </c>
      <c r="BJ21">
        <v>1.2241417912367245E-2</v>
      </c>
      <c r="BK21">
        <v>1</v>
      </c>
      <c r="BL21" t="s">
        <v>66</v>
      </c>
      <c r="BM21">
        <v>-1</v>
      </c>
      <c r="BN21" t="s">
        <v>554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72바1260</v>
      </c>
      <c r="D22" s="48" t="str">
        <f t="shared" si="23"/>
        <v>대형</v>
      </c>
      <c r="E22" s="44" t="str">
        <f t="shared" si="16"/>
        <v>C</v>
      </c>
      <c r="F22" s="94">
        <f t="shared" si="17"/>
        <v>0.8933333333333332</v>
      </c>
      <c r="G22" s="95">
        <f t="shared" si="18"/>
        <v>1.8759999999999999</v>
      </c>
      <c r="H22" s="96">
        <f t="shared" si="19"/>
        <v>2.1</v>
      </c>
      <c r="I22" s="97">
        <f t="shared" si="24"/>
        <v>4020.4360000000001</v>
      </c>
      <c r="J22" s="98">
        <f t="shared" si="25"/>
        <v>1.4574190498697093E-2</v>
      </c>
      <c r="K22" s="98">
        <f t="shared" si="26"/>
        <v>0.36288449210894286</v>
      </c>
      <c r="L22" s="98">
        <f t="shared" si="27"/>
        <v>0.18281599309129656</v>
      </c>
      <c r="M22" s="99">
        <f t="shared" si="28"/>
        <v>14.964</v>
      </c>
      <c r="N22" s="100">
        <f t="shared" si="29"/>
        <v>0.05</v>
      </c>
      <c r="O22" s="100">
        <f t="shared" si="30"/>
        <v>13.282</v>
      </c>
      <c r="P22" s="101">
        <f t="shared" si="31"/>
        <v>2.5000000000000001E-2</v>
      </c>
      <c r="Q22" s="102">
        <f t="shared" si="32"/>
        <v>85</v>
      </c>
      <c r="R22" s="103">
        <f t="shared" si="33"/>
        <v>25.43286726986042</v>
      </c>
      <c r="S22" s="75">
        <f t="shared" si="34"/>
        <v>2</v>
      </c>
      <c r="T22" s="75">
        <f t="shared" si="35"/>
        <v>534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221</v>
      </c>
      <c r="Z22" s="4" t="s">
        <v>194</v>
      </c>
      <c r="AA22" s="4" t="s">
        <v>48</v>
      </c>
      <c r="AB22" s="4">
        <v>502</v>
      </c>
      <c r="AC22" s="4">
        <v>4020.4360000000001</v>
      </c>
      <c r="AD22" s="4">
        <v>2143.317</v>
      </c>
      <c r="AE22" s="4">
        <v>1.8759999999999999</v>
      </c>
      <c r="AF22" s="4">
        <v>2.1</v>
      </c>
      <c r="AG22" s="4">
        <v>14.964</v>
      </c>
      <c r="AH22" s="4">
        <v>253.927448</v>
      </c>
      <c r="AI22" s="4">
        <v>3.700787</v>
      </c>
      <c r="AJ22" s="4">
        <v>92.146332999999998</v>
      </c>
      <c r="AK22" s="4">
        <v>735</v>
      </c>
      <c r="AL22" s="4">
        <v>2</v>
      </c>
      <c r="AM22" s="4">
        <v>534</v>
      </c>
      <c r="AN22" s="4">
        <v>85</v>
      </c>
      <c r="AO22" s="4">
        <v>15.83301</v>
      </c>
      <c r="AP22" s="4">
        <v>1674.8</v>
      </c>
      <c r="AQ22" s="4">
        <v>1.5</v>
      </c>
      <c r="AR22" s="4">
        <v>15</v>
      </c>
      <c r="AS22" s="4">
        <v>2892</v>
      </c>
      <c r="AT22" s="4">
        <v>0.05</v>
      </c>
      <c r="AU22" s="4">
        <v>13.282</v>
      </c>
      <c r="AV22" s="4">
        <v>36562</v>
      </c>
      <c r="AW22" s="4">
        <v>0</v>
      </c>
      <c r="AX22" s="23">
        <v>0.54</v>
      </c>
      <c r="AY22">
        <v>0.88095238095238093</v>
      </c>
      <c r="AZ22" t="s">
        <v>69</v>
      </c>
      <c r="BA22" t="s">
        <v>195</v>
      </c>
      <c r="BB22">
        <v>3</v>
      </c>
      <c r="BC22" t="s">
        <v>225</v>
      </c>
      <c r="BD22">
        <v>14</v>
      </c>
      <c r="BE22">
        <v>127874.97799999999</v>
      </c>
      <c r="BF22">
        <v>4.8393267367756655E-2</v>
      </c>
      <c r="BG22">
        <v>4.2632164109690389E-2</v>
      </c>
      <c r="BH22">
        <v>342547.58500000014</v>
      </c>
      <c r="BI22">
        <v>1.8065484245057505E-2</v>
      </c>
      <c r="BJ22">
        <v>1.5914831358741135E-2</v>
      </c>
      <c r="BK22">
        <v>1</v>
      </c>
      <c r="BL22" t="s">
        <v>68</v>
      </c>
      <c r="BM22">
        <v>-1</v>
      </c>
      <c r="BN22" t="s">
        <v>554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72바1299</v>
      </c>
      <c r="D23" s="65" t="str">
        <f t="shared" si="23"/>
        <v>대형</v>
      </c>
      <c r="E23" s="61" t="str">
        <f t="shared" si="16"/>
        <v>C</v>
      </c>
      <c r="F23" s="84">
        <f t="shared" si="17"/>
        <v>0.87333333333333329</v>
      </c>
      <c r="G23" s="85">
        <f t="shared" si="18"/>
        <v>1.8340000000000001</v>
      </c>
      <c r="H23" s="86">
        <f t="shared" si="19"/>
        <v>2.1</v>
      </c>
      <c r="I23" s="87">
        <f t="shared" si="24"/>
        <v>6161.5990000000002</v>
      </c>
      <c r="J23" s="88">
        <f t="shared" si="25"/>
        <v>1.1920909024820308E-2</v>
      </c>
      <c r="K23" s="88">
        <f t="shared" si="26"/>
        <v>0.37751833703582127</v>
      </c>
      <c r="L23" s="88">
        <f t="shared" si="27"/>
        <v>0.2238055413862538</v>
      </c>
      <c r="M23" s="89">
        <f t="shared" si="28"/>
        <v>16.408000000000001</v>
      </c>
      <c r="N23" s="90">
        <f t="shared" si="29"/>
        <v>8.1000000000000003E-2</v>
      </c>
      <c r="O23" s="90">
        <f t="shared" si="30"/>
        <v>30.803999999999998</v>
      </c>
      <c r="P23" s="91">
        <f t="shared" si="31"/>
        <v>0.38500000000000001</v>
      </c>
      <c r="Q23" s="92">
        <f t="shared" si="32"/>
        <v>87</v>
      </c>
      <c r="R23" s="93">
        <f t="shared" si="33"/>
        <v>26.01018830757166</v>
      </c>
      <c r="S23" s="78">
        <f t="shared" si="34"/>
        <v>5</v>
      </c>
      <c r="T23" s="78">
        <f t="shared" si="35"/>
        <v>1898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222</v>
      </c>
      <c r="Z23" t="s">
        <v>194</v>
      </c>
      <c r="AA23" t="s">
        <v>48</v>
      </c>
      <c r="AB23">
        <v>502</v>
      </c>
      <c r="AC23" s="1">
        <v>6161.5990000000002</v>
      </c>
      <c r="AD23" s="1">
        <v>3360.105</v>
      </c>
      <c r="AE23" s="21">
        <v>1.8340000000000001</v>
      </c>
      <c r="AF23">
        <v>2.1</v>
      </c>
      <c r="AG23">
        <v>16.408000000000001</v>
      </c>
      <c r="AH23">
        <v>387.99046199999998</v>
      </c>
      <c r="AI23">
        <v>4.6251990000000003</v>
      </c>
      <c r="AJ23">
        <v>146.47351399999999</v>
      </c>
      <c r="AK23">
        <v>1379</v>
      </c>
      <c r="AL23">
        <v>5</v>
      </c>
      <c r="AM23">
        <v>1898</v>
      </c>
      <c r="AN23">
        <v>87</v>
      </c>
      <c r="AO23">
        <v>15.880800000000001</v>
      </c>
      <c r="AP23">
        <v>2202.1</v>
      </c>
      <c r="AQ23">
        <v>23.1</v>
      </c>
      <c r="AR23">
        <v>20</v>
      </c>
      <c r="AS23">
        <v>5972</v>
      </c>
      <c r="AT23">
        <v>8.1000000000000003E-2</v>
      </c>
      <c r="AU23">
        <v>30.803999999999998</v>
      </c>
      <c r="AV23">
        <v>52782</v>
      </c>
      <c r="AW23">
        <v>0</v>
      </c>
      <c r="AX23" s="22">
        <v>0.55000000000000004</v>
      </c>
      <c r="AY23">
        <v>0.89700000000000002</v>
      </c>
      <c r="AZ23" t="s">
        <v>69</v>
      </c>
      <c r="BA23" t="s">
        <v>195</v>
      </c>
      <c r="BB23">
        <v>1</v>
      </c>
      <c r="BC23" t="s">
        <v>198</v>
      </c>
      <c r="BD23">
        <v>11</v>
      </c>
      <c r="BE23">
        <v>127874.97799999999</v>
      </c>
      <c r="BF23">
        <v>4.3328992791693784E-2</v>
      </c>
      <c r="BG23">
        <v>3.8866106534149326E-2</v>
      </c>
      <c r="BH23">
        <v>342547.58500000014</v>
      </c>
      <c r="BI23">
        <v>1.6174961502064007E-2</v>
      </c>
      <c r="BJ23">
        <v>1.4508940467351414E-2</v>
      </c>
      <c r="BK23">
        <v>1</v>
      </c>
      <c r="BL23" t="s">
        <v>68</v>
      </c>
      <c r="BM23">
        <v>-1</v>
      </c>
      <c r="BN23" t="s">
        <v>554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72바1300</v>
      </c>
      <c r="D24" s="48" t="str">
        <f t="shared" si="23"/>
        <v>대형</v>
      </c>
      <c r="E24" s="44" t="str">
        <f t="shared" si="16"/>
        <v>A</v>
      </c>
      <c r="F24" s="94">
        <f t="shared" si="17"/>
        <v>0.88149999999999995</v>
      </c>
      <c r="G24" s="95">
        <f t="shared" si="18"/>
        <v>1.7629999999999999</v>
      </c>
      <c r="H24" s="96">
        <f t="shared" si="19"/>
        <v>2</v>
      </c>
      <c r="I24" s="97">
        <f t="shared" si="24"/>
        <v>5398.18</v>
      </c>
      <c r="J24" s="98">
        <f t="shared" si="25"/>
        <v>1.7087218508691396E-2</v>
      </c>
      <c r="K24" s="98">
        <f t="shared" si="26"/>
        <v>0.36992320993116723</v>
      </c>
      <c r="L24" s="98">
        <f t="shared" si="27"/>
        <v>0.19024930624766123</v>
      </c>
      <c r="M24" s="99">
        <f t="shared" si="28"/>
        <v>18.327999999999999</v>
      </c>
      <c r="N24" s="100">
        <f t="shared" si="29"/>
        <v>0</v>
      </c>
      <c r="O24" s="100">
        <f t="shared" si="30"/>
        <v>2.742</v>
      </c>
      <c r="P24" s="101">
        <f t="shared" si="31"/>
        <v>0.40333333333333332</v>
      </c>
      <c r="Q24" s="102">
        <f t="shared" si="32"/>
        <v>92</v>
      </c>
      <c r="R24" s="103">
        <f t="shared" si="33"/>
        <v>26.570450519501925</v>
      </c>
      <c r="S24" s="75">
        <f t="shared" si="34"/>
        <v>0</v>
      </c>
      <c r="T24" s="75">
        <f t="shared" si="35"/>
        <v>148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224</v>
      </c>
      <c r="Z24" t="s">
        <v>194</v>
      </c>
      <c r="AA24" t="s">
        <v>48</v>
      </c>
      <c r="AB24">
        <v>502</v>
      </c>
      <c r="AC24" s="1">
        <v>5398.18</v>
      </c>
      <c r="AD24" s="1">
        <v>3062.779</v>
      </c>
      <c r="AE24" s="21">
        <v>1.7629999999999999</v>
      </c>
      <c r="AF24">
        <v>2</v>
      </c>
      <c r="AG24">
        <v>18.327999999999999</v>
      </c>
      <c r="AH24">
        <v>331.43270200000001</v>
      </c>
      <c r="AI24">
        <v>5.6632629999999997</v>
      </c>
      <c r="AJ24">
        <v>122.60464899999999</v>
      </c>
      <c r="AK24">
        <v>1027</v>
      </c>
      <c r="AL24">
        <v>0</v>
      </c>
      <c r="AM24">
        <v>148</v>
      </c>
      <c r="AN24">
        <v>92</v>
      </c>
      <c r="AO24">
        <v>16.287409</v>
      </c>
      <c r="AP24">
        <v>2741.2</v>
      </c>
      <c r="AQ24">
        <v>24.2</v>
      </c>
      <c r="AR24">
        <v>2601</v>
      </c>
      <c r="AS24">
        <v>0</v>
      </c>
      <c r="AT24">
        <v>0</v>
      </c>
      <c r="AU24">
        <v>2.742</v>
      </c>
      <c r="AV24">
        <v>45987</v>
      </c>
      <c r="AW24">
        <v>0</v>
      </c>
      <c r="AX24" s="22">
        <v>0.56000000000000005</v>
      </c>
      <c r="AY24">
        <v>0.97857142857142865</v>
      </c>
      <c r="AZ24" t="s">
        <v>66</v>
      </c>
      <c r="BA24" t="s">
        <v>195</v>
      </c>
      <c r="BB24">
        <v>2</v>
      </c>
      <c r="BC24" t="s">
        <v>564</v>
      </c>
      <c r="BD24">
        <v>11</v>
      </c>
      <c r="BE24">
        <v>127874.97799999999</v>
      </c>
      <c r="BF24">
        <v>3.4203188680118485E-2</v>
      </c>
      <c r="BG24">
        <v>3.3470263208401664E-2</v>
      </c>
      <c r="BH24">
        <v>342547.58500000014</v>
      </c>
      <c r="BI24">
        <v>1.2768246490483937E-2</v>
      </c>
      <c r="BJ24">
        <v>1.2494641208544996E-2</v>
      </c>
      <c r="BK24">
        <v>1</v>
      </c>
      <c r="BL24" t="s">
        <v>71</v>
      </c>
      <c r="BM24">
        <v>-1</v>
      </c>
      <c r="BN24" t="s">
        <v>554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72바1338</v>
      </c>
      <c r="D25" s="65" t="str">
        <f t="shared" si="23"/>
        <v>대형</v>
      </c>
      <c r="E25" s="61" t="str">
        <f t="shared" si="16"/>
        <v>B</v>
      </c>
      <c r="F25" s="84">
        <f t="shared" si="17"/>
        <v>0.90714285714285714</v>
      </c>
      <c r="G25" s="85">
        <f t="shared" si="18"/>
        <v>1.905</v>
      </c>
      <c r="H25" s="86">
        <f t="shared" si="19"/>
        <v>2.1</v>
      </c>
      <c r="I25" s="87">
        <f t="shared" si="24"/>
        <v>4971.4560000000001</v>
      </c>
      <c r="J25" s="88">
        <f t="shared" si="25"/>
        <v>2.1788945370694607E-2</v>
      </c>
      <c r="K25" s="88">
        <f t="shared" si="26"/>
        <v>0.36564317489875087</v>
      </c>
      <c r="L25" s="88">
        <f t="shared" si="27"/>
        <v>0.17781511090513524</v>
      </c>
      <c r="M25" s="89">
        <f t="shared" si="28"/>
        <v>14.619</v>
      </c>
      <c r="N25" s="90">
        <f t="shared" si="29"/>
        <v>0.26100000000000001</v>
      </c>
      <c r="O25" s="90">
        <f t="shared" si="30"/>
        <v>24.54</v>
      </c>
      <c r="P25" s="91">
        <f t="shared" si="31"/>
        <v>1.82</v>
      </c>
      <c r="Q25" s="92">
        <f t="shared" si="32"/>
        <v>96</v>
      </c>
      <c r="R25" s="93">
        <f t="shared" si="33"/>
        <v>26.395546178459728</v>
      </c>
      <c r="S25" s="78">
        <f t="shared" si="34"/>
        <v>13</v>
      </c>
      <c r="T25" s="78">
        <f t="shared" si="35"/>
        <v>1220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226</v>
      </c>
      <c r="Z25" s="4" t="s">
        <v>194</v>
      </c>
      <c r="AA25" s="4" t="s">
        <v>48</v>
      </c>
      <c r="AB25" s="4">
        <v>502</v>
      </c>
      <c r="AC25" s="4">
        <v>4971.4560000000001</v>
      </c>
      <c r="AD25" s="4">
        <v>2610.297</v>
      </c>
      <c r="AE25" s="4">
        <v>1.905</v>
      </c>
      <c r="AF25" s="4">
        <v>2.1</v>
      </c>
      <c r="AG25" s="4">
        <v>14.619</v>
      </c>
      <c r="AH25" s="4">
        <v>307.467153</v>
      </c>
      <c r="AI25" s="4">
        <v>6.6993850000000004</v>
      </c>
      <c r="AJ25" s="4">
        <v>112.423266</v>
      </c>
      <c r="AK25" s="4">
        <v>884</v>
      </c>
      <c r="AL25" s="4">
        <v>13</v>
      </c>
      <c r="AM25" s="4">
        <v>1220</v>
      </c>
      <c r="AN25" s="4">
        <v>96</v>
      </c>
      <c r="AO25" s="4">
        <v>16.169063000000001</v>
      </c>
      <c r="AP25" s="4">
        <v>2811.4</v>
      </c>
      <c r="AQ25" s="4">
        <v>109.2</v>
      </c>
      <c r="AR25" s="4">
        <v>26</v>
      </c>
      <c r="AS25" s="4">
        <v>10561</v>
      </c>
      <c r="AT25" s="4">
        <v>0.26100000000000001</v>
      </c>
      <c r="AU25" s="4">
        <v>24.54</v>
      </c>
      <c r="AV25" s="4">
        <v>45660</v>
      </c>
      <c r="AW25" s="4">
        <v>0</v>
      </c>
      <c r="AX25" s="23">
        <v>0.52</v>
      </c>
      <c r="AY25">
        <v>0.92523809523809519</v>
      </c>
      <c r="AZ25" t="s">
        <v>68</v>
      </c>
      <c r="BA25" t="s">
        <v>195</v>
      </c>
      <c r="BB25">
        <v>4</v>
      </c>
      <c r="BC25" t="s">
        <v>200</v>
      </c>
      <c r="BD25">
        <v>13</v>
      </c>
      <c r="BE25">
        <v>127874.97799999999</v>
      </c>
      <c r="BF25">
        <v>4.0410313892683528E-2</v>
      </c>
      <c r="BG25">
        <v>3.7389161854040044E-2</v>
      </c>
      <c r="BH25">
        <v>342547.58500000014</v>
      </c>
      <c r="BI25">
        <v>1.5085401930362457E-2</v>
      </c>
      <c r="BJ25">
        <v>1.3957588547949644E-2</v>
      </c>
      <c r="BK25">
        <v>1</v>
      </c>
      <c r="BL25" t="s">
        <v>68</v>
      </c>
      <c r="BM25">
        <v>0</v>
      </c>
      <c r="BN25" t="s">
        <v>557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72바1604</v>
      </c>
      <c r="D26" s="48" t="str">
        <f t="shared" si="23"/>
        <v>대형</v>
      </c>
      <c r="E26" s="44" t="str">
        <f t="shared" si="16"/>
        <v>C</v>
      </c>
      <c r="F26" s="94">
        <f t="shared" si="17"/>
        <v>0.96550000000000002</v>
      </c>
      <c r="G26" s="95">
        <f t="shared" si="18"/>
        <v>1.931</v>
      </c>
      <c r="H26" s="96">
        <f t="shared" si="19"/>
        <v>2</v>
      </c>
      <c r="I26" s="97">
        <f t="shared" si="24"/>
        <v>6631.3140000000003</v>
      </c>
      <c r="J26" s="98">
        <f t="shared" si="25"/>
        <v>1.4685870764641633E-2</v>
      </c>
      <c r="K26" s="98">
        <f t="shared" si="26"/>
        <v>0.36551322541212933</v>
      </c>
      <c r="L26" s="98">
        <f t="shared" si="27"/>
        <v>0.17553082239809484</v>
      </c>
      <c r="M26" s="99">
        <f t="shared" si="28"/>
        <v>14.281000000000001</v>
      </c>
      <c r="N26" s="100">
        <f t="shared" si="29"/>
        <v>0.09</v>
      </c>
      <c r="O26" s="100">
        <f t="shared" si="30"/>
        <v>14.039</v>
      </c>
      <c r="P26" s="101">
        <f t="shared" si="31"/>
        <v>1.1833333333333333</v>
      </c>
      <c r="Q26" s="102">
        <f t="shared" si="32"/>
        <v>95</v>
      </c>
      <c r="R26" s="103">
        <f t="shared" si="33"/>
        <v>25.844586202772483</v>
      </c>
      <c r="S26" s="75">
        <f t="shared" si="34"/>
        <v>6</v>
      </c>
      <c r="T26" s="75">
        <f t="shared" si="35"/>
        <v>931</v>
      </c>
      <c r="U26" t="s">
        <v>118</v>
      </c>
      <c r="V26" s="5" t="s">
        <v>119</v>
      </c>
      <c r="W26" t="s">
        <v>118</v>
      </c>
      <c r="X26" s="5" t="s">
        <v>119</v>
      </c>
      <c r="Y26" t="s">
        <v>228</v>
      </c>
      <c r="Z26" t="s">
        <v>194</v>
      </c>
      <c r="AA26" t="s">
        <v>48</v>
      </c>
      <c r="AB26">
        <v>502</v>
      </c>
      <c r="AC26" s="1">
        <v>6631.3140000000003</v>
      </c>
      <c r="AD26" s="1">
        <v>3433.873</v>
      </c>
      <c r="AE26" s="21">
        <v>1.931</v>
      </c>
      <c r="AF26">
        <v>2</v>
      </c>
      <c r="AG26">
        <v>14.281000000000001</v>
      </c>
      <c r="AH26">
        <v>413.97851700000001</v>
      </c>
      <c r="AI26">
        <v>6.0796349999999997</v>
      </c>
      <c r="AJ26">
        <v>151.31462300000001</v>
      </c>
      <c r="AK26">
        <v>1164</v>
      </c>
      <c r="AL26">
        <v>6</v>
      </c>
      <c r="AM26">
        <v>931</v>
      </c>
      <c r="AN26">
        <v>95</v>
      </c>
      <c r="AO26">
        <v>16.018497</v>
      </c>
      <c r="AP26">
        <v>2955.7</v>
      </c>
      <c r="AQ26">
        <v>71</v>
      </c>
      <c r="AR26">
        <v>14</v>
      </c>
      <c r="AS26">
        <v>2870</v>
      </c>
      <c r="AT26">
        <v>0.09</v>
      </c>
      <c r="AU26">
        <v>14.039</v>
      </c>
      <c r="AV26">
        <v>53435</v>
      </c>
      <c r="AW26">
        <v>0</v>
      </c>
      <c r="AX26" s="22">
        <v>0.53</v>
      </c>
      <c r="AY26">
        <v>0.85250000000000004</v>
      </c>
      <c r="AZ26" t="s">
        <v>69</v>
      </c>
      <c r="BA26" t="s">
        <v>195</v>
      </c>
      <c r="BB26">
        <v>11</v>
      </c>
      <c r="BC26" t="s">
        <v>565</v>
      </c>
      <c r="BD26">
        <v>4</v>
      </c>
      <c r="BE26">
        <v>127874.97799999999</v>
      </c>
      <c r="BF26">
        <v>3.8096741647142261E-3</v>
      </c>
      <c r="BG26">
        <v>3.2477472254188781E-3</v>
      </c>
      <c r="BH26">
        <v>342547.58500000014</v>
      </c>
      <c r="BI26">
        <v>1.4221732142703613E-3</v>
      </c>
      <c r="BJ26">
        <v>1.212402665165483E-3</v>
      </c>
      <c r="BK26">
        <v>1</v>
      </c>
      <c r="BL26" t="s">
        <v>68</v>
      </c>
      <c r="BM26">
        <v>-1</v>
      </c>
      <c r="BN26" t="s">
        <v>554</v>
      </c>
    </row>
    <row r="27" spans="1:66">
      <c r="A27" s="76" t="str">
        <f t="shared" si="20"/>
        <v>강인여객</v>
      </c>
      <c r="B27" s="76" t="str">
        <f t="shared" si="21"/>
        <v>103-1</v>
      </c>
      <c r="C27" s="77" t="str">
        <f t="shared" si="22"/>
        <v>70바5923</v>
      </c>
      <c r="D27" s="65" t="str">
        <f t="shared" si="23"/>
        <v>대형</v>
      </c>
      <c r="E27" s="61" t="str">
        <f t="shared" si="16"/>
        <v>A</v>
      </c>
      <c r="F27" s="84">
        <f t="shared" si="17"/>
        <v>0.85142857142857142</v>
      </c>
      <c r="G27" s="85">
        <f t="shared" si="18"/>
        <v>1.788</v>
      </c>
      <c r="H27" s="86">
        <f t="shared" si="19"/>
        <v>2.1</v>
      </c>
      <c r="I27" s="87">
        <f t="shared" si="24"/>
        <v>5000.13</v>
      </c>
      <c r="J27" s="88">
        <f t="shared" si="25"/>
        <v>2.9826091503569307E-2</v>
      </c>
      <c r="K27" s="88">
        <f t="shared" si="26"/>
        <v>0.36657836572027835</v>
      </c>
      <c r="L27" s="88">
        <f t="shared" si="27"/>
        <v>0.18539517972532712</v>
      </c>
      <c r="M27" s="89">
        <f t="shared" si="28"/>
        <v>18.620999999999999</v>
      </c>
      <c r="N27" s="90">
        <f t="shared" si="29"/>
        <v>0.08</v>
      </c>
      <c r="O27" s="90">
        <f t="shared" si="30"/>
        <v>26.298999999999999</v>
      </c>
      <c r="P27" s="91">
        <f t="shared" si="31"/>
        <v>22.184999999999999</v>
      </c>
      <c r="Q27" s="92">
        <f t="shared" si="32"/>
        <v>93</v>
      </c>
      <c r="R27" s="93">
        <f t="shared" si="33"/>
        <v>28.282464608357106</v>
      </c>
      <c r="S27" s="78">
        <f t="shared" si="34"/>
        <v>4</v>
      </c>
      <c r="T27" s="78">
        <f t="shared" si="35"/>
        <v>1315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230</v>
      </c>
      <c r="Z27" s="4" t="s">
        <v>194</v>
      </c>
      <c r="AA27" s="4" t="s">
        <v>48</v>
      </c>
      <c r="AB27" s="4">
        <v>502</v>
      </c>
      <c r="AC27" s="4">
        <v>5000.13</v>
      </c>
      <c r="AD27" s="4">
        <v>2795.875</v>
      </c>
      <c r="AE27" s="4">
        <v>1.788</v>
      </c>
      <c r="AF27" s="4">
        <v>2.1</v>
      </c>
      <c r="AG27" s="4">
        <v>18.620999999999999</v>
      </c>
      <c r="AH27" s="4">
        <v>292.89908800000001</v>
      </c>
      <c r="AI27" s="4">
        <v>8.7360349999999993</v>
      </c>
      <c r="AJ27" s="4">
        <v>107.370469</v>
      </c>
      <c r="AK27" s="4">
        <v>927</v>
      </c>
      <c r="AL27" s="4">
        <v>4</v>
      </c>
      <c r="AM27" s="4">
        <v>1315</v>
      </c>
      <c r="AN27" s="4">
        <v>93</v>
      </c>
      <c r="AO27" s="4">
        <v>17.071169000000001</v>
      </c>
      <c r="AP27" s="4">
        <v>9595.7000000000007</v>
      </c>
      <c r="AQ27" s="4">
        <v>1331.1</v>
      </c>
      <c r="AR27" s="4">
        <v>44</v>
      </c>
      <c r="AS27" s="4">
        <v>17765</v>
      </c>
      <c r="AT27" s="4">
        <v>0.08</v>
      </c>
      <c r="AU27" s="4">
        <v>26.298999999999999</v>
      </c>
      <c r="AV27" s="4">
        <v>40218</v>
      </c>
      <c r="AW27" s="4">
        <v>0</v>
      </c>
      <c r="AX27" s="23">
        <v>0.54</v>
      </c>
      <c r="AY27">
        <v>0.96899999999999997</v>
      </c>
      <c r="AZ27" t="s">
        <v>66</v>
      </c>
      <c r="BA27" t="s">
        <v>195</v>
      </c>
      <c r="BB27">
        <v>3</v>
      </c>
      <c r="BC27" t="s">
        <v>566</v>
      </c>
      <c r="BD27">
        <v>13</v>
      </c>
      <c r="BE27">
        <v>127874.97799999999</v>
      </c>
      <c r="BF27">
        <v>5.0740583509621413E-2</v>
      </c>
      <c r="BG27">
        <v>4.9167625420823147E-2</v>
      </c>
      <c r="BH27">
        <v>342547.58500000014</v>
      </c>
      <c r="BI27">
        <v>1.894175082273605E-2</v>
      </c>
      <c r="BJ27">
        <v>1.835455654723123E-2</v>
      </c>
      <c r="BK27">
        <v>1</v>
      </c>
      <c r="BL27" t="s">
        <v>71</v>
      </c>
      <c r="BM27">
        <v>-1</v>
      </c>
      <c r="BN27" t="s">
        <v>554</v>
      </c>
    </row>
    <row r="28" spans="1:66">
      <c r="A28" s="73" t="str">
        <f t="shared" si="20"/>
        <v>강인여객</v>
      </c>
      <c r="B28" s="73" t="str">
        <f t="shared" si="21"/>
        <v>103-1</v>
      </c>
      <c r="C28" s="74" t="str">
        <f t="shared" si="22"/>
        <v>70바5934</v>
      </c>
      <c r="D28" s="48" t="str">
        <f t="shared" si="23"/>
        <v>대형</v>
      </c>
      <c r="E28" s="44" t="str">
        <f t="shared" si="16"/>
        <v>C</v>
      </c>
      <c r="F28" s="94">
        <f t="shared" si="17"/>
        <v>0.81</v>
      </c>
      <c r="G28" s="95">
        <f t="shared" si="18"/>
        <v>1.7010000000000001</v>
      </c>
      <c r="H28" s="96">
        <f t="shared" si="19"/>
        <v>2.1</v>
      </c>
      <c r="I28" s="97">
        <f t="shared" si="24"/>
        <v>2898.6039999999998</v>
      </c>
      <c r="J28" s="98">
        <f t="shared" si="25"/>
        <v>3.1490210587858086E-2</v>
      </c>
      <c r="K28" s="98">
        <f t="shared" si="26"/>
        <v>0.36344466312598955</v>
      </c>
      <c r="L28" s="98">
        <f t="shared" si="27"/>
        <v>0.27806488916733713</v>
      </c>
      <c r="M28" s="99">
        <f t="shared" si="28"/>
        <v>20.719000000000001</v>
      </c>
      <c r="N28" s="100">
        <f t="shared" si="29"/>
        <v>14.696999999999999</v>
      </c>
      <c r="O28" s="100">
        <f t="shared" si="30"/>
        <v>41.779000000000003</v>
      </c>
      <c r="P28" s="101">
        <f t="shared" si="31"/>
        <v>14.535</v>
      </c>
      <c r="Q28" s="102">
        <f t="shared" si="32"/>
        <v>90</v>
      </c>
      <c r="R28" s="103">
        <f t="shared" si="33"/>
        <v>29.654231685555008</v>
      </c>
      <c r="S28" s="75">
        <f t="shared" si="34"/>
        <v>426</v>
      </c>
      <c r="T28" s="75">
        <f t="shared" si="35"/>
        <v>1211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233</v>
      </c>
      <c r="Z28" s="4" t="s">
        <v>194</v>
      </c>
      <c r="AA28" s="4" t="s">
        <v>48</v>
      </c>
      <c r="AB28" s="4">
        <v>502</v>
      </c>
      <c r="AC28" s="4">
        <v>2898.6039999999998</v>
      </c>
      <c r="AD28" s="4">
        <v>1704.2370000000001</v>
      </c>
      <c r="AE28" s="4">
        <v>1.7010000000000001</v>
      </c>
      <c r="AF28" s="4">
        <v>2.1</v>
      </c>
      <c r="AG28" s="4">
        <v>20.719000000000001</v>
      </c>
      <c r="AH28" s="4">
        <v>161.54744299999999</v>
      </c>
      <c r="AI28" s="4">
        <v>5.0871630000000003</v>
      </c>
      <c r="AJ28" s="4">
        <v>58.713555999999997</v>
      </c>
      <c r="AK28" s="4">
        <v>806</v>
      </c>
      <c r="AL28" s="4">
        <v>426</v>
      </c>
      <c r="AM28" s="4">
        <v>1211</v>
      </c>
      <c r="AN28" s="4">
        <v>90</v>
      </c>
      <c r="AO28" s="4">
        <v>17.942741000000002</v>
      </c>
      <c r="AP28" s="4">
        <v>6855.2</v>
      </c>
      <c r="AQ28" s="4">
        <v>872.1</v>
      </c>
      <c r="AR28" s="4">
        <v>24</v>
      </c>
      <c r="AS28" s="4">
        <v>5712</v>
      </c>
      <c r="AT28" s="4">
        <v>14.696999999999999</v>
      </c>
      <c r="AU28" s="4">
        <v>41.779000000000003</v>
      </c>
      <c r="AV28" s="4">
        <v>0</v>
      </c>
      <c r="AW28" s="4">
        <v>0</v>
      </c>
      <c r="AX28" s="23">
        <v>0.53</v>
      </c>
      <c r="AY28">
        <v>0.88238095238095238</v>
      </c>
      <c r="AZ28" t="s">
        <v>69</v>
      </c>
      <c r="BA28" t="s">
        <v>231</v>
      </c>
      <c r="BB28">
        <v>2</v>
      </c>
      <c r="BC28" t="s">
        <v>259</v>
      </c>
      <c r="BD28">
        <v>14</v>
      </c>
      <c r="BE28">
        <v>88675.066999999995</v>
      </c>
      <c r="BF28">
        <v>6.0461831960048035E-2</v>
      </c>
      <c r="BG28">
        <v>5.3350368867604289E-2</v>
      </c>
      <c r="BH28">
        <v>342547.58500000014</v>
      </c>
      <c r="BI28">
        <v>1.5651714490995457E-2</v>
      </c>
      <c r="BJ28">
        <v>1.3810774738959324E-2</v>
      </c>
      <c r="BK28">
        <v>1</v>
      </c>
      <c r="BL28" t="s">
        <v>69</v>
      </c>
      <c r="BM28">
        <v>0</v>
      </c>
      <c r="BN28" t="s">
        <v>557</v>
      </c>
    </row>
    <row r="29" spans="1:66">
      <c r="A29" s="76" t="str">
        <f t="shared" si="20"/>
        <v>강인여객</v>
      </c>
      <c r="B29" s="76" t="str">
        <f t="shared" si="21"/>
        <v>103-1</v>
      </c>
      <c r="C29" s="77" t="str">
        <f t="shared" si="22"/>
        <v>70바5935</v>
      </c>
      <c r="D29" s="65" t="str">
        <f t="shared" si="23"/>
        <v>대형</v>
      </c>
      <c r="E29" s="61" t="str">
        <f t="shared" si="16"/>
        <v>D</v>
      </c>
      <c r="F29" s="84">
        <f t="shared" si="17"/>
        <v>0.80818181818181811</v>
      </c>
      <c r="G29" s="85">
        <f t="shared" si="18"/>
        <v>1.778</v>
      </c>
      <c r="H29" s="86">
        <f t="shared" si="19"/>
        <v>2.2000000000000002</v>
      </c>
      <c r="I29" s="87">
        <f t="shared" si="24"/>
        <v>4144.6760000000004</v>
      </c>
      <c r="J29" s="88">
        <f t="shared" si="25"/>
        <v>3.9148043678257943E-2</v>
      </c>
      <c r="K29" s="88">
        <f t="shared" si="26"/>
        <v>0.35022491577529796</v>
      </c>
      <c r="L29" s="88">
        <f t="shared" si="27"/>
        <v>0.18312649770452502</v>
      </c>
      <c r="M29" s="89">
        <f t="shared" si="28"/>
        <v>19.562000000000001</v>
      </c>
      <c r="N29" s="90">
        <f t="shared" si="29"/>
        <v>4.8000000000000001E-2</v>
      </c>
      <c r="O29" s="90">
        <f t="shared" si="30"/>
        <v>23.934000000000001</v>
      </c>
      <c r="P29" s="91">
        <f t="shared" si="31"/>
        <v>9.1850000000000005</v>
      </c>
      <c r="Q29" s="92">
        <f t="shared" si="32"/>
        <v>90</v>
      </c>
      <c r="R29" s="93">
        <f t="shared" si="33"/>
        <v>28.62442879958947</v>
      </c>
      <c r="S29" s="78">
        <f t="shared" si="34"/>
        <v>2</v>
      </c>
      <c r="T29" s="78">
        <f t="shared" si="35"/>
        <v>992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234</v>
      </c>
      <c r="Z29" t="s">
        <v>194</v>
      </c>
      <c r="AA29" t="s">
        <v>48</v>
      </c>
      <c r="AB29">
        <v>502</v>
      </c>
      <c r="AC29" s="1">
        <v>4144.6760000000004</v>
      </c>
      <c r="AD29" s="1">
        <v>2330.585</v>
      </c>
      <c r="AE29" s="21">
        <v>1.778</v>
      </c>
      <c r="AF29">
        <v>2.2000000000000002</v>
      </c>
      <c r="AG29">
        <v>19.562000000000001</v>
      </c>
      <c r="AH29">
        <v>237.12520799999999</v>
      </c>
      <c r="AI29">
        <v>9.2829879999999996</v>
      </c>
      <c r="AJ29">
        <v>83.047156000000001</v>
      </c>
      <c r="AK29">
        <v>759</v>
      </c>
      <c r="AL29">
        <v>2</v>
      </c>
      <c r="AM29">
        <v>992</v>
      </c>
      <c r="AN29">
        <v>90</v>
      </c>
      <c r="AO29">
        <v>17.478850000000001</v>
      </c>
      <c r="AP29">
        <v>5498.3</v>
      </c>
      <c r="AQ29">
        <v>551.1</v>
      </c>
      <c r="AR29">
        <v>20</v>
      </c>
      <c r="AS29">
        <v>5046</v>
      </c>
      <c r="AT29">
        <v>4.8000000000000001E-2</v>
      </c>
      <c r="AU29">
        <v>23.934000000000001</v>
      </c>
      <c r="AV29">
        <v>33776</v>
      </c>
      <c r="AW29">
        <v>0</v>
      </c>
      <c r="AX29" s="22">
        <v>0.55000000000000004</v>
      </c>
      <c r="AY29">
        <v>0.81714285714285706</v>
      </c>
      <c r="AZ29" t="s">
        <v>67</v>
      </c>
      <c r="BA29" t="s">
        <v>231</v>
      </c>
      <c r="BB29">
        <v>3</v>
      </c>
      <c r="BC29" t="s">
        <v>255</v>
      </c>
      <c r="BD29">
        <v>4</v>
      </c>
      <c r="BE29">
        <v>88675.066999999995</v>
      </c>
      <c r="BF29">
        <v>3.3948313791519323E-2</v>
      </c>
      <c r="BG29">
        <v>2.7740622126784357E-2</v>
      </c>
      <c r="BH29">
        <v>342547.58500000014</v>
      </c>
      <c r="BI29">
        <v>8.7881775607905662E-3</v>
      </c>
      <c r="BJ29">
        <v>7.1811965211031475E-3</v>
      </c>
      <c r="BK29">
        <v>1</v>
      </c>
      <c r="BL29" t="s">
        <v>67</v>
      </c>
      <c r="BM29">
        <v>0</v>
      </c>
      <c r="BN29" t="s">
        <v>557</v>
      </c>
    </row>
    <row r="30" spans="1:66">
      <c r="A30" s="73" t="str">
        <f t="shared" si="20"/>
        <v>강인여객</v>
      </c>
      <c r="B30" s="73" t="str">
        <f t="shared" si="21"/>
        <v>103-1</v>
      </c>
      <c r="C30" s="74" t="str">
        <f t="shared" si="22"/>
        <v>70바5961</v>
      </c>
      <c r="D30" s="48" t="str">
        <f t="shared" si="23"/>
        <v>대형</v>
      </c>
      <c r="E30" s="44" t="str">
        <f t="shared" si="16"/>
        <v>D</v>
      </c>
      <c r="F30" s="94">
        <f t="shared" si="17"/>
        <v>0.92952380952380942</v>
      </c>
      <c r="G30" s="95">
        <f t="shared" si="18"/>
        <v>1.952</v>
      </c>
      <c r="H30" s="96">
        <f t="shared" si="19"/>
        <v>2.1</v>
      </c>
      <c r="I30" s="97">
        <f t="shared" si="24"/>
        <v>4897.7110000000002</v>
      </c>
      <c r="J30" s="98">
        <f t="shared" si="25"/>
        <v>4.1777764359059444E-2</v>
      </c>
      <c r="K30" s="98">
        <f t="shared" si="26"/>
        <v>0.35008856800991373</v>
      </c>
      <c r="L30" s="98">
        <f t="shared" si="27"/>
        <v>0.17600058476296376</v>
      </c>
      <c r="M30" s="99">
        <f t="shared" si="28"/>
        <v>15.401999999999999</v>
      </c>
      <c r="N30" s="100">
        <f t="shared" si="29"/>
        <v>6.0999999999999999E-2</v>
      </c>
      <c r="O30" s="100">
        <f t="shared" si="30"/>
        <v>25.195</v>
      </c>
      <c r="P30" s="101">
        <f t="shared" si="31"/>
        <v>10.248333333333333</v>
      </c>
      <c r="Q30" s="102">
        <f t="shared" si="32"/>
        <v>90</v>
      </c>
      <c r="R30" s="103">
        <f t="shared" si="33"/>
        <v>26.993505325507861</v>
      </c>
      <c r="S30" s="75">
        <f t="shared" si="34"/>
        <v>3</v>
      </c>
      <c r="T30" s="75">
        <f t="shared" si="35"/>
        <v>1234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235</v>
      </c>
      <c r="Z30" s="4" t="s">
        <v>194</v>
      </c>
      <c r="AA30" s="4" t="s">
        <v>48</v>
      </c>
      <c r="AB30" s="4">
        <v>502</v>
      </c>
      <c r="AC30" s="4">
        <v>4897.7110000000002</v>
      </c>
      <c r="AD30" s="4">
        <v>2508.69</v>
      </c>
      <c r="AE30" s="4">
        <v>1.952</v>
      </c>
      <c r="AF30" s="4">
        <v>2.1</v>
      </c>
      <c r="AG30" s="4">
        <v>15.401999999999999</v>
      </c>
      <c r="AH30" s="4">
        <v>298.35603200000003</v>
      </c>
      <c r="AI30" s="4">
        <v>12.464648</v>
      </c>
      <c r="AJ30" s="4">
        <v>104.451036</v>
      </c>
      <c r="AK30" s="4">
        <v>862</v>
      </c>
      <c r="AL30" s="4">
        <v>3</v>
      </c>
      <c r="AM30" s="4">
        <v>1234</v>
      </c>
      <c r="AN30" s="4">
        <v>90</v>
      </c>
      <c r="AO30" s="4">
        <v>16.415659000000002</v>
      </c>
      <c r="AP30" s="4">
        <v>5176.6000000000004</v>
      </c>
      <c r="AQ30" s="4">
        <v>614.9</v>
      </c>
      <c r="AR30" s="4">
        <v>24</v>
      </c>
      <c r="AS30" s="4">
        <v>10344</v>
      </c>
      <c r="AT30" s="4">
        <v>6.0999999999999999E-2</v>
      </c>
      <c r="AU30" s="4">
        <v>25.195</v>
      </c>
      <c r="AV30" s="4">
        <v>40476</v>
      </c>
      <c r="AW30" s="4">
        <v>0</v>
      </c>
      <c r="AX30" s="23">
        <v>0.54</v>
      </c>
      <c r="AY30">
        <v>0.82772727272727264</v>
      </c>
      <c r="AZ30" t="s">
        <v>67</v>
      </c>
      <c r="BA30" t="s">
        <v>231</v>
      </c>
      <c r="BB30">
        <v>2</v>
      </c>
      <c r="BC30" t="s">
        <v>251</v>
      </c>
      <c r="BD30">
        <v>12</v>
      </c>
      <c r="BE30">
        <v>88675.066999999995</v>
      </c>
      <c r="BF30">
        <v>4.5874834241737876E-2</v>
      </c>
      <c r="BG30">
        <v>3.7971851433729394E-2</v>
      </c>
      <c r="BH30">
        <v>342547.58500000014</v>
      </c>
      <c r="BI30">
        <v>1.1875588029616378E-2</v>
      </c>
      <c r="BJ30">
        <v>9.8297480917870095E-3</v>
      </c>
      <c r="BK30">
        <v>1</v>
      </c>
      <c r="BL30" t="s">
        <v>69</v>
      </c>
      <c r="BM30">
        <v>-1</v>
      </c>
      <c r="BN30" t="s">
        <v>554</v>
      </c>
    </row>
    <row r="31" spans="1:66">
      <c r="A31" s="76" t="str">
        <f t="shared" si="20"/>
        <v>강인여객</v>
      </c>
      <c r="B31" s="76" t="str">
        <f t="shared" si="21"/>
        <v>103-1</v>
      </c>
      <c r="C31" s="77" t="str">
        <f t="shared" si="22"/>
        <v>70바5962</v>
      </c>
      <c r="D31" s="65" t="str">
        <f t="shared" si="23"/>
        <v>대형</v>
      </c>
      <c r="E31" s="61" t="str">
        <f t="shared" si="16"/>
        <v>B</v>
      </c>
      <c r="F31" s="84">
        <f t="shared" si="17"/>
        <v>0.94619047619047625</v>
      </c>
      <c r="G31" s="85">
        <f t="shared" si="18"/>
        <v>1.9870000000000001</v>
      </c>
      <c r="H31" s="86">
        <f t="shared" si="19"/>
        <v>2.1</v>
      </c>
      <c r="I31" s="87">
        <f t="shared" si="24"/>
        <v>5242.75</v>
      </c>
      <c r="J31" s="88">
        <f t="shared" si="25"/>
        <v>2.137605321007283E-2</v>
      </c>
      <c r="K31" s="88">
        <f t="shared" si="26"/>
        <v>0.33452303697805691</v>
      </c>
      <c r="L31" s="88">
        <f t="shared" si="27"/>
        <v>0.20561728100710505</v>
      </c>
      <c r="M31" s="89">
        <f t="shared" si="28"/>
        <v>14.487</v>
      </c>
      <c r="N31" s="90">
        <f t="shared" si="29"/>
        <v>0.30499999999999999</v>
      </c>
      <c r="O31" s="90">
        <f t="shared" si="30"/>
        <v>13.237</v>
      </c>
      <c r="P31" s="91">
        <f t="shared" si="31"/>
        <v>4.2116666666666669</v>
      </c>
      <c r="Q31" s="92">
        <f t="shared" si="32"/>
        <v>90</v>
      </c>
      <c r="R31" s="93">
        <f t="shared" si="33"/>
        <v>27.372498053042804</v>
      </c>
      <c r="S31" s="78">
        <f t="shared" si="34"/>
        <v>16</v>
      </c>
      <c r="T31" s="78">
        <f t="shared" si="35"/>
        <v>694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237</v>
      </c>
      <c r="Z31" s="4" t="s">
        <v>194</v>
      </c>
      <c r="AA31" s="4" t="s">
        <v>48</v>
      </c>
      <c r="AB31" s="4">
        <v>502</v>
      </c>
      <c r="AC31" s="4">
        <v>5242.75</v>
      </c>
      <c r="AD31" s="4">
        <v>2638.0929999999998</v>
      </c>
      <c r="AE31" s="4">
        <v>1.9870000000000001</v>
      </c>
      <c r="AF31" s="4">
        <v>2.1</v>
      </c>
      <c r="AG31" s="4">
        <v>14.487</v>
      </c>
      <c r="AH31" s="4">
        <v>297.36565200000001</v>
      </c>
      <c r="AI31" s="4">
        <v>6.3565040000000002</v>
      </c>
      <c r="AJ31" s="4">
        <v>99.475661000000002</v>
      </c>
      <c r="AK31" s="4">
        <v>1078</v>
      </c>
      <c r="AL31" s="4">
        <v>16</v>
      </c>
      <c r="AM31" s="4">
        <v>694</v>
      </c>
      <c r="AN31" s="4">
        <v>90</v>
      </c>
      <c r="AO31" s="4">
        <v>17.630649999999999</v>
      </c>
      <c r="AP31" s="4">
        <v>4109.1000000000004</v>
      </c>
      <c r="AQ31" s="4">
        <v>252.7</v>
      </c>
      <c r="AR31" s="4">
        <v>13</v>
      </c>
      <c r="AS31" s="4">
        <v>3849</v>
      </c>
      <c r="AT31" s="4">
        <v>0.30499999999999999</v>
      </c>
      <c r="AU31" s="4">
        <v>13.237</v>
      </c>
      <c r="AV31" s="4">
        <v>43330</v>
      </c>
      <c r="AW31" s="4">
        <v>0</v>
      </c>
      <c r="AX31" s="4">
        <v>0.52</v>
      </c>
      <c r="AY31">
        <v>0.94</v>
      </c>
      <c r="AZ31" t="s">
        <v>68</v>
      </c>
      <c r="BA31" t="s">
        <v>231</v>
      </c>
      <c r="BB31">
        <v>2</v>
      </c>
      <c r="BC31" t="s">
        <v>246</v>
      </c>
      <c r="BD31">
        <v>13</v>
      </c>
      <c r="BE31">
        <v>88675.066999999995</v>
      </c>
      <c r="BF31">
        <v>6.383168563041515E-2</v>
      </c>
      <c r="BG31">
        <v>6.0001784492590235E-2</v>
      </c>
      <c r="BH31">
        <v>342547.58500000014</v>
      </c>
      <c r="BI31">
        <v>1.6524066284104726E-2</v>
      </c>
      <c r="BJ31">
        <v>1.5532622307058442E-2</v>
      </c>
      <c r="BK31">
        <v>1</v>
      </c>
      <c r="BL31" t="s">
        <v>69</v>
      </c>
      <c r="BM31">
        <v>1</v>
      </c>
      <c r="BN31" t="s">
        <v>560</v>
      </c>
    </row>
    <row r="32" spans="1:66">
      <c r="A32" s="73" t="str">
        <f t="shared" si="20"/>
        <v>강인여객</v>
      </c>
      <c r="B32" s="73" t="str">
        <f t="shared" si="21"/>
        <v>103-1</v>
      </c>
      <c r="C32" s="74" t="str">
        <f t="shared" si="22"/>
        <v>70바5969</v>
      </c>
      <c r="D32" s="48" t="str">
        <f t="shared" si="23"/>
        <v>대형</v>
      </c>
      <c r="E32" s="44" t="str">
        <f t="shared" si="16"/>
        <v>A</v>
      </c>
      <c r="F32" s="94">
        <f t="shared" si="17"/>
        <v>0.96850000000000003</v>
      </c>
      <c r="G32" s="95">
        <f t="shared" si="18"/>
        <v>1.9370000000000001</v>
      </c>
      <c r="H32" s="96">
        <f t="shared" si="19"/>
        <v>2</v>
      </c>
      <c r="I32" s="97">
        <f t="shared" si="24"/>
        <v>6056.2969999999996</v>
      </c>
      <c r="J32" s="98">
        <f t="shared" si="25"/>
        <v>1.722170191699135E-2</v>
      </c>
      <c r="K32" s="98">
        <f t="shared" si="26"/>
        <v>0.34688082571305878</v>
      </c>
      <c r="L32" s="98">
        <f t="shared" si="27"/>
        <v>0.15933828872659317</v>
      </c>
      <c r="M32" s="99">
        <f t="shared" si="28"/>
        <v>16.888000000000002</v>
      </c>
      <c r="N32" s="100">
        <f t="shared" si="29"/>
        <v>1.7000000000000001E-2</v>
      </c>
      <c r="O32" s="100">
        <f t="shared" si="30"/>
        <v>27.408999999999999</v>
      </c>
      <c r="P32" s="101">
        <f t="shared" si="31"/>
        <v>6.1266666666666669</v>
      </c>
      <c r="Q32" s="102">
        <f t="shared" si="32"/>
        <v>90</v>
      </c>
      <c r="R32" s="103">
        <f t="shared" si="33"/>
        <v>27.546209604794903</v>
      </c>
      <c r="S32" s="75">
        <f t="shared" si="34"/>
        <v>1</v>
      </c>
      <c r="T32" s="75">
        <f t="shared" si="35"/>
        <v>1660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239</v>
      </c>
      <c r="Z32" t="s">
        <v>194</v>
      </c>
      <c r="AA32" t="s">
        <v>48</v>
      </c>
      <c r="AB32">
        <v>502</v>
      </c>
      <c r="AC32" s="1">
        <v>6056.2969999999996</v>
      </c>
      <c r="AD32" s="1">
        <v>3126.1320000000001</v>
      </c>
      <c r="AE32" s="21">
        <v>1.9370000000000001</v>
      </c>
      <c r="AF32">
        <v>2</v>
      </c>
      <c r="AG32">
        <v>16.888000000000002</v>
      </c>
      <c r="AH32">
        <v>345.74683900000002</v>
      </c>
      <c r="AI32">
        <v>5.9543489999999997</v>
      </c>
      <c r="AJ32">
        <v>119.93294899999999</v>
      </c>
      <c r="AK32">
        <v>965</v>
      </c>
      <c r="AL32">
        <v>1</v>
      </c>
      <c r="AM32">
        <v>1660</v>
      </c>
      <c r="AN32">
        <v>90</v>
      </c>
      <c r="AO32">
        <v>17.516565</v>
      </c>
      <c r="AP32">
        <v>7383.1</v>
      </c>
      <c r="AQ32">
        <v>367.6</v>
      </c>
      <c r="AR32">
        <v>15</v>
      </c>
      <c r="AS32">
        <v>4845</v>
      </c>
      <c r="AT32">
        <v>1.7000000000000001E-2</v>
      </c>
      <c r="AU32">
        <v>27.408999999999999</v>
      </c>
      <c r="AV32">
        <v>47567</v>
      </c>
      <c r="AW32">
        <v>0</v>
      </c>
      <c r="AX32">
        <v>0.56000000000000005</v>
      </c>
      <c r="AY32">
        <v>0.9804761904761905</v>
      </c>
      <c r="AZ32" t="s">
        <v>66</v>
      </c>
      <c r="BA32" t="s">
        <v>231</v>
      </c>
      <c r="BB32">
        <v>5</v>
      </c>
      <c r="BC32" t="s">
        <v>567</v>
      </c>
      <c r="BD32">
        <v>14</v>
      </c>
      <c r="BE32">
        <v>88675.066999999995</v>
      </c>
      <c r="BF32">
        <v>7.2661112283117876E-2</v>
      </c>
      <c r="BG32">
        <v>7.1242490567114153E-2</v>
      </c>
      <c r="BH32">
        <v>342547.58500000014</v>
      </c>
      <c r="BI32">
        <v>1.8809734127887657E-2</v>
      </c>
      <c r="BJ32">
        <v>1.8442496461581279E-2</v>
      </c>
      <c r="BK32">
        <v>1</v>
      </c>
      <c r="BL32" t="s">
        <v>66</v>
      </c>
      <c r="BM32">
        <v>0</v>
      </c>
      <c r="BN32" t="s">
        <v>557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70바5970</v>
      </c>
      <c r="D33" s="65" t="str">
        <f t="shared" si="23"/>
        <v>대형</v>
      </c>
      <c r="E33" s="61" t="str">
        <f t="shared" si="16"/>
        <v>A</v>
      </c>
      <c r="F33" s="84">
        <f t="shared" si="17"/>
        <v>1.0505</v>
      </c>
      <c r="G33" s="85">
        <f t="shared" si="18"/>
        <v>2.101</v>
      </c>
      <c r="H33" s="86">
        <f t="shared" si="19"/>
        <v>2</v>
      </c>
      <c r="I33" s="87">
        <f t="shared" si="24"/>
        <v>4840.241</v>
      </c>
      <c r="J33" s="88">
        <f t="shared" si="25"/>
        <v>1.7507372292611397E-2</v>
      </c>
      <c r="K33" s="88">
        <f t="shared" si="26"/>
        <v>0.35257716514171461</v>
      </c>
      <c r="L33" s="88">
        <f t="shared" si="27"/>
        <v>0.1514387403437143</v>
      </c>
      <c r="M33" s="89">
        <f t="shared" si="28"/>
        <v>14.805</v>
      </c>
      <c r="N33" s="90">
        <f t="shared" si="29"/>
        <v>8.3000000000000004E-2</v>
      </c>
      <c r="O33" s="90">
        <f t="shared" si="30"/>
        <v>13.512</v>
      </c>
      <c r="P33" s="91">
        <f t="shared" si="31"/>
        <v>1.1516666666666666</v>
      </c>
      <c r="Q33" s="92">
        <f t="shared" si="32"/>
        <v>90</v>
      </c>
      <c r="R33" s="93">
        <f t="shared" si="33"/>
        <v>27.270741432623097</v>
      </c>
      <c r="S33" s="78">
        <f t="shared" si="34"/>
        <v>4</v>
      </c>
      <c r="T33" s="78">
        <f t="shared" si="35"/>
        <v>654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241</v>
      </c>
      <c r="Z33" s="4" t="s">
        <v>194</v>
      </c>
      <c r="AA33" s="4" t="s">
        <v>48</v>
      </c>
      <c r="AB33" s="4">
        <v>502</v>
      </c>
      <c r="AC33" s="4">
        <v>4840.241</v>
      </c>
      <c r="AD33" s="4">
        <v>2303.9470000000001</v>
      </c>
      <c r="AE33" s="4">
        <v>2.101</v>
      </c>
      <c r="AF33" s="4">
        <v>2</v>
      </c>
      <c r="AG33" s="4">
        <v>14.805</v>
      </c>
      <c r="AH33" s="4">
        <v>281.76547099999999</v>
      </c>
      <c r="AI33" s="4">
        <v>4.9329729999999996</v>
      </c>
      <c r="AJ33" s="4">
        <v>99.344071</v>
      </c>
      <c r="AK33" s="4">
        <v>733</v>
      </c>
      <c r="AL33" s="4">
        <v>4</v>
      </c>
      <c r="AM33" s="4">
        <v>654</v>
      </c>
      <c r="AN33" s="4">
        <v>90</v>
      </c>
      <c r="AO33" s="4">
        <v>17.178260999999999</v>
      </c>
      <c r="AP33" s="4">
        <v>3288.7</v>
      </c>
      <c r="AQ33" s="4">
        <v>69.099999999999994</v>
      </c>
      <c r="AR33" s="4">
        <v>16</v>
      </c>
      <c r="AS33" s="4">
        <v>2535</v>
      </c>
      <c r="AT33" s="4">
        <v>8.3000000000000004E-2</v>
      </c>
      <c r="AU33" s="4">
        <v>13.512</v>
      </c>
      <c r="AV33" s="4">
        <v>39392</v>
      </c>
      <c r="AW33" s="4">
        <v>0</v>
      </c>
      <c r="AX33" s="4">
        <v>0.56000000000000005</v>
      </c>
      <c r="AY33">
        <v>0.98150000000000004</v>
      </c>
      <c r="AZ33" t="s">
        <v>66</v>
      </c>
      <c r="BA33" t="s">
        <v>231</v>
      </c>
      <c r="BB33">
        <v>4</v>
      </c>
      <c r="BC33" t="s">
        <v>238</v>
      </c>
      <c r="BD33">
        <v>17</v>
      </c>
      <c r="BE33">
        <v>88675.066999999995</v>
      </c>
      <c r="BF33">
        <v>7.3836459576624852E-2</v>
      </c>
      <c r="BG33">
        <v>7.2470485074457289E-2</v>
      </c>
      <c r="BH33">
        <v>342547.58500000014</v>
      </c>
      <c r="BI33">
        <v>1.9113995505179223E-2</v>
      </c>
      <c r="BJ33">
        <v>1.8760386588333407E-2</v>
      </c>
      <c r="BK33">
        <v>1</v>
      </c>
      <c r="BL33" t="s">
        <v>71</v>
      </c>
      <c r="BM33">
        <v>-1</v>
      </c>
      <c r="BN33" t="s">
        <v>554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70바5984</v>
      </c>
      <c r="D34" s="48" t="str">
        <f t="shared" si="23"/>
        <v>대형</v>
      </c>
      <c r="E34" s="44" t="str">
        <f t="shared" si="16"/>
        <v>S</v>
      </c>
      <c r="F34" s="94">
        <f t="shared" si="17"/>
        <v>0.91809523809523808</v>
      </c>
      <c r="G34" s="95">
        <f t="shared" si="18"/>
        <v>1.9279999999999999</v>
      </c>
      <c r="H34" s="96">
        <f t="shared" si="19"/>
        <v>2.1</v>
      </c>
      <c r="I34" s="97">
        <f t="shared" si="24"/>
        <v>5972.4769999999999</v>
      </c>
      <c r="J34" s="98">
        <f t="shared" si="25"/>
        <v>1.6090536448593137E-2</v>
      </c>
      <c r="K34" s="98">
        <f t="shared" si="26"/>
        <v>0.36197877106930376</v>
      </c>
      <c r="L34" s="98">
        <f t="shared" si="27"/>
        <v>0.10749308871344335</v>
      </c>
      <c r="M34" s="99">
        <f t="shared" si="28"/>
        <v>17.327000000000002</v>
      </c>
      <c r="N34" s="100">
        <f t="shared" si="29"/>
        <v>1.7000000000000001E-2</v>
      </c>
      <c r="O34" s="100">
        <f t="shared" si="30"/>
        <v>30.038</v>
      </c>
      <c r="P34" s="101">
        <f t="shared" si="31"/>
        <v>11.6</v>
      </c>
      <c r="Q34" s="102">
        <f t="shared" si="32"/>
        <v>91</v>
      </c>
      <c r="R34" s="103">
        <f t="shared" si="33"/>
        <v>27.911691321348989</v>
      </c>
      <c r="S34" s="75">
        <f t="shared" si="34"/>
        <v>1</v>
      </c>
      <c r="T34" s="75">
        <f t="shared" si="35"/>
        <v>1794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243</v>
      </c>
      <c r="Z34" s="4" t="s">
        <v>194</v>
      </c>
      <c r="AA34" s="4" t="s">
        <v>48</v>
      </c>
      <c r="AB34" s="4">
        <v>502</v>
      </c>
      <c r="AC34" s="4">
        <v>5972.4769999999999</v>
      </c>
      <c r="AD34" s="4">
        <v>3098.53</v>
      </c>
      <c r="AE34" s="4">
        <v>1.9279999999999999</v>
      </c>
      <c r="AF34" s="4">
        <v>2.1</v>
      </c>
      <c r="AG34" s="4">
        <v>17.327000000000002</v>
      </c>
      <c r="AH34" s="4">
        <v>344.053787</v>
      </c>
      <c r="AI34" s="4">
        <v>5.5360100000000001</v>
      </c>
      <c r="AJ34" s="4">
        <v>124.540167</v>
      </c>
      <c r="AK34" s="4">
        <v>642</v>
      </c>
      <c r="AL34" s="4">
        <v>1</v>
      </c>
      <c r="AM34" s="4">
        <v>1794</v>
      </c>
      <c r="AN34" s="4">
        <v>91</v>
      </c>
      <c r="AO34" s="4">
        <v>17.359137</v>
      </c>
      <c r="AP34" s="4">
        <v>7743.3</v>
      </c>
      <c r="AQ34" s="4">
        <v>696</v>
      </c>
      <c r="AR34" s="4">
        <v>17</v>
      </c>
      <c r="AS34" s="4">
        <v>4953</v>
      </c>
      <c r="AT34" s="4">
        <v>1.7000000000000001E-2</v>
      </c>
      <c r="AU34" s="4">
        <v>30.038</v>
      </c>
      <c r="AV34" s="4">
        <v>44586</v>
      </c>
      <c r="AW34" s="4">
        <v>0</v>
      </c>
      <c r="AX34" s="4">
        <v>0.56000000000000005</v>
      </c>
      <c r="AY34">
        <v>1.0625</v>
      </c>
      <c r="AZ34" t="s">
        <v>71</v>
      </c>
      <c r="BA34" t="s">
        <v>231</v>
      </c>
      <c r="BB34">
        <v>1</v>
      </c>
      <c r="BC34" t="s">
        <v>242</v>
      </c>
      <c r="BD34">
        <v>13</v>
      </c>
      <c r="BE34">
        <v>88675.066999999995</v>
      </c>
      <c r="BF34">
        <v>5.8205594589514104E-2</v>
      </c>
      <c r="BG34">
        <v>6.1843444251358737E-2</v>
      </c>
      <c r="BH34">
        <v>342547.58500000014</v>
      </c>
      <c r="BI34">
        <v>1.5067643813632486E-2</v>
      </c>
      <c r="BJ34">
        <v>1.6009371551984515E-2</v>
      </c>
      <c r="BK34">
        <v>1</v>
      </c>
      <c r="BL34" t="s">
        <v>71</v>
      </c>
      <c r="BM34">
        <v>0</v>
      </c>
      <c r="BN34" t="s">
        <v>557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70바5989</v>
      </c>
      <c r="D35" s="65" t="str">
        <f t="shared" si="23"/>
        <v>대형</v>
      </c>
      <c r="E35" s="61" t="str">
        <f t="shared" si="16"/>
        <v>A</v>
      </c>
      <c r="F35" s="84">
        <f t="shared" si="17"/>
        <v>0.92476190476190467</v>
      </c>
      <c r="G35" s="85">
        <f t="shared" si="18"/>
        <v>1.9419999999999999</v>
      </c>
      <c r="H35" s="86">
        <f t="shared" si="19"/>
        <v>2.1</v>
      </c>
      <c r="I35" s="87">
        <f t="shared" si="24"/>
        <v>5697.2340000000004</v>
      </c>
      <c r="J35" s="88">
        <f t="shared" si="25"/>
        <v>2.0527400122829859E-2</v>
      </c>
      <c r="K35" s="88">
        <f t="shared" si="26"/>
        <v>0.34206378221970879</v>
      </c>
      <c r="L35" s="88">
        <f t="shared" si="27"/>
        <v>0.19377824396891544</v>
      </c>
      <c r="M35" s="89">
        <f t="shared" si="28"/>
        <v>16.248000000000001</v>
      </c>
      <c r="N35" s="90">
        <f t="shared" si="29"/>
        <v>8.7999999999999995E-2</v>
      </c>
      <c r="O35" s="90">
        <f t="shared" si="30"/>
        <v>10.548999999999999</v>
      </c>
      <c r="P35" s="91">
        <f t="shared" si="31"/>
        <v>1.4400000000000002</v>
      </c>
      <c r="Q35" s="92">
        <f t="shared" si="32"/>
        <v>90</v>
      </c>
      <c r="R35" s="93">
        <f t="shared" si="33"/>
        <v>26.865848877785737</v>
      </c>
      <c r="S35" s="78">
        <f t="shared" si="34"/>
        <v>5</v>
      </c>
      <c r="T35" s="78">
        <f t="shared" si="35"/>
        <v>601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245</v>
      </c>
      <c r="Z35" s="4" t="s">
        <v>194</v>
      </c>
      <c r="AA35" s="4" t="s">
        <v>48</v>
      </c>
      <c r="AB35" s="4">
        <v>502</v>
      </c>
      <c r="AC35" s="4">
        <v>5697.2340000000004</v>
      </c>
      <c r="AD35" s="4">
        <v>2934.2739999999999</v>
      </c>
      <c r="AE35" s="4">
        <v>1.9419999999999999</v>
      </c>
      <c r="AF35" s="4">
        <v>2.1</v>
      </c>
      <c r="AG35" s="4">
        <v>16.248000000000001</v>
      </c>
      <c r="AH35" s="4">
        <v>332.69434799999999</v>
      </c>
      <c r="AI35" s="4">
        <v>6.8293499999999998</v>
      </c>
      <c r="AJ35" s="4">
        <v>113.80268700000001</v>
      </c>
      <c r="AK35" s="4">
        <v>1104</v>
      </c>
      <c r="AL35" s="4">
        <v>5</v>
      </c>
      <c r="AM35" s="4">
        <v>601</v>
      </c>
      <c r="AN35" s="4">
        <v>90</v>
      </c>
      <c r="AO35" s="4">
        <v>17.124528000000002</v>
      </c>
      <c r="AP35" s="4">
        <v>4262.1000000000004</v>
      </c>
      <c r="AQ35" s="4">
        <v>86.4</v>
      </c>
      <c r="AR35" s="4">
        <v>32</v>
      </c>
      <c r="AS35" s="4">
        <v>6600</v>
      </c>
      <c r="AT35" s="4">
        <v>8.7999999999999995E-2</v>
      </c>
      <c r="AU35" s="4">
        <v>10.548999999999999</v>
      </c>
      <c r="AV35" s="4">
        <v>42476</v>
      </c>
      <c r="AW35" s="4">
        <v>0</v>
      </c>
      <c r="AX35" s="4">
        <v>0.56000000000000005</v>
      </c>
      <c r="AY35">
        <v>0.99</v>
      </c>
      <c r="AZ35" t="s">
        <v>66</v>
      </c>
      <c r="BA35" t="s">
        <v>231</v>
      </c>
      <c r="BB35">
        <v>3</v>
      </c>
      <c r="BC35" t="s">
        <v>244</v>
      </c>
      <c r="BD35">
        <v>14</v>
      </c>
      <c r="BE35">
        <v>88675.066999999995</v>
      </c>
      <c r="BF35">
        <v>7.2746062881463625E-2</v>
      </c>
      <c r="BG35">
        <v>7.2018602252648986E-2</v>
      </c>
      <c r="BH35">
        <v>342547.58500000014</v>
      </c>
      <c r="BI35">
        <v>1.8831725233152637E-2</v>
      </c>
      <c r="BJ35">
        <v>1.8643407980821109E-2</v>
      </c>
      <c r="BK35">
        <v>1</v>
      </c>
      <c r="BL35" t="s">
        <v>71</v>
      </c>
      <c r="BM35">
        <v>-1</v>
      </c>
      <c r="BN35" t="s">
        <v>554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70바6023</v>
      </c>
      <c r="D36" s="48" t="str">
        <f t="shared" si="23"/>
        <v>대형</v>
      </c>
      <c r="E36" s="44" t="str">
        <f t="shared" si="16"/>
        <v>B</v>
      </c>
      <c r="F36" s="94">
        <f t="shared" si="17"/>
        <v>0.89318181818181819</v>
      </c>
      <c r="G36" s="95">
        <f t="shared" si="18"/>
        <v>1.9650000000000001</v>
      </c>
      <c r="H36" s="96">
        <f t="shared" si="19"/>
        <v>2.2000000000000002</v>
      </c>
      <c r="I36" s="97">
        <f t="shared" si="24"/>
        <v>4817.2219999999998</v>
      </c>
      <c r="J36" s="98">
        <f t="shared" si="25"/>
        <v>1.1975525663730021E-2</v>
      </c>
      <c r="K36" s="98">
        <f t="shared" si="26"/>
        <v>0.35043458402001942</v>
      </c>
      <c r="L36" s="98">
        <f t="shared" si="27"/>
        <v>0.23457503100334592</v>
      </c>
      <c r="M36" s="99">
        <f t="shared" si="28"/>
        <v>14.433</v>
      </c>
      <c r="N36" s="100">
        <f t="shared" si="29"/>
        <v>0.16600000000000001</v>
      </c>
      <c r="O36" s="100">
        <f t="shared" si="30"/>
        <v>12.31</v>
      </c>
      <c r="P36" s="101">
        <f t="shared" si="31"/>
        <v>4.5049999999999999</v>
      </c>
      <c r="Q36" s="102">
        <f t="shared" si="32"/>
        <v>91</v>
      </c>
      <c r="R36" s="103">
        <f t="shared" si="33"/>
        <v>28.075605864867736</v>
      </c>
      <c r="S36" s="75">
        <f t="shared" si="34"/>
        <v>8</v>
      </c>
      <c r="T36" s="75">
        <f t="shared" si="35"/>
        <v>593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247</v>
      </c>
      <c r="Z36" t="s">
        <v>194</v>
      </c>
      <c r="AA36" t="s">
        <v>48</v>
      </c>
      <c r="AB36">
        <v>502</v>
      </c>
      <c r="AC36" s="1">
        <v>4817.2219999999998</v>
      </c>
      <c r="AD36" s="1">
        <v>2451.6840000000002</v>
      </c>
      <c r="AE36" s="21">
        <v>1.9650000000000001</v>
      </c>
      <c r="AF36">
        <v>2.2000000000000002</v>
      </c>
      <c r="AG36">
        <v>14.433</v>
      </c>
      <c r="AH36">
        <v>269.107686</v>
      </c>
      <c r="AI36">
        <v>3.2227060000000001</v>
      </c>
      <c r="AJ36">
        <v>94.304640000000006</v>
      </c>
      <c r="AK36">
        <v>1130</v>
      </c>
      <c r="AL36">
        <v>8</v>
      </c>
      <c r="AM36">
        <v>593</v>
      </c>
      <c r="AN36">
        <v>91</v>
      </c>
      <c r="AO36">
        <v>17.900721999999998</v>
      </c>
      <c r="AP36">
        <v>5588.1</v>
      </c>
      <c r="AQ36">
        <v>270.3</v>
      </c>
      <c r="AR36">
        <v>9</v>
      </c>
      <c r="AS36">
        <v>1664</v>
      </c>
      <c r="AT36">
        <v>0.16600000000000001</v>
      </c>
      <c r="AU36">
        <v>12.31</v>
      </c>
      <c r="AV36">
        <v>38800</v>
      </c>
      <c r="AW36">
        <v>0</v>
      </c>
      <c r="AX36">
        <v>0.5</v>
      </c>
      <c r="AY36">
        <v>0.94619047619047625</v>
      </c>
      <c r="AZ36" t="s">
        <v>68</v>
      </c>
      <c r="BA36" t="s">
        <v>231</v>
      </c>
      <c r="BB36">
        <v>1</v>
      </c>
      <c r="BC36" t="s">
        <v>249</v>
      </c>
      <c r="BD36">
        <v>11</v>
      </c>
      <c r="BE36">
        <v>88675.066999999995</v>
      </c>
      <c r="BF36">
        <v>7.2386672118330622E-2</v>
      </c>
      <c r="BG36">
        <v>6.849157976148712E-2</v>
      </c>
      <c r="BH36">
        <v>342547.58500000014</v>
      </c>
      <c r="BI36">
        <v>1.8738689983758015E-2</v>
      </c>
      <c r="BJ36">
        <v>1.7730369998917705E-2</v>
      </c>
      <c r="BK36">
        <v>1</v>
      </c>
      <c r="BL36" t="s">
        <v>68</v>
      </c>
      <c r="BM36">
        <v>0</v>
      </c>
      <c r="BN36" t="s">
        <v>557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70바6036</v>
      </c>
      <c r="D37" s="65" t="str">
        <f t="shared" si="23"/>
        <v>대형</v>
      </c>
      <c r="E37" s="61" t="str">
        <f t="shared" si="16"/>
        <v>B</v>
      </c>
      <c r="F37" s="84">
        <f t="shared" si="17"/>
        <v>0.98736842105263156</v>
      </c>
      <c r="G37" s="85">
        <f t="shared" si="18"/>
        <v>1.8759999999999999</v>
      </c>
      <c r="H37" s="86">
        <f t="shared" si="19"/>
        <v>1.9</v>
      </c>
      <c r="I37" s="87">
        <f t="shared" si="24"/>
        <v>4818.1660000000002</v>
      </c>
      <c r="J37" s="88">
        <f t="shared" si="25"/>
        <v>3.407411474775484E-2</v>
      </c>
      <c r="K37" s="88">
        <f t="shared" si="26"/>
        <v>0.35077432927398822</v>
      </c>
      <c r="L37" s="88">
        <f t="shared" si="27"/>
        <v>0.18222701334906269</v>
      </c>
      <c r="M37" s="89">
        <f t="shared" si="28"/>
        <v>18.145</v>
      </c>
      <c r="N37" s="90">
        <f t="shared" si="29"/>
        <v>4.2000000000000003E-2</v>
      </c>
      <c r="O37" s="90">
        <f t="shared" si="30"/>
        <v>16.645</v>
      </c>
      <c r="P37" s="91">
        <f t="shared" si="31"/>
        <v>12.395000000000001</v>
      </c>
      <c r="Q37" s="92">
        <f t="shared" si="32"/>
        <v>92</v>
      </c>
      <c r="R37" s="93">
        <f t="shared" si="33"/>
        <v>28.080285449054962</v>
      </c>
      <c r="S37" s="78">
        <f t="shared" si="34"/>
        <v>2</v>
      </c>
      <c r="T37" s="78">
        <f t="shared" si="35"/>
        <v>802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248</v>
      </c>
      <c r="Z37" s="4" t="s">
        <v>194</v>
      </c>
      <c r="AA37" s="4" t="s">
        <v>48</v>
      </c>
      <c r="AB37" s="4">
        <v>502</v>
      </c>
      <c r="AC37" s="4">
        <v>4818.1660000000002</v>
      </c>
      <c r="AD37" s="4">
        <v>2567.8090000000002</v>
      </c>
      <c r="AE37" s="4">
        <v>1.8759999999999999</v>
      </c>
      <c r="AF37" s="4">
        <v>1.9</v>
      </c>
      <c r="AG37" s="4">
        <v>18.145</v>
      </c>
      <c r="AH37" s="4">
        <v>278.93185399999999</v>
      </c>
      <c r="AI37" s="4">
        <v>9.5043559999999996</v>
      </c>
      <c r="AJ37" s="4">
        <v>97.842134000000001</v>
      </c>
      <c r="AK37" s="4">
        <v>878</v>
      </c>
      <c r="AL37" s="4">
        <v>2</v>
      </c>
      <c r="AM37" s="4">
        <v>802</v>
      </c>
      <c r="AN37" s="4">
        <v>92</v>
      </c>
      <c r="AO37" s="4">
        <v>17.273631000000002</v>
      </c>
      <c r="AP37" s="4">
        <v>7210.4</v>
      </c>
      <c r="AQ37" s="4">
        <v>743.7</v>
      </c>
      <c r="AR37" s="4">
        <v>20</v>
      </c>
      <c r="AS37" s="4">
        <v>6671</v>
      </c>
      <c r="AT37" s="4">
        <v>4.2000000000000003E-2</v>
      </c>
      <c r="AU37" s="4">
        <v>16.645</v>
      </c>
      <c r="AV37" s="4">
        <v>40791</v>
      </c>
      <c r="AW37" s="4">
        <v>0</v>
      </c>
      <c r="AX37" s="4">
        <v>0.56000000000000005</v>
      </c>
      <c r="AY37">
        <v>0.9027272727272726</v>
      </c>
      <c r="AZ37" t="s">
        <v>68</v>
      </c>
      <c r="BA37" t="s">
        <v>231</v>
      </c>
      <c r="BB37">
        <v>5</v>
      </c>
      <c r="BC37" t="s">
        <v>568</v>
      </c>
      <c r="BD37">
        <v>10</v>
      </c>
      <c r="BE37">
        <v>88675.066999999995</v>
      </c>
      <c r="BF37">
        <v>6.8162891830687883E-2</v>
      </c>
      <c r="BG37">
        <v>6.1532501443520959E-2</v>
      </c>
      <c r="BH37">
        <v>342547.58500000014</v>
      </c>
      <c r="BI37">
        <v>1.7645282771443265E-2</v>
      </c>
      <c r="BJ37">
        <v>1.5928877992766509E-2</v>
      </c>
      <c r="BK37">
        <v>1</v>
      </c>
      <c r="BL37" t="s">
        <v>66</v>
      </c>
      <c r="BM37">
        <v>-1</v>
      </c>
      <c r="BN37" t="s">
        <v>554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70바6037</v>
      </c>
      <c r="D38" s="48" t="str">
        <f t="shared" si="23"/>
        <v>대형</v>
      </c>
      <c r="E38" s="44" t="str">
        <f t="shared" si="16"/>
        <v>A</v>
      </c>
      <c r="F38" s="94">
        <f t="shared" si="17"/>
        <v>0.87409090909090903</v>
      </c>
      <c r="G38" s="95">
        <f t="shared" si="18"/>
        <v>1.923</v>
      </c>
      <c r="H38" s="96">
        <f t="shared" si="19"/>
        <v>2.2000000000000002</v>
      </c>
      <c r="I38" s="97">
        <f t="shared" si="24"/>
        <v>4528.1229999999996</v>
      </c>
      <c r="J38" s="98">
        <f t="shared" si="25"/>
        <v>1.3550647961090104E-2</v>
      </c>
      <c r="K38" s="98">
        <f t="shared" si="26"/>
        <v>0.35125498476771927</v>
      </c>
      <c r="L38" s="98">
        <f t="shared" si="27"/>
        <v>0.12941344570366134</v>
      </c>
      <c r="M38" s="99">
        <f t="shared" si="28"/>
        <v>15.305</v>
      </c>
      <c r="N38" s="100">
        <f t="shared" si="29"/>
        <v>8.7999999999999995E-2</v>
      </c>
      <c r="O38" s="100">
        <f t="shared" si="30"/>
        <v>12.632</v>
      </c>
      <c r="P38" s="101">
        <f t="shared" si="31"/>
        <v>3.0449999999999999</v>
      </c>
      <c r="Q38" s="102">
        <f t="shared" si="32"/>
        <v>90</v>
      </c>
      <c r="R38" s="103">
        <f t="shared" si="33"/>
        <v>27.491061625508749</v>
      </c>
      <c r="S38" s="75">
        <f t="shared" si="34"/>
        <v>4</v>
      </c>
      <c r="T38" s="75">
        <f t="shared" si="35"/>
        <v>572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250</v>
      </c>
      <c r="Z38" s="4" t="s">
        <v>194</v>
      </c>
      <c r="AA38" s="4" t="s">
        <v>48</v>
      </c>
      <c r="AB38" s="4">
        <v>502</v>
      </c>
      <c r="AC38" s="4">
        <v>4528.1229999999996</v>
      </c>
      <c r="AD38" s="4">
        <v>2355.2930000000001</v>
      </c>
      <c r="AE38" s="4">
        <v>1.923</v>
      </c>
      <c r="AF38" s="4">
        <v>2.2000000000000002</v>
      </c>
      <c r="AG38" s="4">
        <v>15.305</v>
      </c>
      <c r="AH38" s="4">
        <v>259.31047799999999</v>
      </c>
      <c r="AI38" s="4">
        <v>3.5138250000000002</v>
      </c>
      <c r="AJ38" s="4">
        <v>91.084097999999997</v>
      </c>
      <c r="AK38" s="4">
        <v>586</v>
      </c>
      <c r="AL38" s="4">
        <v>4</v>
      </c>
      <c r="AM38" s="4">
        <v>572</v>
      </c>
      <c r="AN38" s="4">
        <v>90</v>
      </c>
      <c r="AO38" s="4">
        <v>17.462167000000001</v>
      </c>
      <c r="AP38" s="4">
        <v>4529.8</v>
      </c>
      <c r="AQ38" s="4">
        <v>182.7</v>
      </c>
      <c r="AR38" s="4">
        <v>17</v>
      </c>
      <c r="AS38" s="4">
        <v>3813</v>
      </c>
      <c r="AT38" s="4">
        <v>8.7999999999999995E-2</v>
      </c>
      <c r="AU38" s="4">
        <v>12.632</v>
      </c>
      <c r="AV38" s="4">
        <v>35570</v>
      </c>
      <c r="AW38" s="4">
        <v>0</v>
      </c>
      <c r="AX38" s="4">
        <v>0.52</v>
      </c>
      <c r="AY38">
        <v>0.99105263157894741</v>
      </c>
      <c r="AZ38" t="s">
        <v>66</v>
      </c>
      <c r="BA38" t="s">
        <v>231</v>
      </c>
      <c r="BB38">
        <v>2</v>
      </c>
      <c r="BC38" t="s">
        <v>240</v>
      </c>
      <c r="BD38">
        <v>15</v>
      </c>
      <c r="BE38">
        <v>88675.066999999995</v>
      </c>
      <c r="BF38">
        <v>6.1151168907490082E-2</v>
      </c>
      <c r="BG38">
        <v>6.060402686989675E-2</v>
      </c>
      <c r="BH38">
        <v>342547.58500000014</v>
      </c>
      <c r="BI38">
        <v>1.5830162691119243E-2</v>
      </c>
      <c r="BJ38">
        <v>1.56885243933566E-2</v>
      </c>
      <c r="BK38">
        <v>1</v>
      </c>
      <c r="BL38" t="s">
        <v>71</v>
      </c>
      <c r="BM38">
        <v>-1</v>
      </c>
      <c r="BN38" t="s">
        <v>554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70바6095</v>
      </c>
      <c r="D39" s="65" t="str">
        <f t="shared" si="23"/>
        <v>대형</v>
      </c>
      <c r="E39" s="61" t="str">
        <f t="shared" si="16"/>
        <v>C</v>
      </c>
      <c r="F39" s="84">
        <f t="shared" si="17"/>
        <v>0.89454545454545442</v>
      </c>
      <c r="G39" s="85">
        <f t="shared" si="18"/>
        <v>1.968</v>
      </c>
      <c r="H39" s="86">
        <f t="shared" si="19"/>
        <v>2.2000000000000002</v>
      </c>
      <c r="I39" s="87">
        <f t="shared" si="24"/>
        <v>6138.366</v>
      </c>
      <c r="J39" s="88">
        <f t="shared" si="25"/>
        <v>1.3839577864561465E-2</v>
      </c>
      <c r="K39" s="88">
        <f t="shared" si="26"/>
        <v>0.3240431327985836</v>
      </c>
      <c r="L39" s="88">
        <f t="shared" si="27"/>
        <v>0.14661882331552079</v>
      </c>
      <c r="M39" s="89">
        <f t="shared" si="28"/>
        <v>15.058</v>
      </c>
      <c r="N39" s="90">
        <f t="shared" si="29"/>
        <v>0.29299999999999998</v>
      </c>
      <c r="O39" s="90">
        <f t="shared" si="30"/>
        <v>7.9989999999999997</v>
      </c>
      <c r="P39" s="91">
        <f t="shared" si="31"/>
        <v>3.121666666666667</v>
      </c>
      <c r="Q39" s="92">
        <f t="shared" si="32"/>
        <v>90</v>
      </c>
      <c r="R39" s="93">
        <f t="shared" si="33"/>
        <v>27.823904297495712</v>
      </c>
      <c r="S39" s="78">
        <f t="shared" si="34"/>
        <v>18</v>
      </c>
      <c r="T39" s="78">
        <f t="shared" si="35"/>
        <v>491</v>
      </c>
      <c r="U39" t="s">
        <v>118</v>
      </c>
      <c r="V39" s="5" t="s">
        <v>120</v>
      </c>
      <c r="W39" t="s">
        <v>118</v>
      </c>
      <c r="X39" s="5" t="s">
        <v>120</v>
      </c>
      <c r="Y39" t="s">
        <v>252</v>
      </c>
      <c r="Z39" t="s">
        <v>194</v>
      </c>
      <c r="AA39" t="s">
        <v>48</v>
      </c>
      <c r="AB39">
        <v>502</v>
      </c>
      <c r="AC39" s="1">
        <v>6138.366</v>
      </c>
      <c r="AD39" s="1">
        <v>3119.462</v>
      </c>
      <c r="AE39" s="21">
        <v>1.968</v>
      </c>
      <c r="AF39">
        <v>2.2000000000000002</v>
      </c>
      <c r="AG39">
        <v>15.058</v>
      </c>
      <c r="AH39">
        <v>333.19600100000002</v>
      </c>
      <c r="AI39">
        <v>4.6112919999999997</v>
      </c>
      <c r="AJ39">
        <v>107.969876</v>
      </c>
      <c r="AK39">
        <v>900</v>
      </c>
      <c r="AL39">
        <v>18</v>
      </c>
      <c r="AM39">
        <v>491</v>
      </c>
      <c r="AN39">
        <v>90</v>
      </c>
      <c r="AO39">
        <v>18.422688000000001</v>
      </c>
      <c r="AP39">
        <v>3211.5</v>
      </c>
      <c r="AQ39">
        <v>187.3</v>
      </c>
      <c r="AR39">
        <v>7</v>
      </c>
      <c r="AS39">
        <v>1482</v>
      </c>
      <c r="AT39">
        <v>0.29299999999999998</v>
      </c>
      <c r="AU39">
        <v>7.9989999999999997</v>
      </c>
      <c r="AV39">
        <v>51834</v>
      </c>
      <c r="AW39">
        <v>0</v>
      </c>
      <c r="AX39">
        <v>0.52</v>
      </c>
      <c r="AY39">
        <v>0.88409090909090904</v>
      </c>
      <c r="AZ39" t="s">
        <v>69</v>
      </c>
      <c r="BA39" t="s">
        <v>231</v>
      </c>
      <c r="BB39">
        <v>1</v>
      </c>
      <c r="BC39" t="s">
        <v>253</v>
      </c>
      <c r="BD39">
        <v>11</v>
      </c>
      <c r="BE39">
        <v>88675.066999999995</v>
      </c>
      <c r="BF39">
        <v>5.8532845540449387E-2</v>
      </c>
      <c r="BG39">
        <v>5.1748356625533662E-2</v>
      </c>
      <c r="BH39">
        <v>342547.58500000014</v>
      </c>
      <c r="BI39">
        <v>1.5152359051078985E-2</v>
      </c>
      <c r="BJ39">
        <v>1.3396062888340284E-2</v>
      </c>
      <c r="BK39">
        <v>1</v>
      </c>
      <c r="BL39" t="s">
        <v>68</v>
      </c>
      <c r="BM39">
        <v>-1</v>
      </c>
      <c r="BN39" t="s">
        <v>554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70바6096</v>
      </c>
      <c r="D40" s="48" t="str">
        <f t="shared" si="23"/>
        <v>대형</v>
      </c>
      <c r="E40" s="44" t="str">
        <f t="shared" si="16"/>
        <v>B</v>
      </c>
      <c r="F40" s="94">
        <f t="shared" si="17"/>
        <v>0.79636363636363627</v>
      </c>
      <c r="G40" s="95">
        <f t="shared" si="18"/>
        <v>1.752</v>
      </c>
      <c r="H40" s="96">
        <f t="shared" si="19"/>
        <v>2.2000000000000002</v>
      </c>
      <c r="I40" s="97">
        <f t="shared" si="24"/>
        <v>5609.4110000000001</v>
      </c>
      <c r="J40" s="98">
        <f t="shared" si="25"/>
        <v>3.7293689558686775E-2</v>
      </c>
      <c r="K40" s="98">
        <f t="shared" si="26"/>
        <v>0.35231249145708965</v>
      </c>
      <c r="L40" s="98">
        <f t="shared" si="27"/>
        <v>0.15099624541685391</v>
      </c>
      <c r="M40" s="99">
        <f t="shared" si="28"/>
        <v>17.809999999999999</v>
      </c>
      <c r="N40" s="100">
        <f t="shared" si="29"/>
        <v>0.107</v>
      </c>
      <c r="O40" s="100">
        <f t="shared" si="30"/>
        <v>33.569000000000003</v>
      </c>
      <c r="P40" s="101">
        <f t="shared" si="31"/>
        <v>2.68</v>
      </c>
      <c r="Q40" s="102">
        <f t="shared" si="32"/>
        <v>90</v>
      </c>
      <c r="R40" s="103">
        <f t="shared" si="33"/>
        <v>27.860032966796698</v>
      </c>
      <c r="S40" s="75">
        <f t="shared" si="34"/>
        <v>6</v>
      </c>
      <c r="T40" s="75">
        <f t="shared" si="35"/>
        <v>1883</v>
      </c>
      <c r="U40" t="s">
        <v>118</v>
      </c>
      <c r="V40" t="s">
        <v>120</v>
      </c>
      <c r="W40" s="4" t="s">
        <v>118</v>
      </c>
      <c r="X40" s="4" t="s">
        <v>120</v>
      </c>
      <c r="Y40" s="4" t="s">
        <v>254</v>
      </c>
      <c r="Z40" s="4" t="s">
        <v>194</v>
      </c>
      <c r="AA40" s="4" t="s">
        <v>48</v>
      </c>
      <c r="AB40" s="4">
        <v>502</v>
      </c>
      <c r="AC40" s="4">
        <v>5609.4110000000001</v>
      </c>
      <c r="AD40" s="4">
        <v>3202.154</v>
      </c>
      <c r="AE40" s="4">
        <v>1.752</v>
      </c>
      <c r="AF40" s="4">
        <v>2.2000000000000002</v>
      </c>
      <c r="AG40" s="4">
        <v>17.809999999999999</v>
      </c>
      <c r="AH40" s="4">
        <v>329.85685100000001</v>
      </c>
      <c r="AI40" s="4">
        <v>12.301579</v>
      </c>
      <c r="AJ40" s="4">
        <v>116.212689</v>
      </c>
      <c r="AK40" s="4">
        <v>847</v>
      </c>
      <c r="AL40" s="4">
        <v>6</v>
      </c>
      <c r="AM40" s="4">
        <v>1883</v>
      </c>
      <c r="AN40" s="4">
        <v>90</v>
      </c>
      <c r="AO40" s="4">
        <v>17.005590999999999</v>
      </c>
      <c r="AP40" s="4">
        <v>8979.1</v>
      </c>
      <c r="AQ40" s="4">
        <v>160.80000000000001</v>
      </c>
      <c r="AR40" s="4">
        <v>36</v>
      </c>
      <c r="AS40" s="4">
        <v>22347</v>
      </c>
      <c r="AT40" s="4">
        <v>0.107</v>
      </c>
      <c r="AU40" s="4">
        <v>33.569000000000003</v>
      </c>
      <c r="AV40" s="4">
        <v>42860</v>
      </c>
      <c r="AW40" s="4">
        <v>0</v>
      </c>
      <c r="AX40" s="4">
        <v>0.52</v>
      </c>
      <c r="AY40">
        <v>0.90500000000000003</v>
      </c>
      <c r="AZ40" t="s">
        <v>68</v>
      </c>
      <c r="BA40" t="s">
        <v>231</v>
      </c>
      <c r="BB40">
        <v>4</v>
      </c>
      <c r="BC40" t="s">
        <v>569</v>
      </c>
      <c r="BD40">
        <v>12</v>
      </c>
      <c r="BE40">
        <v>88675.066999999995</v>
      </c>
      <c r="BF40">
        <v>6.6750409108797176E-2</v>
      </c>
      <c r="BG40">
        <v>6.0409120243461449E-2</v>
      </c>
      <c r="BH40">
        <v>342547.58500000014</v>
      </c>
      <c r="BI40">
        <v>1.7279634302486756E-2</v>
      </c>
      <c r="BJ40">
        <v>1.5638069043750515E-2</v>
      </c>
      <c r="BK40">
        <v>1</v>
      </c>
      <c r="BL40" t="s">
        <v>68</v>
      </c>
      <c r="BM40">
        <v>0</v>
      </c>
      <c r="BN40" t="s">
        <v>557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70바6097</v>
      </c>
      <c r="D41" s="65" t="str">
        <f t="shared" si="23"/>
        <v>대형</v>
      </c>
      <c r="E41" s="61" t="str">
        <f t="shared" si="16"/>
        <v>D</v>
      </c>
      <c r="F41" s="84">
        <f t="shared" si="17"/>
        <v>0.94428571428571428</v>
      </c>
      <c r="G41" s="85">
        <f t="shared" si="18"/>
        <v>1.9830000000000001</v>
      </c>
      <c r="H41" s="86">
        <f t="shared" si="19"/>
        <v>2.1</v>
      </c>
      <c r="I41" s="87">
        <f t="shared" si="24"/>
        <v>5708.4170000000004</v>
      </c>
      <c r="J41" s="88">
        <f t="shared" si="25"/>
        <v>1.7543024999674875E-2</v>
      </c>
      <c r="K41" s="88">
        <f t="shared" si="26"/>
        <v>0.3255345506464894</v>
      </c>
      <c r="L41" s="88">
        <f t="shared" si="27"/>
        <v>0.1804353115758712</v>
      </c>
      <c r="M41" s="89">
        <f t="shared" si="28"/>
        <v>16.126000000000001</v>
      </c>
      <c r="N41" s="90">
        <f t="shared" si="29"/>
        <v>1.7999999999999999E-2</v>
      </c>
      <c r="O41" s="90">
        <f t="shared" si="30"/>
        <v>8.1110000000000007</v>
      </c>
      <c r="P41" s="91">
        <f t="shared" si="31"/>
        <v>7.9016666666666673</v>
      </c>
      <c r="Q41" s="92">
        <f t="shared" si="32"/>
        <v>91</v>
      </c>
      <c r="R41" s="93">
        <f t="shared" si="33"/>
        <v>27.296772003740493</v>
      </c>
      <c r="S41" s="78">
        <f t="shared" si="34"/>
        <v>1</v>
      </c>
      <c r="T41" s="78">
        <f t="shared" si="35"/>
        <v>463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256</v>
      </c>
      <c r="Z41" s="4" t="s">
        <v>194</v>
      </c>
      <c r="AA41" s="4" t="s">
        <v>48</v>
      </c>
      <c r="AB41" s="4">
        <v>502</v>
      </c>
      <c r="AC41" s="4">
        <v>5708.4170000000004</v>
      </c>
      <c r="AD41" s="4">
        <v>2878.8589999999999</v>
      </c>
      <c r="AE41" s="4">
        <v>1.9830000000000001</v>
      </c>
      <c r="AF41" s="4">
        <v>2.1</v>
      </c>
      <c r="AG41" s="4">
        <v>16.126000000000001</v>
      </c>
      <c r="AH41" s="4">
        <v>318.33933999999999</v>
      </c>
      <c r="AI41" s="4">
        <v>5.5846349999999996</v>
      </c>
      <c r="AJ41" s="4">
        <v>103.630454</v>
      </c>
      <c r="AK41" s="4">
        <v>1030</v>
      </c>
      <c r="AL41" s="4">
        <v>1</v>
      </c>
      <c r="AM41" s="4">
        <v>463</v>
      </c>
      <c r="AN41" s="4">
        <v>91</v>
      </c>
      <c r="AO41" s="4">
        <v>17.931861000000001</v>
      </c>
      <c r="AP41" s="4">
        <v>8162.1</v>
      </c>
      <c r="AQ41" s="4">
        <v>474.1</v>
      </c>
      <c r="AR41" s="4">
        <v>5</v>
      </c>
      <c r="AS41" s="4">
        <v>493</v>
      </c>
      <c r="AT41" s="4">
        <v>1.7999999999999999E-2</v>
      </c>
      <c r="AU41" s="4">
        <v>8.1110000000000007</v>
      </c>
      <c r="AV41" s="4">
        <v>47189</v>
      </c>
      <c r="AW41" s="4">
        <v>0</v>
      </c>
      <c r="AX41" s="4">
        <v>0.56000000000000005</v>
      </c>
      <c r="AY41">
        <v>0.83</v>
      </c>
      <c r="AZ41" t="s">
        <v>67</v>
      </c>
      <c r="BA41" t="s">
        <v>231</v>
      </c>
      <c r="BB41">
        <v>1</v>
      </c>
      <c r="BC41" t="s">
        <v>232</v>
      </c>
      <c r="BD41">
        <v>12</v>
      </c>
      <c r="BE41">
        <v>88675.066999999995</v>
      </c>
      <c r="BF41">
        <v>6.5635653819128212E-2</v>
      </c>
      <c r="BG41">
        <v>5.4477592669876417E-2</v>
      </c>
      <c r="BH41">
        <v>342547.58500000014</v>
      </c>
      <c r="BI41">
        <v>1.6991058337194227E-2</v>
      </c>
      <c r="BJ41">
        <v>1.4102578419871208E-2</v>
      </c>
      <c r="BK41">
        <v>1</v>
      </c>
      <c r="BL41" t="s">
        <v>69</v>
      </c>
      <c r="BM41">
        <v>-1</v>
      </c>
      <c r="BN41" t="s">
        <v>554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70바6098</v>
      </c>
      <c r="D42" s="48" t="str">
        <f t="shared" si="23"/>
        <v>대형</v>
      </c>
      <c r="E42" s="44" t="str">
        <f t="shared" si="16"/>
        <v>A</v>
      </c>
      <c r="F42" s="94">
        <f t="shared" si="17"/>
        <v>0.88600000000000001</v>
      </c>
      <c r="G42" s="95">
        <f t="shared" si="18"/>
        <v>1.772</v>
      </c>
      <c r="H42" s="96">
        <f t="shared" si="19"/>
        <v>2</v>
      </c>
      <c r="I42" s="97">
        <f t="shared" si="24"/>
        <v>5094.4949999999999</v>
      </c>
      <c r="J42" s="98">
        <f t="shared" si="25"/>
        <v>3.5626745848464869E-2</v>
      </c>
      <c r="K42" s="98">
        <f t="shared" si="26"/>
        <v>0.34446861102804782</v>
      </c>
      <c r="L42" s="98">
        <f t="shared" si="27"/>
        <v>0.20100127686846292</v>
      </c>
      <c r="M42" s="99">
        <f t="shared" si="28"/>
        <v>19.315999999999999</v>
      </c>
      <c r="N42" s="100">
        <f t="shared" si="29"/>
        <v>0.02</v>
      </c>
      <c r="O42" s="100">
        <f t="shared" si="30"/>
        <v>28.285</v>
      </c>
      <c r="P42" s="101">
        <f t="shared" si="31"/>
        <v>3.8483333333333336</v>
      </c>
      <c r="Q42" s="102">
        <f t="shared" si="32"/>
        <v>92</v>
      </c>
      <c r="R42" s="103">
        <f t="shared" si="33"/>
        <v>28.776980408514216</v>
      </c>
      <c r="S42" s="75">
        <f t="shared" si="34"/>
        <v>1</v>
      </c>
      <c r="T42" s="75">
        <f t="shared" si="35"/>
        <v>1441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258</v>
      </c>
      <c r="Z42" s="4" t="s">
        <v>194</v>
      </c>
      <c r="AA42" s="4" t="s">
        <v>48</v>
      </c>
      <c r="AB42" s="4">
        <v>502</v>
      </c>
      <c r="AC42" s="4">
        <v>5094.4949999999999</v>
      </c>
      <c r="AD42" s="4">
        <v>2875.5920000000001</v>
      </c>
      <c r="AE42" s="4">
        <v>1.772</v>
      </c>
      <c r="AF42" s="4">
        <v>2</v>
      </c>
      <c r="AG42" s="4">
        <v>19.315999999999999</v>
      </c>
      <c r="AH42" s="4">
        <v>285.582131</v>
      </c>
      <c r="AI42" s="4">
        <v>10.174362</v>
      </c>
      <c r="AJ42" s="4">
        <v>98.374080000000006</v>
      </c>
      <c r="AK42" s="4">
        <v>1024</v>
      </c>
      <c r="AL42" s="4">
        <v>1</v>
      </c>
      <c r="AM42" s="4">
        <v>1441</v>
      </c>
      <c r="AN42" s="4">
        <v>92</v>
      </c>
      <c r="AO42" s="4">
        <v>17.838982999999999</v>
      </c>
      <c r="AP42" s="4">
        <v>5002</v>
      </c>
      <c r="AQ42" s="4">
        <v>230.9</v>
      </c>
      <c r="AR42" s="4">
        <v>11</v>
      </c>
      <c r="AS42" s="4">
        <v>3457</v>
      </c>
      <c r="AT42" s="4">
        <v>0.02</v>
      </c>
      <c r="AU42" s="4">
        <v>28.285</v>
      </c>
      <c r="AV42" s="4">
        <v>42367</v>
      </c>
      <c r="AW42" s="4">
        <v>0</v>
      </c>
      <c r="AX42" s="4">
        <v>0.54</v>
      </c>
      <c r="AY42">
        <v>0.99333333333333318</v>
      </c>
      <c r="AZ42" t="s">
        <v>66</v>
      </c>
      <c r="BA42" t="s">
        <v>231</v>
      </c>
      <c r="BB42">
        <v>1</v>
      </c>
      <c r="BC42" t="s">
        <v>257</v>
      </c>
      <c r="BD42">
        <v>13</v>
      </c>
      <c r="BE42">
        <v>88675.066999999995</v>
      </c>
      <c r="BF42">
        <v>6.7446095078789181E-2</v>
      </c>
      <c r="BG42">
        <v>6.6996454444930575E-2</v>
      </c>
      <c r="BH42">
        <v>342547.58500000014</v>
      </c>
      <c r="BI42">
        <v>1.7459726069883101E-2</v>
      </c>
      <c r="BJ42">
        <v>1.7343327896083879E-2</v>
      </c>
      <c r="BK42">
        <v>1</v>
      </c>
      <c r="BL42" t="s">
        <v>71</v>
      </c>
      <c r="BM42">
        <v>-1</v>
      </c>
      <c r="BN42" t="s">
        <v>554</v>
      </c>
    </row>
    <row r="43" spans="1:66">
      <c r="A43" s="76" t="str">
        <f t="shared" si="20"/>
        <v>강인여객</v>
      </c>
      <c r="B43" s="76" t="str">
        <f t="shared" si="21"/>
        <v>223</v>
      </c>
      <c r="C43" s="77" t="str">
        <f t="shared" si="22"/>
        <v>70바5953</v>
      </c>
      <c r="D43" s="65" t="str">
        <f t="shared" si="23"/>
        <v>대형</v>
      </c>
      <c r="E43" s="61" t="str">
        <f t="shared" si="16"/>
        <v>B</v>
      </c>
      <c r="F43" s="84">
        <f t="shared" si="17"/>
        <v>0.87319999999999998</v>
      </c>
      <c r="G43" s="85">
        <f t="shared" si="18"/>
        <v>2.1829999999999998</v>
      </c>
      <c r="H43" s="86">
        <f t="shared" si="19"/>
        <v>2.5</v>
      </c>
      <c r="I43" s="87">
        <f t="shared" si="24"/>
        <v>9337.6110000000008</v>
      </c>
      <c r="J43" s="88">
        <f t="shared" si="25"/>
        <v>8.8085494779747454E-3</v>
      </c>
      <c r="K43" s="88">
        <f t="shared" si="26"/>
        <v>0.28503110481554322</v>
      </c>
      <c r="L43" s="88">
        <f t="shared" si="27"/>
        <v>0.15367956536206101</v>
      </c>
      <c r="M43" s="89">
        <f t="shared" si="28"/>
        <v>16.896999999999998</v>
      </c>
      <c r="N43" s="90">
        <f t="shared" si="29"/>
        <v>0.193</v>
      </c>
      <c r="O43" s="90">
        <f t="shared" si="30"/>
        <v>29.119</v>
      </c>
      <c r="P43" s="91">
        <f t="shared" si="31"/>
        <v>257.69833333333332</v>
      </c>
      <c r="Q43" s="92">
        <f t="shared" si="32"/>
        <v>92</v>
      </c>
      <c r="R43" s="93">
        <f t="shared" si="33"/>
        <v>33.444255432076758</v>
      </c>
      <c r="S43" s="78">
        <f t="shared" si="34"/>
        <v>18</v>
      </c>
      <c r="T43" s="78">
        <f t="shared" si="35"/>
        <v>2719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260</v>
      </c>
      <c r="Z43" s="4" t="s">
        <v>194</v>
      </c>
      <c r="AA43" s="4" t="s">
        <v>48</v>
      </c>
      <c r="AB43" s="4">
        <v>502</v>
      </c>
      <c r="AC43" s="4">
        <v>9337.6110000000008</v>
      </c>
      <c r="AD43" s="4">
        <v>4276.732</v>
      </c>
      <c r="AE43" s="4">
        <v>2.1829999999999998</v>
      </c>
      <c r="AF43" s="4">
        <v>2.5</v>
      </c>
      <c r="AG43" s="4">
        <v>16.896999999999998</v>
      </c>
      <c r="AH43" s="4">
        <v>395.37656099999998</v>
      </c>
      <c r="AI43" s="4">
        <v>3.482694</v>
      </c>
      <c r="AJ43" s="4">
        <v>112.69461800000001</v>
      </c>
      <c r="AK43" s="4">
        <v>1435</v>
      </c>
      <c r="AL43" s="4">
        <v>18</v>
      </c>
      <c r="AM43" s="4">
        <v>2719</v>
      </c>
      <c r="AN43" s="4">
        <v>92</v>
      </c>
      <c r="AO43" s="4">
        <v>23.617006</v>
      </c>
      <c r="AP43" s="4">
        <v>44770.9</v>
      </c>
      <c r="AQ43" s="4">
        <v>15461.9</v>
      </c>
      <c r="AR43" s="4">
        <v>25</v>
      </c>
      <c r="AS43" s="4">
        <v>7663</v>
      </c>
      <c r="AT43" s="4">
        <v>0.193</v>
      </c>
      <c r="AU43" s="4">
        <v>29.119</v>
      </c>
      <c r="AV43" s="4">
        <v>86277</v>
      </c>
      <c r="AW43" s="4">
        <v>0</v>
      </c>
      <c r="AX43" s="4">
        <v>0.52</v>
      </c>
      <c r="AY43">
        <v>0.91849999999999998</v>
      </c>
      <c r="AZ43" t="s">
        <v>68</v>
      </c>
      <c r="BA43" t="s">
        <v>231</v>
      </c>
      <c r="BB43">
        <v>3</v>
      </c>
      <c r="BC43" t="s">
        <v>236</v>
      </c>
      <c r="BD43">
        <v>14</v>
      </c>
      <c r="BE43">
        <v>88675.066999999995</v>
      </c>
      <c r="BF43">
        <v>5.8368368641886686E-2</v>
      </c>
      <c r="BG43">
        <v>5.3611346597572919E-2</v>
      </c>
      <c r="BH43">
        <v>342547.58500000014</v>
      </c>
      <c r="BI43">
        <v>1.5109781025021671E-2</v>
      </c>
      <c r="BJ43">
        <v>1.3878333871482405E-2</v>
      </c>
      <c r="BK43">
        <v>1</v>
      </c>
      <c r="BL43" t="s">
        <v>68</v>
      </c>
      <c r="BM43">
        <v>0</v>
      </c>
      <c r="BN43" t="s">
        <v>557</v>
      </c>
    </row>
    <row r="44" spans="1:66">
      <c r="A44" s="73" t="str">
        <f t="shared" si="20"/>
        <v>강인여객</v>
      </c>
      <c r="B44" s="73" t="str">
        <f t="shared" si="21"/>
        <v>223</v>
      </c>
      <c r="C44" s="74" t="str">
        <f t="shared" si="22"/>
        <v>70바5974</v>
      </c>
      <c r="D44" s="48" t="str">
        <f t="shared" si="23"/>
        <v>대형</v>
      </c>
      <c r="E44" s="44" t="str">
        <f t="shared" si="16"/>
        <v>B</v>
      </c>
      <c r="F44" s="94">
        <f t="shared" si="17"/>
        <v>0.88239999999999996</v>
      </c>
      <c r="G44" s="95">
        <f t="shared" si="18"/>
        <v>2.206</v>
      </c>
      <c r="H44" s="96">
        <f t="shared" si="19"/>
        <v>2.5</v>
      </c>
      <c r="I44" s="97">
        <f t="shared" si="24"/>
        <v>10378.947</v>
      </c>
      <c r="J44" s="98">
        <f t="shared" si="25"/>
        <v>5.3677252521803559E-3</v>
      </c>
      <c r="K44" s="98">
        <f t="shared" si="26"/>
        <v>0.26055293238784089</v>
      </c>
      <c r="L44" s="98">
        <f t="shared" si="27"/>
        <v>0.14269270283391947</v>
      </c>
      <c r="M44" s="99">
        <f t="shared" si="28"/>
        <v>15.304</v>
      </c>
      <c r="N44" s="100">
        <f t="shared" si="29"/>
        <v>0.251</v>
      </c>
      <c r="O44" s="100">
        <f t="shared" si="30"/>
        <v>48.000999999999998</v>
      </c>
      <c r="P44" s="101">
        <f t="shared" si="31"/>
        <v>311.47833333333335</v>
      </c>
      <c r="Q44" s="102">
        <f t="shared" si="32"/>
        <v>93</v>
      </c>
      <c r="R44" s="103">
        <f t="shared" si="33"/>
        <v>32.796468403645477</v>
      </c>
      <c r="S44" s="75">
        <f t="shared" si="34"/>
        <v>26</v>
      </c>
      <c r="T44" s="75">
        <f t="shared" si="35"/>
        <v>4982</v>
      </c>
      <c r="U44" t="s">
        <v>118</v>
      </c>
      <c r="V44" t="s">
        <v>121</v>
      </c>
      <c r="W44" t="s">
        <v>118</v>
      </c>
      <c r="X44" s="4" t="s">
        <v>121</v>
      </c>
      <c r="Y44" s="4" t="s">
        <v>263</v>
      </c>
      <c r="Z44" s="4" t="s">
        <v>194</v>
      </c>
      <c r="AA44" s="4" t="s">
        <v>48</v>
      </c>
      <c r="AB44" s="4">
        <v>502</v>
      </c>
      <c r="AC44" s="4">
        <v>10378.947</v>
      </c>
      <c r="AD44" s="4">
        <v>4705.9319999999998</v>
      </c>
      <c r="AE44" s="4">
        <v>2.206</v>
      </c>
      <c r="AF44" s="4">
        <v>2.5</v>
      </c>
      <c r="AG44" s="4">
        <v>15.304</v>
      </c>
      <c r="AH44" s="4">
        <v>431.10514999999998</v>
      </c>
      <c r="AI44" s="4">
        <v>2.3140540000000001</v>
      </c>
      <c r="AJ44" s="4">
        <v>112.325711</v>
      </c>
      <c r="AK44" s="4">
        <v>1481</v>
      </c>
      <c r="AL44" s="4">
        <v>26</v>
      </c>
      <c r="AM44" s="4">
        <v>4982</v>
      </c>
      <c r="AN44" s="4">
        <v>93</v>
      </c>
      <c r="AO44" s="4">
        <v>24.075209000000001</v>
      </c>
      <c r="AP44" s="4">
        <v>49384.2</v>
      </c>
      <c r="AQ44" s="4">
        <v>18688.7</v>
      </c>
      <c r="AR44" s="4">
        <v>38</v>
      </c>
      <c r="AS44" s="4">
        <v>12803</v>
      </c>
      <c r="AT44" s="4">
        <v>0.251</v>
      </c>
      <c r="AU44" s="4">
        <v>48.000999999999998</v>
      </c>
      <c r="AV44" s="4">
        <v>94309</v>
      </c>
      <c r="AW44" s="4">
        <v>0</v>
      </c>
      <c r="AX44" s="4">
        <v>0.5</v>
      </c>
      <c r="AY44">
        <v>0.91039999999999988</v>
      </c>
      <c r="AZ44" t="s">
        <v>68</v>
      </c>
      <c r="BA44" t="s">
        <v>261</v>
      </c>
      <c r="BB44">
        <v>2</v>
      </c>
      <c r="BC44" t="s">
        <v>262</v>
      </c>
      <c r="BD44">
        <v>11</v>
      </c>
      <c r="BE44">
        <v>67476.236999999994</v>
      </c>
      <c r="BF44">
        <v>0.11138303400054748</v>
      </c>
      <c r="BG44">
        <v>0.10140311415409842</v>
      </c>
      <c r="BH44">
        <v>342547.58500000014</v>
      </c>
      <c r="BI44">
        <v>2.1940624687224103E-2</v>
      </c>
      <c r="BJ44">
        <v>1.9974744715248821E-2</v>
      </c>
      <c r="BK44">
        <v>1</v>
      </c>
      <c r="BL44" t="s">
        <v>68</v>
      </c>
      <c r="BM44">
        <v>0</v>
      </c>
      <c r="BN44" t="s">
        <v>557</v>
      </c>
    </row>
    <row r="45" spans="1:66">
      <c r="A45" s="76" t="str">
        <f t="shared" si="20"/>
        <v>강인여객</v>
      </c>
      <c r="B45" s="76" t="str">
        <f t="shared" si="21"/>
        <v>223</v>
      </c>
      <c r="C45" s="77" t="str">
        <f t="shared" si="22"/>
        <v>70바5993</v>
      </c>
      <c r="D45" s="65" t="str">
        <f t="shared" si="23"/>
        <v>대형</v>
      </c>
      <c r="E45" s="61" t="str">
        <f t="shared" si="16"/>
        <v>B</v>
      </c>
      <c r="F45" s="84">
        <f t="shared" si="17"/>
        <v>0.8276</v>
      </c>
      <c r="G45" s="85">
        <f t="shared" si="18"/>
        <v>2.069</v>
      </c>
      <c r="H45" s="86">
        <f t="shared" si="19"/>
        <v>2.5</v>
      </c>
      <c r="I45" s="87">
        <f t="shared" si="24"/>
        <v>10464.27</v>
      </c>
      <c r="J45" s="88">
        <f t="shared" si="25"/>
        <v>1.1148942515395109E-2</v>
      </c>
      <c r="K45" s="88">
        <f t="shared" si="26"/>
        <v>0.27778558788416541</v>
      </c>
      <c r="L45" s="88">
        <f t="shared" si="27"/>
        <v>0.16924257497178494</v>
      </c>
      <c r="M45" s="89">
        <f t="shared" si="28"/>
        <v>16.844999999999999</v>
      </c>
      <c r="N45" s="90">
        <f t="shared" si="29"/>
        <v>0.51600000000000001</v>
      </c>
      <c r="O45" s="90">
        <f t="shared" si="30"/>
        <v>17.736999999999998</v>
      </c>
      <c r="P45" s="91">
        <f t="shared" si="31"/>
        <v>379.71666666666664</v>
      </c>
      <c r="Q45" s="92">
        <f t="shared" si="32"/>
        <v>91</v>
      </c>
      <c r="R45" s="93">
        <f t="shared" si="33"/>
        <v>32.89526556323775</v>
      </c>
      <c r="S45" s="78">
        <f t="shared" si="34"/>
        <v>54</v>
      </c>
      <c r="T45" s="78">
        <f t="shared" si="35"/>
        <v>1856</v>
      </c>
      <c r="U45" t="s">
        <v>118</v>
      </c>
      <c r="V45" t="s">
        <v>121</v>
      </c>
      <c r="W45" t="s">
        <v>118</v>
      </c>
      <c r="X45" s="4" t="s">
        <v>121</v>
      </c>
      <c r="Y45" s="4" t="s">
        <v>265</v>
      </c>
      <c r="Z45" s="4" t="s">
        <v>194</v>
      </c>
      <c r="AA45" s="4" t="s">
        <v>48</v>
      </c>
      <c r="AB45" s="4">
        <v>502</v>
      </c>
      <c r="AC45" s="4">
        <v>10464.27</v>
      </c>
      <c r="AD45" s="4">
        <v>5057.0349999999999</v>
      </c>
      <c r="AE45" s="4">
        <v>2.069</v>
      </c>
      <c r="AF45" s="4">
        <v>2.5</v>
      </c>
      <c r="AG45" s="4">
        <v>16.844999999999999</v>
      </c>
      <c r="AH45" s="4">
        <v>447.36906599999998</v>
      </c>
      <c r="AI45" s="4">
        <v>4.987692</v>
      </c>
      <c r="AJ45" s="4">
        <v>124.272679</v>
      </c>
      <c r="AK45" s="4">
        <v>1771</v>
      </c>
      <c r="AL45" s="4">
        <v>54</v>
      </c>
      <c r="AM45" s="4">
        <v>1856</v>
      </c>
      <c r="AN45" s="4">
        <v>91</v>
      </c>
      <c r="AO45" s="4">
        <v>23.390687</v>
      </c>
      <c r="AP45" s="4">
        <v>53631.1</v>
      </c>
      <c r="AQ45" s="4">
        <v>22783</v>
      </c>
      <c r="AR45" s="4">
        <v>33</v>
      </c>
      <c r="AS45" s="4">
        <v>12325</v>
      </c>
      <c r="AT45" s="4">
        <v>0.51600000000000001</v>
      </c>
      <c r="AU45" s="4">
        <v>17.736999999999998</v>
      </c>
      <c r="AV45" s="4">
        <v>72210</v>
      </c>
      <c r="AW45" s="4">
        <v>0</v>
      </c>
      <c r="AX45" s="4">
        <v>0.5</v>
      </c>
      <c r="AY45">
        <v>0.93320000000000003</v>
      </c>
      <c r="AZ45" t="s">
        <v>68</v>
      </c>
      <c r="BA45" t="s">
        <v>261</v>
      </c>
      <c r="BB45">
        <v>1</v>
      </c>
      <c r="BC45" t="s">
        <v>264</v>
      </c>
      <c r="BD45">
        <v>11</v>
      </c>
      <c r="BE45">
        <v>67476.236999999994</v>
      </c>
      <c r="BF45">
        <v>0.16207292353899344</v>
      </c>
      <c r="BG45">
        <v>0.1512464522465887</v>
      </c>
      <c r="BH45">
        <v>342547.58500000014</v>
      </c>
      <c r="BI45">
        <v>3.1925698731754291E-2</v>
      </c>
      <c r="BJ45">
        <v>2.9793062056473106E-2</v>
      </c>
      <c r="BK45">
        <v>1</v>
      </c>
      <c r="BL45" t="s">
        <v>66</v>
      </c>
      <c r="BM45">
        <v>-1</v>
      </c>
      <c r="BN45" t="s">
        <v>554</v>
      </c>
    </row>
    <row r="46" spans="1:66">
      <c r="A46" s="73" t="str">
        <f t="shared" ref="A46:A50" si="36">W46</f>
        <v>강인여객</v>
      </c>
      <c r="B46" s="73" t="str">
        <f t="shared" ref="B46:B50" si="37">V46</f>
        <v>223</v>
      </c>
      <c r="C46" s="74" t="str">
        <f t="shared" ref="C46:C50" si="38">Y46</f>
        <v>72바1261</v>
      </c>
      <c r="D46" s="48" t="str">
        <f t="shared" ref="D46:D50" si="39">Z46</f>
        <v>대형</v>
      </c>
      <c r="E46" s="44" t="str">
        <f t="shared" ref="E46:E50" si="40">AZ46</f>
        <v>C</v>
      </c>
      <c r="F46" s="94">
        <f t="shared" ref="F46:F50" si="41">G46/H46</f>
        <v>0.82360000000000011</v>
      </c>
      <c r="G46" s="95">
        <f t="shared" ref="G46:G50" si="42">AE46</f>
        <v>2.0590000000000002</v>
      </c>
      <c r="H46" s="96">
        <f t="shared" ref="H46:H50" si="43">AF46</f>
        <v>2.5</v>
      </c>
      <c r="I46" s="97">
        <f t="shared" ref="I46:I50" si="44">AC46</f>
        <v>11768.564</v>
      </c>
      <c r="J46" s="98">
        <f t="shared" ref="J46:J50" si="45">AI46/AH46</f>
        <v>9.8666692568481762E-3</v>
      </c>
      <c r="K46" s="98">
        <f t="shared" ref="K46:K50" si="46">AJ46/AH46</f>
        <v>0.28897352971224372</v>
      </c>
      <c r="L46" s="98">
        <f t="shared" ref="L46:L50" si="47">AK46/AC46</f>
        <v>0.1728333210406979</v>
      </c>
      <c r="M46" s="99">
        <f t="shared" ref="M46:M50" si="48">AG46</f>
        <v>17.388999999999999</v>
      </c>
      <c r="N46" s="100">
        <f t="shared" ref="N46:N50" si="49">IF(AW46=0,AT46,"속도계이상")</f>
        <v>0.17799999999999999</v>
      </c>
      <c r="O46" s="100">
        <f t="shared" ref="O46:O50" si="50">IF(AW46=0,AU46,"속도계이상")</f>
        <v>33.292000000000002</v>
      </c>
      <c r="P46" s="101">
        <f t="shared" ref="P46:P50" si="51">AQ46/60</f>
        <v>483.04666666666668</v>
      </c>
      <c r="Q46" s="102">
        <f t="shared" ref="Q46:Q50" si="52">AN46</f>
        <v>92</v>
      </c>
      <c r="R46" s="103">
        <f t="shared" ref="R46:R50" si="53">AC46/(AH46-AI46-AJ46)</f>
        <v>33.469544457163444</v>
      </c>
      <c r="S46" s="75">
        <f t="shared" ref="S46:S50" si="54">IF(AW46=0,AL46,"속도계이상")</f>
        <v>21</v>
      </c>
      <c r="T46" s="75">
        <f t="shared" ref="T46:T50" si="55">IF(AW46=0,AM46,"속도계이상")</f>
        <v>3918</v>
      </c>
      <c r="U46" t="s">
        <v>118</v>
      </c>
      <c r="V46" t="s">
        <v>121</v>
      </c>
      <c r="W46" t="s">
        <v>118</v>
      </c>
      <c r="X46" s="4" t="s">
        <v>121</v>
      </c>
      <c r="Y46" s="4" t="s">
        <v>266</v>
      </c>
      <c r="Z46" s="4" t="s">
        <v>194</v>
      </c>
      <c r="AA46" s="4" t="s">
        <v>48</v>
      </c>
      <c r="AB46" s="4">
        <v>502</v>
      </c>
      <c r="AC46" s="4">
        <v>11768.564</v>
      </c>
      <c r="AD46" s="4">
        <v>5717.0309999999999</v>
      </c>
      <c r="AE46" s="4">
        <v>2.0590000000000002</v>
      </c>
      <c r="AF46" s="4">
        <v>2.5</v>
      </c>
      <c r="AG46" s="4">
        <v>17.388999999999999</v>
      </c>
      <c r="AH46" s="4">
        <v>501.48351700000001</v>
      </c>
      <c r="AI46" s="4">
        <v>4.947972</v>
      </c>
      <c r="AJ46" s="4">
        <v>144.91546199999999</v>
      </c>
      <c r="AK46" s="4">
        <v>2034</v>
      </c>
      <c r="AL46" s="4">
        <v>21</v>
      </c>
      <c r="AM46" s="4">
        <v>3918</v>
      </c>
      <c r="AN46" s="4">
        <v>92</v>
      </c>
      <c r="AO46" s="4">
        <v>23.467499</v>
      </c>
      <c r="AP46" s="4">
        <v>67915</v>
      </c>
      <c r="AQ46" s="4">
        <v>28982.799999999999</v>
      </c>
      <c r="AR46" s="4">
        <v>68</v>
      </c>
      <c r="AS46" s="4">
        <v>28123</v>
      </c>
      <c r="AT46" s="4">
        <v>0.17799999999999999</v>
      </c>
      <c r="AU46" s="4">
        <v>33.292000000000002</v>
      </c>
      <c r="AV46" s="4">
        <v>110638</v>
      </c>
      <c r="AW46" s="4">
        <v>0</v>
      </c>
      <c r="AX46" s="4">
        <v>0.5</v>
      </c>
      <c r="AY46">
        <v>0.86599999999999999</v>
      </c>
      <c r="AZ46" t="s">
        <v>69</v>
      </c>
      <c r="BA46" t="s">
        <v>261</v>
      </c>
      <c r="BB46">
        <v>3</v>
      </c>
      <c r="BC46" t="s">
        <v>267</v>
      </c>
      <c r="BD46">
        <v>10</v>
      </c>
      <c r="BE46">
        <v>67476.236999999994</v>
      </c>
      <c r="BF46">
        <v>0.11574247983034384</v>
      </c>
      <c r="BG46">
        <v>0.10023298753307777</v>
      </c>
      <c r="BH46">
        <v>342547.58500000014</v>
      </c>
      <c r="BI46">
        <v>2.2799363773065271E-2</v>
      </c>
      <c r="BJ46">
        <v>1.9744249027474525E-2</v>
      </c>
      <c r="BK46">
        <v>1</v>
      </c>
      <c r="BL46" t="s">
        <v>68</v>
      </c>
      <c r="BM46">
        <v>-1</v>
      </c>
      <c r="BN46" t="s">
        <v>554</v>
      </c>
    </row>
    <row r="47" spans="1:66">
      <c r="A47" s="76" t="str">
        <f t="shared" si="36"/>
        <v>강인여객</v>
      </c>
      <c r="B47" s="76" t="str">
        <f t="shared" si="37"/>
        <v>223</v>
      </c>
      <c r="C47" s="77" t="str">
        <f t="shared" si="38"/>
        <v>72바1263</v>
      </c>
      <c r="D47" s="65" t="str">
        <f t="shared" si="39"/>
        <v>대형</v>
      </c>
      <c r="E47" s="61" t="str">
        <f t="shared" si="40"/>
        <v>C</v>
      </c>
      <c r="F47" s="84">
        <f t="shared" si="41"/>
        <v>0.77279999999999993</v>
      </c>
      <c r="G47" s="85">
        <f t="shared" si="42"/>
        <v>1.9319999999999999</v>
      </c>
      <c r="H47" s="86">
        <f t="shared" si="43"/>
        <v>2.5</v>
      </c>
      <c r="I47" s="87">
        <f t="shared" si="44"/>
        <v>10148.759</v>
      </c>
      <c r="J47" s="88">
        <f t="shared" si="45"/>
        <v>1.0064224541624686E-2</v>
      </c>
      <c r="K47" s="88">
        <f t="shared" si="46"/>
        <v>0.32664639578741977</v>
      </c>
      <c r="L47" s="88">
        <f t="shared" si="47"/>
        <v>0.18307657123398044</v>
      </c>
      <c r="M47" s="89">
        <f t="shared" si="48"/>
        <v>19.064</v>
      </c>
      <c r="N47" s="90">
        <f t="shared" si="49"/>
        <v>0.17699999999999999</v>
      </c>
      <c r="O47" s="90">
        <f t="shared" si="50"/>
        <v>68.393000000000001</v>
      </c>
      <c r="P47" s="91">
        <f t="shared" si="51"/>
        <v>589.745</v>
      </c>
      <c r="Q47" s="92">
        <f t="shared" si="52"/>
        <v>91</v>
      </c>
      <c r="R47" s="93">
        <f t="shared" si="53"/>
        <v>33.571712708854946</v>
      </c>
      <c r="S47" s="78">
        <f t="shared" si="54"/>
        <v>18</v>
      </c>
      <c r="T47" s="78">
        <f t="shared" si="55"/>
        <v>6941</v>
      </c>
      <c r="U47" t="s">
        <v>118</v>
      </c>
      <c r="V47" t="s">
        <v>121</v>
      </c>
      <c r="W47" t="s">
        <v>118</v>
      </c>
      <c r="X47" s="4" t="s">
        <v>121</v>
      </c>
      <c r="Y47" s="4" t="s">
        <v>268</v>
      </c>
      <c r="Z47" s="4" t="s">
        <v>194</v>
      </c>
      <c r="AA47" s="4" t="s">
        <v>48</v>
      </c>
      <c r="AB47" s="4">
        <v>502</v>
      </c>
      <c r="AC47" s="4">
        <v>10148.759</v>
      </c>
      <c r="AD47" s="4">
        <v>5252.9139999999998</v>
      </c>
      <c r="AE47" s="4">
        <v>1.9319999999999999</v>
      </c>
      <c r="AF47" s="4">
        <v>2.5</v>
      </c>
      <c r="AG47" s="4">
        <v>19.064</v>
      </c>
      <c r="AH47" s="4">
        <v>455.760201</v>
      </c>
      <c r="AI47" s="4">
        <v>4.5868729999999998</v>
      </c>
      <c r="AJ47" s="4">
        <v>148.87242699999999</v>
      </c>
      <c r="AK47" s="4">
        <v>1858</v>
      </c>
      <c r="AL47" s="4">
        <v>18</v>
      </c>
      <c r="AM47" s="4">
        <v>6941</v>
      </c>
      <c r="AN47" s="4">
        <v>91</v>
      </c>
      <c r="AO47" s="4">
        <v>22.267759999999999</v>
      </c>
      <c r="AP47" s="4">
        <v>73811.5</v>
      </c>
      <c r="AQ47" s="4">
        <v>35384.699999999997</v>
      </c>
      <c r="AR47" s="4">
        <v>99</v>
      </c>
      <c r="AS47" s="4">
        <v>67055</v>
      </c>
      <c r="AT47" s="4">
        <v>0.17699999999999999</v>
      </c>
      <c r="AU47" s="4">
        <v>68.393000000000001</v>
      </c>
      <c r="AV47" s="4">
        <v>96990</v>
      </c>
      <c r="AW47" s="4">
        <v>0</v>
      </c>
      <c r="AX47" s="4">
        <v>0.5</v>
      </c>
      <c r="AY47">
        <v>0.87119999999999997</v>
      </c>
      <c r="AZ47" t="s">
        <v>69</v>
      </c>
      <c r="BA47" t="s">
        <v>261</v>
      </c>
      <c r="BB47">
        <v>2</v>
      </c>
      <c r="BC47" t="s">
        <v>271</v>
      </c>
      <c r="BD47">
        <v>11</v>
      </c>
      <c r="BE47">
        <v>67476.236999999994</v>
      </c>
      <c r="BF47">
        <v>0.11997266533994776</v>
      </c>
      <c r="BG47">
        <v>0.10452018604416248</v>
      </c>
      <c r="BH47">
        <v>342547.58500000014</v>
      </c>
      <c r="BI47">
        <v>2.3632640703042752E-2</v>
      </c>
      <c r="BJ47">
        <v>2.0588756580490846E-2</v>
      </c>
      <c r="BK47">
        <v>1</v>
      </c>
      <c r="BL47" t="s">
        <v>69</v>
      </c>
      <c r="BM47">
        <v>0</v>
      </c>
      <c r="BN47" t="s">
        <v>557</v>
      </c>
    </row>
    <row r="48" spans="1:66">
      <c r="A48" s="73" t="str">
        <f t="shared" si="36"/>
        <v>강인여객</v>
      </c>
      <c r="B48" s="73" t="str">
        <f t="shared" si="37"/>
        <v>223</v>
      </c>
      <c r="C48" s="74" t="str">
        <f t="shared" si="38"/>
        <v>72바1268</v>
      </c>
      <c r="D48" s="48" t="str">
        <f t="shared" si="39"/>
        <v>대형</v>
      </c>
      <c r="E48" s="44" t="str">
        <f t="shared" si="40"/>
        <v>D</v>
      </c>
      <c r="F48" s="94">
        <f t="shared" si="41"/>
        <v>0.85559999999999992</v>
      </c>
      <c r="G48" s="95">
        <f t="shared" si="42"/>
        <v>2.1389999999999998</v>
      </c>
      <c r="H48" s="96">
        <f t="shared" si="43"/>
        <v>2.5</v>
      </c>
      <c r="I48" s="97">
        <f t="shared" si="44"/>
        <v>3407.373</v>
      </c>
      <c r="J48" s="98">
        <f t="shared" si="45"/>
        <v>1.1437398785418662E-2</v>
      </c>
      <c r="K48" s="98">
        <f t="shared" si="46"/>
        <v>0.28155918165694649</v>
      </c>
      <c r="L48" s="98">
        <f t="shared" si="47"/>
        <v>0.15231675545941109</v>
      </c>
      <c r="M48" s="99">
        <f t="shared" si="48"/>
        <v>16.888999999999999</v>
      </c>
      <c r="N48" s="100">
        <f t="shared" si="49"/>
        <v>0.58699999999999997</v>
      </c>
      <c r="O48" s="100">
        <f t="shared" si="50"/>
        <v>35.070999999999998</v>
      </c>
      <c r="P48" s="101">
        <f t="shared" si="51"/>
        <v>107.29166666666667</v>
      </c>
      <c r="Q48" s="102">
        <f t="shared" si="52"/>
        <v>90</v>
      </c>
      <c r="R48" s="103">
        <f t="shared" si="53"/>
        <v>34.067473849102342</v>
      </c>
      <c r="S48" s="75">
        <f t="shared" si="54"/>
        <v>20</v>
      </c>
      <c r="T48" s="75">
        <f t="shared" si="55"/>
        <v>1195</v>
      </c>
      <c r="U48" t="s">
        <v>118</v>
      </c>
      <c r="V48" t="s">
        <v>121</v>
      </c>
      <c r="W48" t="s">
        <v>118</v>
      </c>
      <c r="X48" s="4" t="s">
        <v>121</v>
      </c>
      <c r="Y48" s="4" t="s">
        <v>270</v>
      </c>
      <c r="Z48" s="4" t="s">
        <v>194</v>
      </c>
      <c r="AA48" s="4" t="s">
        <v>48</v>
      </c>
      <c r="AB48" s="4">
        <v>502</v>
      </c>
      <c r="AC48" s="4">
        <v>3407.373</v>
      </c>
      <c r="AD48" s="4">
        <v>1592.8620000000001</v>
      </c>
      <c r="AE48" s="4">
        <v>2.1389999999999998</v>
      </c>
      <c r="AF48" s="4">
        <v>2.5</v>
      </c>
      <c r="AG48" s="4">
        <v>16.888999999999999</v>
      </c>
      <c r="AH48" s="4">
        <v>141.468006</v>
      </c>
      <c r="AI48" s="4">
        <v>1.618026</v>
      </c>
      <c r="AJ48" s="4">
        <v>39.831615999999997</v>
      </c>
      <c r="AK48" s="4">
        <v>519</v>
      </c>
      <c r="AL48" s="4">
        <v>20</v>
      </c>
      <c r="AM48" s="4">
        <v>1195</v>
      </c>
      <c r="AN48" s="4">
        <v>90</v>
      </c>
      <c r="AO48" s="4">
        <v>24.085819999999998</v>
      </c>
      <c r="AP48" s="4">
        <v>18104.2</v>
      </c>
      <c r="AQ48" s="4">
        <v>6437.5</v>
      </c>
      <c r="AR48" s="4">
        <v>16</v>
      </c>
      <c r="AS48" s="4">
        <v>8752</v>
      </c>
      <c r="AT48" s="4">
        <v>0.58699999999999997</v>
      </c>
      <c r="AU48" s="4">
        <v>35.070999999999998</v>
      </c>
      <c r="AV48" s="4">
        <v>31988</v>
      </c>
      <c r="AW48" s="4">
        <v>0</v>
      </c>
      <c r="AX48" s="4">
        <v>0.5</v>
      </c>
      <c r="AY48">
        <v>0.82840000000000003</v>
      </c>
      <c r="AZ48" t="s">
        <v>67</v>
      </c>
      <c r="BA48" t="s">
        <v>261</v>
      </c>
      <c r="BB48">
        <v>1</v>
      </c>
      <c r="BC48" t="s">
        <v>269</v>
      </c>
      <c r="BD48">
        <v>12</v>
      </c>
      <c r="BE48">
        <v>67476.236999999994</v>
      </c>
      <c r="BF48">
        <v>0.14463559964080394</v>
      </c>
      <c r="BG48">
        <v>0.11981613074244199</v>
      </c>
      <c r="BH48">
        <v>342547.58500000014</v>
      </c>
      <c r="BI48">
        <v>2.8490832886765197E-2</v>
      </c>
      <c r="BJ48">
        <v>2.360180596339629E-2</v>
      </c>
      <c r="BK48">
        <v>1</v>
      </c>
      <c r="BL48" t="s">
        <v>69</v>
      </c>
      <c r="BM48">
        <v>-1</v>
      </c>
      <c r="BN48" t="s">
        <v>554</v>
      </c>
    </row>
    <row r="49" spans="1:66">
      <c r="A49" s="76" t="str">
        <f t="shared" si="36"/>
        <v>강인여객</v>
      </c>
      <c r="B49" s="76" t="str">
        <f t="shared" si="37"/>
        <v>223</v>
      </c>
      <c r="C49" s="77" t="str">
        <f t="shared" si="38"/>
        <v>72바1599</v>
      </c>
      <c r="D49" s="65" t="str">
        <f t="shared" si="39"/>
        <v>대형</v>
      </c>
      <c r="E49" s="61" t="str">
        <f t="shared" si="40"/>
        <v>C</v>
      </c>
      <c r="F49" s="84">
        <f t="shared" si="41"/>
        <v>0.88239999999999996</v>
      </c>
      <c r="G49" s="85">
        <f t="shared" si="42"/>
        <v>2.206</v>
      </c>
      <c r="H49" s="86">
        <f t="shared" si="43"/>
        <v>2.5</v>
      </c>
      <c r="I49" s="87">
        <f t="shared" si="44"/>
        <v>10602.172</v>
      </c>
      <c r="J49" s="88">
        <f t="shared" si="45"/>
        <v>1.3915570329922553E-2</v>
      </c>
      <c r="K49" s="88">
        <f t="shared" si="46"/>
        <v>0.30331685415595777</v>
      </c>
      <c r="L49" s="88">
        <f t="shared" si="47"/>
        <v>0.16741852518521677</v>
      </c>
      <c r="M49" s="89">
        <f t="shared" si="48"/>
        <v>15.483000000000001</v>
      </c>
      <c r="N49" s="90">
        <f t="shared" si="49"/>
        <v>0.123</v>
      </c>
      <c r="O49" s="90">
        <f t="shared" si="50"/>
        <v>22.655999999999999</v>
      </c>
      <c r="P49" s="91">
        <f t="shared" si="51"/>
        <v>339.26166666666666</v>
      </c>
      <c r="Q49" s="92">
        <f t="shared" si="52"/>
        <v>91</v>
      </c>
      <c r="R49" s="93">
        <f t="shared" si="53"/>
        <v>33.071751625829066</v>
      </c>
      <c r="S49" s="78">
        <f t="shared" si="54"/>
        <v>13</v>
      </c>
      <c r="T49" s="78">
        <f t="shared" si="55"/>
        <v>2402</v>
      </c>
      <c r="U49" t="s">
        <v>118</v>
      </c>
      <c r="V49" t="s">
        <v>121</v>
      </c>
      <c r="W49" t="s">
        <v>118</v>
      </c>
      <c r="X49" s="4" t="s">
        <v>121</v>
      </c>
      <c r="Y49" s="4" t="s">
        <v>272</v>
      </c>
      <c r="Z49" s="4" t="s">
        <v>194</v>
      </c>
      <c r="AA49" s="4" t="s">
        <v>48</v>
      </c>
      <c r="AB49" s="4">
        <v>502</v>
      </c>
      <c r="AC49" s="4">
        <v>10602.172</v>
      </c>
      <c r="AD49" s="4">
        <v>4805.3100000000004</v>
      </c>
      <c r="AE49" s="4">
        <v>2.206</v>
      </c>
      <c r="AF49" s="4">
        <v>2.5</v>
      </c>
      <c r="AG49" s="4">
        <v>15.483000000000001</v>
      </c>
      <c r="AH49" s="4">
        <v>469.53152799999998</v>
      </c>
      <c r="AI49" s="4">
        <v>6.5337990000000001</v>
      </c>
      <c r="AJ49" s="4">
        <v>142.41682599999999</v>
      </c>
      <c r="AK49" s="4">
        <v>1775</v>
      </c>
      <c r="AL49" s="4">
        <v>13</v>
      </c>
      <c r="AM49" s="4">
        <v>2402</v>
      </c>
      <c r="AN49" s="4">
        <v>91</v>
      </c>
      <c r="AO49" s="4">
        <v>22.580318999999999</v>
      </c>
      <c r="AP49" s="4">
        <v>51537.9</v>
      </c>
      <c r="AQ49" s="4">
        <v>20355.7</v>
      </c>
      <c r="AR49" s="4">
        <v>86</v>
      </c>
      <c r="AS49" s="4">
        <v>52994</v>
      </c>
      <c r="AT49" s="4">
        <v>0.123</v>
      </c>
      <c r="AU49" s="4">
        <v>22.655999999999999</v>
      </c>
      <c r="AV49" s="4">
        <v>97067</v>
      </c>
      <c r="AW49" s="4">
        <v>0</v>
      </c>
      <c r="AX49" s="4">
        <v>0.5</v>
      </c>
      <c r="AY49">
        <v>0.88680000000000003</v>
      </c>
      <c r="AZ49" t="s">
        <v>69</v>
      </c>
      <c r="BA49" t="s">
        <v>261</v>
      </c>
      <c r="BB49">
        <v>1</v>
      </c>
      <c r="BC49" t="s">
        <v>273</v>
      </c>
      <c r="BD49">
        <v>14</v>
      </c>
      <c r="BE49">
        <v>67476.236999999994</v>
      </c>
      <c r="BF49">
        <v>7.3916985026891771E-2</v>
      </c>
      <c r="BG49">
        <v>6.5549582321847627E-2</v>
      </c>
      <c r="BH49">
        <v>342547.58500000014</v>
      </c>
      <c r="BI49">
        <v>1.4560429611553087E-2</v>
      </c>
      <c r="BJ49">
        <v>1.2912188979525278E-2</v>
      </c>
      <c r="BK49">
        <v>1</v>
      </c>
      <c r="BL49" t="s">
        <v>69</v>
      </c>
      <c r="BM49">
        <v>0</v>
      </c>
      <c r="BN49" t="s">
        <v>557</v>
      </c>
    </row>
    <row r="50" spans="1:66">
      <c r="A50" s="73" t="str">
        <f t="shared" si="36"/>
        <v>강인여객</v>
      </c>
      <c r="B50" s="73" t="str">
        <f t="shared" si="37"/>
        <v>223</v>
      </c>
      <c r="C50" s="74" t="str">
        <f t="shared" si="38"/>
        <v>72바1600</v>
      </c>
      <c r="D50" s="48" t="str">
        <f t="shared" si="39"/>
        <v>대형</v>
      </c>
      <c r="E50" s="44" t="str">
        <f t="shared" si="40"/>
        <v>B</v>
      </c>
      <c r="F50" s="94">
        <f t="shared" si="41"/>
        <v>0.95879999999999987</v>
      </c>
      <c r="G50" s="95">
        <f t="shared" si="42"/>
        <v>2.3969999999999998</v>
      </c>
      <c r="H50" s="96">
        <f t="shared" si="43"/>
        <v>2.5</v>
      </c>
      <c r="I50" s="97">
        <f t="shared" si="44"/>
        <v>7907.0450000000001</v>
      </c>
      <c r="J50" s="98">
        <f t="shared" si="45"/>
        <v>5.6020246724575035E-3</v>
      </c>
      <c r="K50" s="98">
        <f t="shared" si="46"/>
        <v>0.26225254669548176</v>
      </c>
      <c r="L50" s="98">
        <f t="shared" si="47"/>
        <v>0.13431060528933375</v>
      </c>
      <c r="M50" s="99">
        <f t="shared" si="48"/>
        <v>14.414999999999999</v>
      </c>
      <c r="N50" s="100">
        <f t="shared" si="49"/>
        <v>0.93600000000000005</v>
      </c>
      <c r="O50" s="100">
        <f t="shared" si="50"/>
        <v>22.12</v>
      </c>
      <c r="P50" s="101">
        <f t="shared" si="51"/>
        <v>155.9</v>
      </c>
      <c r="Q50" s="102">
        <f t="shared" si="52"/>
        <v>91</v>
      </c>
      <c r="R50" s="103">
        <f t="shared" si="53"/>
        <v>33.544971328143028</v>
      </c>
      <c r="S50" s="75">
        <f t="shared" si="54"/>
        <v>74</v>
      </c>
      <c r="T50" s="75">
        <f t="shared" si="55"/>
        <v>1749</v>
      </c>
      <c r="U50" t="s">
        <v>118</v>
      </c>
      <c r="V50" t="s">
        <v>121</v>
      </c>
      <c r="W50" t="s">
        <v>118</v>
      </c>
      <c r="X50" s="4" t="s">
        <v>121</v>
      </c>
      <c r="Y50" s="4" t="s">
        <v>274</v>
      </c>
      <c r="Z50" s="4" t="s">
        <v>194</v>
      </c>
      <c r="AA50" s="4" t="s">
        <v>48</v>
      </c>
      <c r="AB50" s="4">
        <v>502</v>
      </c>
      <c r="AC50" s="4">
        <v>7907.0450000000001</v>
      </c>
      <c r="AD50" s="4">
        <v>3299.0430000000001</v>
      </c>
      <c r="AE50" s="4">
        <v>2.3969999999999998</v>
      </c>
      <c r="AF50" s="4">
        <v>2.5</v>
      </c>
      <c r="AG50" s="4">
        <v>14.414999999999999</v>
      </c>
      <c r="AH50" s="4">
        <v>321.95074199999999</v>
      </c>
      <c r="AI50" s="4">
        <v>1.8035760000000001</v>
      </c>
      <c r="AJ50" s="4">
        <v>84.432401999999996</v>
      </c>
      <c r="AK50" s="4">
        <v>1062</v>
      </c>
      <c r="AL50" s="4">
        <v>74</v>
      </c>
      <c r="AM50" s="4">
        <v>1749</v>
      </c>
      <c r="AN50" s="4">
        <v>91</v>
      </c>
      <c r="AO50" s="4">
        <v>24.559797</v>
      </c>
      <c r="AP50" s="4">
        <v>31170.9</v>
      </c>
      <c r="AQ50" s="4">
        <v>9354</v>
      </c>
      <c r="AR50" s="4">
        <v>9</v>
      </c>
      <c r="AS50" s="4">
        <v>2545</v>
      </c>
      <c r="AT50" s="4">
        <v>0.93600000000000005</v>
      </c>
      <c r="AU50" s="4">
        <v>22.12</v>
      </c>
      <c r="AV50" s="4">
        <v>70432</v>
      </c>
      <c r="AW50" s="4">
        <v>0</v>
      </c>
      <c r="AX50" s="4">
        <v>0.51</v>
      </c>
      <c r="AY50">
        <v>0.90639999999999998</v>
      </c>
      <c r="AZ50" t="s">
        <v>68</v>
      </c>
      <c r="BA50" t="s">
        <v>261</v>
      </c>
      <c r="BB50">
        <v>3</v>
      </c>
      <c r="BC50" t="s">
        <v>570</v>
      </c>
      <c r="BD50">
        <v>10</v>
      </c>
      <c r="BE50">
        <v>67476.236999999994</v>
      </c>
      <c r="BF50">
        <v>0.1238162554915444</v>
      </c>
      <c r="BG50">
        <v>0.11222705397753585</v>
      </c>
      <c r="BH50">
        <v>342547.58500000014</v>
      </c>
      <c r="BI50">
        <v>2.4389764709624204E-2</v>
      </c>
      <c r="BJ50">
        <v>2.2106882732803378E-2</v>
      </c>
      <c r="BK50">
        <v>1</v>
      </c>
      <c r="BL50" t="s">
        <v>68</v>
      </c>
      <c r="BM50">
        <v>0</v>
      </c>
      <c r="BN50" t="s">
        <v>557</v>
      </c>
    </row>
    <row r="51" spans="1:66">
      <c r="A51" s="76" t="str">
        <f t="shared" ref="A51:A59" si="56">W51</f>
        <v>강인여객</v>
      </c>
      <c r="B51" s="76" t="str">
        <f t="shared" ref="B51:B59" si="57">V51</f>
        <v>급행91</v>
      </c>
      <c r="C51" s="77" t="str">
        <f t="shared" ref="C51:C59" si="58">Y51</f>
        <v>70바5981</v>
      </c>
      <c r="D51" s="65" t="str">
        <f t="shared" ref="D51:D59" si="59">Z51</f>
        <v>대형</v>
      </c>
      <c r="E51" s="61" t="str">
        <f t="shared" ref="E51:E59" si="60">AZ51</f>
        <v>S</v>
      </c>
      <c r="F51" s="84">
        <f t="shared" ref="F51:F59" si="61">G51/H51</f>
        <v>1.168076923076923</v>
      </c>
      <c r="G51" s="85">
        <f t="shared" ref="G51:G59" si="62">AE51</f>
        <v>3.0369999999999999</v>
      </c>
      <c r="H51" s="86">
        <f t="shared" ref="H51:H59" si="63">AF51</f>
        <v>2.6</v>
      </c>
      <c r="I51" s="87">
        <f t="shared" ref="I51:I59" si="64">AC51</f>
        <v>11365.004999999999</v>
      </c>
      <c r="J51" s="88">
        <f t="shared" ref="J51:J59" si="65">AI51/AH51</f>
        <v>4.5188792245328797E-2</v>
      </c>
      <c r="K51" s="88">
        <f t="shared" ref="K51:K59" si="66">AJ51/AH51</f>
        <v>0.29836854741237595</v>
      </c>
      <c r="L51" s="88">
        <f t="shared" ref="L51:L59" si="67">AK51/AC51</f>
        <v>0.1624284371190334</v>
      </c>
      <c r="M51" s="89">
        <f t="shared" ref="M51:M59" si="68">AG51</f>
        <v>18.079999999999998</v>
      </c>
      <c r="N51" s="90">
        <f t="shared" ref="N51:N59" si="69">IF(AW51=0,AT51,"속도계이상")</f>
        <v>5.2999999999999999E-2</v>
      </c>
      <c r="O51" s="90">
        <f t="shared" ref="O51:O59" si="70">IF(AW51=0,AU51,"속도계이상")</f>
        <v>16.577000000000002</v>
      </c>
      <c r="P51" s="91">
        <f t="shared" ref="P51:P59" si="71">AQ51/60</f>
        <v>146.77833333333334</v>
      </c>
      <c r="Q51" s="92">
        <f t="shared" ref="Q51:Q59" si="72">AN51</f>
        <v>108</v>
      </c>
      <c r="R51" s="93">
        <f t="shared" ref="R51:R59" si="73">AC51/(AH51-AI51-AJ51)</f>
        <v>39.67571483309478</v>
      </c>
      <c r="S51" s="78">
        <f t="shared" ref="S51:S59" si="74">IF(AW51=0,AL51,"속도계이상")</f>
        <v>6</v>
      </c>
      <c r="T51" s="78">
        <f t="shared" ref="T51:T59" si="75">IF(AW51=0,AM51,"속도계이상")</f>
        <v>1884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275</v>
      </c>
      <c r="Z51" s="4" t="s">
        <v>194</v>
      </c>
      <c r="AA51" s="4" t="s">
        <v>48</v>
      </c>
      <c r="AB51" s="4">
        <v>502</v>
      </c>
      <c r="AC51" s="4">
        <v>11365.004999999999</v>
      </c>
      <c r="AD51" s="4">
        <v>3741.6410000000001</v>
      </c>
      <c r="AE51" s="4">
        <v>3.0369999999999999</v>
      </c>
      <c r="AF51" s="4">
        <v>2.6</v>
      </c>
      <c r="AG51" s="4">
        <v>18.079999999999998</v>
      </c>
      <c r="AH51" s="4">
        <v>436.363156</v>
      </c>
      <c r="AI51" s="4">
        <v>19.718724000000002</v>
      </c>
      <c r="AJ51" s="4">
        <v>130.19704100000001</v>
      </c>
      <c r="AK51" s="4">
        <v>1846</v>
      </c>
      <c r="AL51" s="4">
        <v>6</v>
      </c>
      <c r="AM51" s="4">
        <v>1884</v>
      </c>
      <c r="AN51" s="4">
        <v>108</v>
      </c>
      <c r="AO51" s="4">
        <v>26.044830999999999</v>
      </c>
      <c r="AP51" s="4">
        <v>52070</v>
      </c>
      <c r="AQ51" s="4">
        <v>8806.7000000000007</v>
      </c>
      <c r="AR51" s="4">
        <v>16</v>
      </c>
      <c r="AS51" s="4">
        <v>2525</v>
      </c>
      <c r="AT51" s="4">
        <v>5.2999999999999999E-2</v>
      </c>
      <c r="AU51" s="4">
        <v>16.577000000000002</v>
      </c>
      <c r="AV51" s="4">
        <v>85380</v>
      </c>
      <c r="AW51" s="4">
        <v>0</v>
      </c>
      <c r="AX51" s="4">
        <v>0.64</v>
      </c>
      <c r="AY51">
        <v>1.0007999999999999</v>
      </c>
      <c r="AZ51" t="s">
        <v>71</v>
      </c>
      <c r="BA51" t="s">
        <v>261</v>
      </c>
      <c r="BB51">
        <v>1</v>
      </c>
      <c r="BC51" t="s">
        <v>571</v>
      </c>
      <c r="BD51">
        <v>12</v>
      </c>
      <c r="BE51">
        <v>67476.236999999994</v>
      </c>
      <c r="BF51">
        <v>0.14846005713092744</v>
      </c>
      <c r="BG51">
        <v>0.14857882517663218</v>
      </c>
      <c r="BH51">
        <v>342547.58500000014</v>
      </c>
      <c r="BI51">
        <v>2.9244188073899269E-2</v>
      </c>
      <c r="BJ51">
        <v>2.9267583424358385E-2</v>
      </c>
      <c r="BK51">
        <v>1</v>
      </c>
      <c r="BL51" t="s">
        <v>71</v>
      </c>
      <c r="BM51">
        <v>0</v>
      </c>
      <c r="BN51" t="s">
        <v>557</v>
      </c>
    </row>
    <row r="52" spans="1:66">
      <c r="A52" s="73" t="str">
        <f t="shared" si="56"/>
        <v>강인여객</v>
      </c>
      <c r="B52" s="73" t="str">
        <f t="shared" si="57"/>
        <v>급행91</v>
      </c>
      <c r="C52" s="74" t="str">
        <f t="shared" si="58"/>
        <v>70바6017</v>
      </c>
      <c r="D52" s="48" t="str">
        <f t="shared" si="59"/>
        <v>대형</v>
      </c>
      <c r="E52" s="44" t="str">
        <f t="shared" si="60"/>
        <v>S</v>
      </c>
      <c r="F52" s="94">
        <f t="shared" si="61"/>
        <v>0.9507692307692307</v>
      </c>
      <c r="G52" s="95">
        <f t="shared" si="62"/>
        <v>2.472</v>
      </c>
      <c r="H52" s="96">
        <f t="shared" si="63"/>
        <v>2.6</v>
      </c>
      <c r="I52" s="97">
        <f t="shared" si="64"/>
        <v>9871.8919999999998</v>
      </c>
      <c r="J52" s="98">
        <f t="shared" si="65"/>
        <v>1.7595077954611283E-2</v>
      </c>
      <c r="K52" s="98">
        <f t="shared" si="66"/>
        <v>0.30549896073953547</v>
      </c>
      <c r="L52" s="98">
        <f t="shared" si="67"/>
        <v>0.25030662815192872</v>
      </c>
      <c r="M52" s="99">
        <f t="shared" si="68"/>
        <v>16.007000000000001</v>
      </c>
      <c r="N52" s="100">
        <f t="shared" si="69"/>
        <v>0.17199999999999999</v>
      </c>
      <c r="O52" s="100">
        <f t="shared" si="70"/>
        <v>11.052</v>
      </c>
      <c r="P52" s="101">
        <f t="shared" si="71"/>
        <v>104.99666666666667</v>
      </c>
      <c r="Q52" s="102">
        <f t="shared" si="72"/>
        <v>104</v>
      </c>
      <c r="R52" s="103">
        <f t="shared" si="73"/>
        <v>39.503571054648525</v>
      </c>
      <c r="S52" s="75">
        <f t="shared" si="74"/>
        <v>17</v>
      </c>
      <c r="T52" s="75">
        <f t="shared" si="75"/>
        <v>1091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278</v>
      </c>
      <c r="Z52" s="4" t="s">
        <v>194</v>
      </c>
      <c r="AA52" s="4" t="s">
        <v>48</v>
      </c>
      <c r="AB52" s="4">
        <v>502</v>
      </c>
      <c r="AC52" s="4">
        <v>9871.8919999999998</v>
      </c>
      <c r="AD52" s="4">
        <v>3992.8159999999998</v>
      </c>
      <c r="AE52" s="4">
        <v>2.472</v>
      </c>
      <c r="AF52" s="4">
        <v>2.6</v>
      </c>
      <c r="AG52" s="4">
        <v>16.007000000000001</v>
      </c>
      <c r="AH52" s="4">
        <v>369.17790400000001</v>
      </c>
      <c r="AI52" s="4">
        <v>6.4957140000000004</v>
      </c>
      <c r="AJ52" s="4">
        <v>112.783466</v>
      </c>
      <c r="AK52" s="4">
        <v>2471</v>
      </c>
      <c r="AL52" s="4">
        <v>17</v>
      </c>
      <c r="AM52" s="4">
        <v>1091</v>
      </c>
      <c r="AN52" s="4">
        <v>104</v>
      </c>
      <c r="AO52" s="4">
        <v>26.740202</v>
      </c>
      <c r="AP52" s="4">
        <v>44889.4</v>
      </c>
      <c r="AQ52" s="4">
        <v>6299.8</v>
      </c>
      <c r="AR52" s="4">
        <v>20</v>
      </c>
      <c r="AS52" s="4">
        <v>5705</v>
      </c>
      <c r="AT52" s="4">
        <v>0.17199999999999999</v>
      </c>
      <c r="AU52" s="4">
        <v>11.052</v>
      </c>
      <c r="AV52" s="4">
        <v>75037</v>
      </c>
      <c r="AW52" s="4">
        <v>0</v>
      </c>
      <c r="AX52" s="4">
        <v>0.48</v>
      </c>
      <c r="AY52">
        <v>1.198076923076923</v>
      </c>
      <c r="AZ52" t="s">
        <v>71</v>
      </c>
      <c r="BA52" t="s">
        <v>276</v>
      </c>
      <c r="BB52">
        <v>1</v>
      </c>
      <c r="BC52" t="s">
        <v>277</v>
      </c>
      <c r="BD52">
        <v>10</v>
      </c>
      <c r="BE52">
        <v>41605.750999999997</v>
      </c>
      <c r="BF52">
        <v>0.26741807881319102</v>
      </c>
      <c r="BG52">
        <v>0.32038742903965001</v>
      </c>
      <c r="BH52">
        <v>342547.58500000014</v>
      </c>
      <c r="BI52">
        <v>3.2480538433806196E-2</v>
      </c>
      <c r="BJ52">
        <v>3.8914183546656267E-2</v>
      </c>
      <c r="BK52">
        <v>1</v>
      </c>
      <c r="BL52" t="s">
        <v>71</v>
      </c>
      <c r="BM52">
        <v>0</v>
      </c>
      <c r="BN52" t="s">
        <v>557</v>
      </c>
    </row>
    <row r="53" spans="1:66">
      <c r="A53" s="76" t="str">
        <f t="shared" si="56"/>
        <v>강인여객</v>
      </c>
      <c r="B53" s="76" t="str">
        <f t="shared" si="57"/>
        <v>급행91</v>
      </c>
      <c r="C53" s="77" t="str">
        <f t="shared" si="58"/>
        <v>72바1259</v>
      </c>
      <c r="D53" s="65" t="str">
        <f t="shared" si="59"/>
        <v>대형</v>
      </c>
      <c r="E53" s="61" t="str">
        <f t="shared" si="60"/>
        <v>A</v>
      </c>
      <c r="F53" s="84">
        <f t="shared" si="61"/>
        <v>1.0092307692307692</v>
      </c>
      <c r="G53" s="85">
        <f t="shared" si="62"/>
        <v>2.6240000000000001</v>
      </c>
      <c r="H53" s="86">
        <f t="shared" si="63"/>
        <v>2.6</v>
      </c>
      <c r="I53" s="87">
        <f t="shared" si="64"/>
        <v>11775.132</v>
      </c>
      <c r="J53" s="88">
        <f t="shared" si="65"/>
        <v>1.6008235015907684E-2</v>
      </c>
      <c r="K53" s="88">
        <f t="shared" si="66"/>
        <v>0.29833416312174871</v>
      </c>
      <c r="L53" s="88">
        <f t="shared" si="67"/>
        <v>0.22505055569653062</v>
      </c>
      <c r="M53" s="89">
        <f t="shared" si="68"/>
        <v>16.901</v>
      </c>
      <c r="N53" s="90">
        <f t="shared" si="69"/>
        <v>1.7000000000000001E-2</v>
      </c>
      <c r="O53" s="90">
        <f t="shared" si="70"/>
        <v>13.715</v>
      </c>
      <c r="P53" s="91">
        <f t="shared" si="71"/>
        <v>134.23166666666665</v>
      </c>
      <c r="Q53" s="92">
        <f t="shared" si="72"/>
        <v>110</v>
      </c>
      <c r="R53" s="93">
        <f t="shared" si="73"/>
        <v>38.004846730398349</v>
      </c>
      <c r="S53" s="78">
        <f t="shared" si="74"/>
        <v>2</v>
      </c>
      <c r="T53" s="78">
        <f t="shared" si="75"/>
        <v>1615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280</v>
      </c>
      <c r="Z53" s="4" t="s">
        <v>194</v>
      </c>
      <c r="AA53" s="4" t="s">
        <v>48</v>
      </c>
      <c r="AB53" s="4">
        <v>502</v>
      </c>
      <c r="AC53" s="4">
        <v>11775.132</v>
      </c>
      <c r="AD53" s="4">
        <v>4487.5050000000001</v>
      </c>
      <c r="AE53" s="4">
        <v>2.6240000000000001</v>
      </c>
      <c r="AF53" s="4">
        <v>2.6</v>
      </c>
      <c r="AG53" s="4">
        <v>16.901</v>
      </c>
      <c r="AH53" s="4">
        <v>451.876237</v>
      </c>
      <c r="AI53" s="4">
        <v>7.2337410000000002</v>
      </c>
      <c r="AJ53" s="4">
        <v>134.81011899999999</v>
      </c>
      <c r="AK53" s="4">
        <v>2650</v>
      </c>
      <c r="AL53" s="4">
        <v>2</v>
      </c>
      <c r="AM53" s="4">
        <v>1615</v>
      </c>
      <c r="AN53" s="4">
        <v>110</v>
      </c>
      <c r="AO53" s="4">
        <v>26.058312000000001</v>
      </c>
      <c r="AP53" s="4">
        <v>56176.3</v>
      </c>
      <c r="AQ53" s="4">
        <v>8053.9</v>
      </c>
      <c r="AR53" s="4">
        <v>38</v>
      </c>
      <c r="AS53" s="4">
        <v>10099</v>
      </c>
      <c r="AT53" s="4">
        <v>1.7000000000000001E-2</v>
      </c>
      <c r="AU53" s="4">
        <v>13.715</v>
      </c>
      <c r="AV53" s="4">
        <v>88947</v>
      </c>
      <c r="AW53" s="4">
        <v>0</v>
      </c>
      <c r="AX53" s="4">
        <v>0.55000000000000004</v>
      </c>
      <c r="AY53">
        <v>0.97115384615384603</v>
      </c>
      <c r="AZ53" t="s">
        <v>66</v>
      </c>
      <c r="BA53" t="s">
        <v>276</v>
      </c>
      <c r="BB53">
        <v>1</v>
      </c>
      <c r="BC53" t="s">
        <v>279</v>
      </c>
      <c r="BD53">
        <v>9</v>
      </c>
      <c r="BE53">
        <v>41605.750999999997</v>
      </c>
      <c r="BF53">
        <v>0.2228190761416613</v>
      </c>
      <c r="BG53">
        <v>0.21639160279142106</v>
      </c>
      <c r="BH53">
        <v>342547.58500000014</v>
      </c>
      <c r="BI53">
        <v>2.7063553812530883E-2</v>
      </c>
      <c r="BJ53">
        <v>2.6282874375630951E-2</v>
      </c>
      <c r="BK53">
        <v>1</v>
      </c>
      <c r="BL53" t="s">
        <v>66</v>
      </c>
      <c r="BM53">
        <v>0</v>
      </c>
      <c r="BN53" t="s">
        <v>557</v>
      </c>
    </row>
    <row r="54" spans="1:66">
      <c r="A54" s="73" t="str">
        <f t="shared" si="56"/>
        <v>강인여객</v>
      </c>
      <c r="B54" s="73" t="str">
        <f t="shared" si="57"/>
        <v>급행91</v>
      </c>
      <c r="C54" s="74" t="str">
        <f t="shared" si="58"/>
        <v>72바1602</v>
      </c>
      <c r="D54" s="48" t="str">
        <f t="shared" si="59"/>
        <v>대형</v>
      </c>
      <c r="E54" s="44" t="str">
        <f t="shared" si="60"/>
        <v>S</v>
      </c>
      <c r="F54" s="94">
        <f t="shared" si="61"/>
        <v>0.93153846153846154</v>
      </c>
      <c r="G54" s="95">
        <f t="shared" si="62"/>
        <v>2.4220000000000002</v>
      </c>
      <c r="H54" s="96">
        <f t="shared" si="63"/>
        <v>2.6</v>
      </c>
      <c r="I54" s="97">
        <f t="shared" si="64"/>
        <v>11257.177</v>
      </c>
      <c r="J54" s="98">
        <f t="shared" si="65"/>
        <v>1.0667211900667897E-2</v>
      </c>
      <c r="K54" s="98">
        <f t="shared" si="66"/>
        <v>0.30169354653204661</v>
      </c>
      <c r="L54" s="98">
        <f t="shared" si="67"/>
        <v>0.26853979465722178</v>
      </c>
      <c r="M54" s="99">
        <f t="shared" si="68"/>
        <v>17.48</v>
      </c>
      <c r="N54" s="100">
        <f t="shared" si="69"/>
        <v>0.20399999999999999</v>
      </c>
      <c r="O54" s="100">
        <f t="shared" si="70"/>
        <v>19.623000000000001</v>
      </c>
      <c r="P54" s="101">
        <f t="shared" si="71"/>
        <v>95.74</v>
      </c>
      <c r="Q54" s="102">
        <f t="shared" si="72"/>
        <v>106</v>
      </c>
      <c r="R54" s="103">
        <f t="shared" si="73"/>
        <v>38.74579656708071</v>
      </c>
      <c r="S54" s="75">
        <f t="shared" si="74"/>
        <v>23</v>
      </c>
      <c r="T54" s="75">
        <f t="shared" si="75"/>
        <v>2209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282</v>
      </c>
      <c r="Z54" s="4" t="s">
        <v>194</v>
      </c>
      <c r="AA54" s="4" t="s">
        <v>48</v>
      </c>
      <c r="AB54" s="4">
        <v>502</v>
      </c>
      <c r="AC54" s="4">
        <v>11257.177</v>
      </c>
      <c r="AD54" s="4">
        <v>4648.3059999999996</v>
      </c>
      <c r="AE54" s="4">
        <v>2.4220000000000002</v>
      </c>
      <c r="AF54" s="4">
        <v>2.6</v>
      </c>
      <c r="AG54" s="4">
        <v>17.48</v>
      </c>
      <c r="AH54" s="4">
        <v>422.51705900000002</v>
      </c>
      <c r="AI54" s="4">
        <v>4.5070790000000001</v>
      </c>
      <c r="AJ54" s="4">
        <v>127.47067</v>
      </c>
      <c r="AK54" s="4">
        <v>3023</v>
      </c>
      <c r="AL54" s="4">
        <v>23</v>
      </c>
      <c r="AM54" s="4">
        <v>2209</v>
      </c>
      <c r="AN54" s="4">
        <v>106</v>
      </c>
      <c r="AO54" s="4">
        <v>26.643129999999999</v>
      </c>
      <c r="AP54" s="4">
        <v>54802.2</v>
      </c>
      <c r="AQ54" s="4">
        <v>5744.4</v>
      </c>
      <c r="AR54" s="4">
        <v>19</v>
      </c>
      <c r="AS54" s="4">
        <v>5331</v>
      </c>
      <c r="AT54" s="4">
        <v>0.20399999999999999</v>
      </c>
      <c r="AU54" s="4">
        <v>19.623000000000001</v>
      </c>
      <c r="AV54" s="4">
        <v>84211</v>
      </c>
      <c r="AW54" s="4">
        <v>0</v>
      </c>
      <c r="AX54" s="4">
        <v>0.51</v>
      </c>
      <c r="AY54">
        <v>1.0361538461538462</v>
      </c>
      <c r="AZ54" t="s">
        <v>71</v>
      </c>
      <c r="BA54" t="s">
        <v>276</v>
      </c>
      <c r="BB54">
        <v>2</v>
      </c>
      <c r="BC54" t="s">
        <v>281</v>
      </c>
      <c r="BD54">
        <v>7</v>
      </c>
      <c r="BE54">
        <v>41605.750999999997</v>
      </c>
      <c r="BF54">
        <v>0.24991900759104194</v>
      </c>
      <c r="BG54">
        <v>0.25895454094241038</v>
      </c>
      <c r="BH54">
        <v>342547.58500000014</v>
      </c>
      <c r="BI54">
        <v>3.0355105262236764E-2</v>
      </c>
      <c r="BJ54">
        <v>3.1452559067871477E-2</v>
      </c>
      <c r="BK54">
        <v>1</v>
      </c>
      <c r="BL54" t="s">
        <v>71</v>
      </c>
      <c r="BM54">
        <v>0</v>
      </c>
      <c r="BN54" t="s">
        <v>557</v>
      </c>
    </row>
    <row r="55" spans="1:66">
      <c r="A55" s="76" t="str">
        <f t="shared" si="56"/>
        <v>강인여객</v>
      </c>
      <c r="B55" s="76" t="str">
        <f t="shared" si="57"/>
        <v>예비</v>
      </c>
      <c r="C55" s="77" t="str">
        <f t="shared" si="58"/>
        <v>70바5060</v>
      </c>
      <c r="D55" s="65" t="str">
        <f t="shared" si="59"/>
        <v>대형</v>
      </c>
      <c r="E55" s="61" t="str">
        <f t="shared" si="60"/>
        <v>A</v>
      </c>
      <c r="F55" s="84">
        <f t="shared" si="61"/>
        <v>0.9095833333333333</v>
      </c>
      <c r="G55" s="85">
        <f t="shared" si="62"/>
        <v>2.1829999999999998</v>
      </c>
      <c r="H55" s="86">
        <f t="shared" si="63"/>
        <v>2.4</v>
      </c>
      <c r="I55" s="87">
        <f t="shared" si="64"/>
        <v>3446.047</v>
      </c>
      <c r="J55" s="88">
        <f t="shared" si="65"/>
        <v>2.3667524222263911E-2</v>
      </c>
      <c r="K55" s="88">
        <f t="shared" si="66"/>
        <v>0.33680122393196266</v>
      </c>
      <c r="L55" s="88">
        <f t="shared" si="67"/>
        <v>0.20400186068268947</v>
      </c>
      <c r="M55" s="89">
        <f t="shared" si="68"/>
        <v>17.509</v>
      </c>
      <c r="N55" s="90">
        <f t="shared" si="69"/>
        <v>0.46400000000000002</v>
      </c>
      <c r="O55" s="90">
        <f t="shared" si="70"/>
        <v>21.329000000000001</v>
      </c>
      <c r="P55" s="91">
        <f t="shared" si="71"/>
        <v>23.476666666666667</v>
      </c>
      <c r="Q55" s="92">
        <f t="shared" si="72"/>
        <v>108</v>
      </c>
      <c r="R55" s="93">
        <f t="shared" si="73"/>
        <v>33.032091667616115</v>
      </c>
      <c r="S55" s="78">
        <f t="shared" si="74"/>
        <v>16</v>
      </c>
      <c r="T55" s="78">
        <f t="shared" si="75"/>
        <v>735</v>
      </c>
      <c r="U55" t="s">
        <v>118</v>
      </c>
      <c r="V55" t="s">
        <v>90</v>
      </c>
      <c r="W55" t="s">
        <v>118</v>
      </c>
      <c r="X55" s="4" t="s">
        <v>90</v>
      </c>
      <c r="Y55" s="4" t="s">
        <v>284</v>
      </c>
      <c r="Z55" s="4" t="s">
        <v>194</v>
      </c>
      <c r="AA55" s="4" t="s">
        <v>48</v>
      </c>
      <c r="AB55" s="4">
        <v>502</v>
      </c>
      <c r="AC55" s="4">
        <v>3446.047</v>
      </c>
      <c r="AD55" s="4">
        <v>1578.317</v>
      </c>
      <c r="AE55" s="4">
        <v>2.1829999999999998</v>
      </c>
      <c r="AF55" s="4">
        <v>2.4</v>
      </c>
      <c r="AG55" s="4">
        <v>17.509</v>
      </c>
      <c r="AH55" s="4">
        <v>163.12606099999999</v>
      </c>
      <c r="AI55" s="4">
        <v>3.8607900000000002</v>
      </c>
      <c r="AJ55" s="4">
        <v>54.941057000000001</v>
      </c>
      <c r="AK55" s="4">
        <v>703</v>
      </c>
      <c r="AL55" s="4">
        <v>16</v>
      </c>
      <c r="AM55" s="4">
        <v>735</v>
      </c>
      <c r="AN55" s="4">
        <v>108</v>
      </c>
      <c r="AO55" s="4">
        <v>21.125053999999999</v>
      </c>
      <c r="AP55" s="4">
        <v>12259.9</v>
      </c>
      <c r="AQ55" s="4">
        <v>1408.6</v>
      </c>
      <c r="AR55" s="4">
        <v>11</v>
      </c>
      <c r="AS55" s="4">
        <v>3798</v>
      </c>
      <c r="AT55" s="4">
        <v>0.46400000000000002</v>
      </c>
      <c r="AU55" s="4">
        <v>21.329000000000001</v>
      </c>
      <c r="AV55" s="4">
        <v>23390</v>
      </c>
      <c r="AW55" s="4">
        <v>0</v>
      </c>
      <c r="AX55" s="4">
        <v>0.54</v>
      </c>
      <c r="AY55">
        <v>0.96423076923076922</v>
      </c>
      <c r="AZ55" t="s">
        <v>66</v>
      </c>
      <c r="BA55" t="s">
        <v>276</v>
      </c>
      <c r="BB55">
        <v>2</v>
      </c>
      <c r="BC55" t="s">
        <v>283</v>
      </c>
      <c r="BD55">
        <v>7</v>
      </c>
      <c r="BE55">
        <v>41605.750999999997</v>
      </c>
      <c r="BF55">
        <v>0.25984383745410583</v>
      </c>
      <c r="BG55">
        <v>0.25054942326824742</v>
      </c>
      <c r="BH55">
        <v>342547.58500000014</v>
      </c>
      <c r="BI55">
        <v>3.1560572817934174E-2</v>
      </c>
      <c r="BJ55">
        <v>3.0431675405600375E-2</v>
      </c>
      <c r="BK55">
        <v>1</v>
      </c>
      <c r="BL55" t="s">
        <v>66</v>
      </c>
      <c r="BM55">
        <v>0</v>
      </c>
      <c r="BN55" t="s">
        <v>557</v>
      </c>
    </row>
    <row r="56" spans="1:66">
      <c r="A56" s="73" t="str">
        <f t="shared" si="56"/>
        <v>강인여객</v>
      </c>
      <c r="B56" s="73" t="str">
        <f t="shared" si="57"/>
        <v>예비</v>
      </c>
      <c r="C56" s="74" t="str">
        <f t="shared" si="58"/>
        <v>72바1340</v>
      </c>
      <c r="D56" s="48" t="str">
        <f t="shared" si="59"/>
        <v>대형</v>
      </c>
      <c r="E56" s="44" t="str">
        <f t="shared" si="60"/>
        <v>C</v>
      </c>
      <c r="F56" s="94">
        <f t="shared" si="61"/>
        <v>0.88160000000000005</v>
      </c>
      <c r="G56" s="95">
        <f t="shared" si="62"/>
        <v>2.2040000000000002</v>
      </c>
      <c r="H56" s="96">
        <f t="shared" si="63"/>
        <v>2.5</v>
      </c>
      <c r="I56" s="97">
        <f t="shared" si="64"/>
        <v>2943.0920000000001</v>
      </c>
      <c r="J56" s="98">
        <f t="shared" si="65"/>
        <v>1.0925435808351728E-2</v>
      </c>
      <c r="K56" s="98">
        <f t="shared" si="66"/>
        <v>0.31626906402150912</v>
      </c>
      <c r="L56" s="98">
        <f t="shared" si="67"/>
        <v>0.15901643577570798</v>
      </c>
      <c r="M56" s="99">
        <f t="shared" si="68"/>
        <v>17.829000000000001</v>
      </c>
      <c r="N56" s="100">
        <f t="shared" si="69"/>
        <v>0.34</v>
      </c>
      <c r="O56" s="100">
        <f t="shared" si="70"/>
        <v>36.628</v>
      </c>
      <c r="P56" s="101">
        <f t="shared" si="71"/>
        <v>124.09666666666666</v>
      </c>
      <c r="Q56" s="102">
        <f t="shared" si="72"/>
        <v>91</v>
      </c>
      <c r="R56" s="103">
        <f t="shared" si="73"/>
        <v>33.7757915524761</v>
      </c>
      <c r="S56" s="75">
        <f t="shared" si="74"/>
        <v>10</v>
      </c>
      <c r="T56" s="75">
        <f t="shared" si="75"/>
        <v>1078</v>
      </c>
      <c r="U56" t="s">
        <v>118</v>
      </c>
      <c r="V56" t="s">
        <v>90</v>
      </c>
      <c r="W56" t="s">
        <v>118</v>
      </c>
      <c r="X56" s="4" t="s">
        <v>90</v>
      </c>
      <c r="Y56" s="4" t="s">
        <v>288</v>
      </c>
      <c r="Z56" s="4" t="s">
        <v>194</v>
      </c>
      <c r="AA56" s="4" t="s">
        <v>48</v>
      </c>
      <c r="AB56" s="4">
        <v>502</v>
      </c>
      <c r="AC56" s="4">
        <v>2943.0920000000001</v>
      </c>
      <c r="AD56" s="4">
        <v>1335.374</v>
      </c>
      <c r="AE56" s="4">
        <v>2.2040000000000002</v>
      </c>
      <c r="AF56" s="4">
        <v>2.5</v>
      </c>
      <c r="AG56" s="4">
        <v>17.829000000000001</v>
      </c>
      <c r="AH56" s="4">
        <v>129.51163</v>
      </c>
      <c r="AI56" s="4">
        <v>1.414971</v>
      </c>
      <c r="AJ56" s="4">
        <v>40.960521999999997</v>
      </c>
      <c r="AK56" s="4">
        <v>468</v>
      </c>
      <c r="AL56" s="4">
        <v>10</v>
      </c>
      <c r="AM56" s="4">
        <v>1078</v>
      </c>
      <c r="AN56" s="4">
        <v>91</v>
      </c>
      <c r="AO56" s="4">
        <v>22.724537999999999</v>
      </c>
      <c r="AP56" s="4">
        <v>18609.099999999999</v>
      </c>
      <c r="AQ56" s="4">
        <v>7445.8</v>
      </c>
      <c r="AR56" s="4">
        <v>29</v>
      </c>
      <c r="AS56" s="4">
        <v>17689</v>
      </c>
      <c r="AT56" s="4">
        <v>0.34</v>
      </c>
      <c r="AU56" s="4">
        <v>36.628</v>
      </c>
      <c r="AV56" s="4">
        <v>26684</v>
      </c>
      <c r="AW56" s="4">
        <v>0</v>
      </c>
      <c r="AX56" s="4">
        <v>0.54</v>
      </c>
      <c r="AY56">
        <v>0.87208333333333332</v>
      </c>
      <c r="AZ56" t="s">
        <v>69</v>
      </c>
      <c r="BA56" t="s">
        <v>285</v>
      </c>
      <c r="BB56">
        <v>7</v>
      </c>
      <c r="BC56" t="s">
        <v>572</v>
      </c>
      <c r="BD56">
        <v>5</v>
      </c>
      <c r="BE56">
        <v>16915.552</v>
      </c>
      <c r="BF56">
        <v>3.0268122494613237E-2</v>
      </c>
      <c r="BG56">
        <v>2.6396325158843961E-2</v>
      </c>
      <c r="BH56">
        <v>342547.58500000014</v>
      </c>
      <c r="BI56">
        <v>1.4946886868287212E-3</v>
      </c>
      <c r="BJ56">
        <v>1.3034930923052138E-3</v>
      </c>
      <c r="BK56">
        <v>1</v>
      </c>
      <c r="BL56" t="s">
        <v>68</v>
      </c>
      <c r="BM56">
        <v>-1</v>
      </c>
      <c r="BN56" t="s">
        <v>554</v>
      </c>
    </row>
    <row r="57" spans="1:66">
      <c r="A57" s="76" t="str">
        <f t="shared" si="56"/>
        <v>강인여객</v>
      </c>
      <c r="B57" s="76" t="str">
        <f t="shared" si="57"/>
        <v>예비</v>
      </c>
      <c r="C57" s="77" t="str">
        <f t="shared" si="58"/>
        <v>72바1341</v>
      </c>
      <c r="D57" s="65" t="str">
        <f t="shared" si="59"/>
        <v>대형</v>
      </c>
      <c r="E57" s="61" t="str">
        <f t="shared" si="60"/>
        <v>S</v>
      </c>
      <c r="F57" s="84">
        <f t="shared" si="61"/>
        <v>0.79863636363636348</v>
      </c>
      <c r="G57" s="85">
        <f t="shared" si="62"/>
        <v>1.7569999999999999</v>
      </c>
      <c r="H57" s="86">
        <f t="shared" si="63"/>
        <v>2.2000000000000002</v>
      </c>
      <c r="I57" s="87">
        <f t="shared" si="64"/>
        <v>1638.298</v>
      </c>
      <c r="J57" s="88">
        <f t="shared" si="65"/>
        <v>2.5121119471745754E-2</v>
      </c>
      <c r="K57" s="88">
        <f t="shared" si="66"/>
        <v>0.34267238071542327</v>
      </c>
      <c r="L57" s="88">
        <f t="shared" si="67"/>
        <v>0.17884414190824868</v>
      </c>
      <c r="M57" s="89">
        <f t="shared" si="68"/>
        <v>17.518000000000001</v>
      </c>
      <c r="N57" s="90">
        <f t="shared" si="69"/>
        <v>0.24399999999999999</v>
      </c>
      <c r="O57" s="90">
        <f t="shared" si="70"/>
        <v>17.884</v>
      </c>
      <c r="P57" s="91">
        <f t="shared" si="71"/>
        <v>2.0933333333333333</v>
      </c>
      <c r="Q57" s="92">
        <f t="shared" si="72"/>
        <v>93</v>
      </c>
      <c r="R57" s="93">
        <f t="shared" si="73"/>
        <v>28.147822724682673</v>
      </c>
      <c r="S57" s="78">
        <f t="shared" si="74"/>
        <v>4</v>
      </c>
      <c r="T57" s="78">
        <f t="shared" si="75"/>
        <v>293</v>
      </c>
      <c r="U57" t="s">
        <v>118</v>
      </c>
      <c r="V57" t="s">
        <v>90</v>
      </c>
      <c r="W57" t="s">
        <v>118</v>
      </c>
      <c r="X57" s="4" t="s">
        <v>90</v>
      </c>
      <c r="Y57" s="4" t="s">
        <v>289</v>
      </c>
      <c r="Z57" s="4" t="s">
        <v>194</v>
      </c>
      <c r="AA57" s="4" t="s">
        <v>48</v>
      </c>
      <c r="AB57" s="4">
        <v>502</v>
      </c>
      <c r="AC57" s="4">
        <v>1638.298</v>
      </c>
      <c r="AD57" s="4">
        <v>932.62300000000005</v>
      </c>
      <c r="AE57" s="4">
        <v>1.7569999999999999</v>
      </c>
      <c r="AF57" s="4">
        <v>2.2000000000000002</v>
      </c>
      <c r="AG57" s="4">
        <v>17.518000000000001</v>
      </c>
      <c r="AH57" s="4">
        <v>92.063851</v>
      </c>
      <c r="AI57" s="4">
        <v>2.3127469999999999</v>
      </c>
      <c r="AJ57" s="4">
        <v>31.547739</v>
      </c>
      <c r="AK57" s="4">
        <v>293</v>
      </c>
      <c r="AL57" s="4">
        <v>4</v>
      </c>
      <c r="AM57" s="4">
        <v>293</v>
      </c>
      <c r="AN57" s="4">
        <v>93</v>
      </c>
      <c r="AO57" s="4">
        <v>17.795235999999999</v>
      </c>
      <c r="AP57" s="4">
        <v>2112.8000000000002</v>
      </c>
      <c r="AQ57" s="4">
        <v>125.6</v>
      </c>
      <c r="AR57" s="4">
        <v>7</v>
      </c>
      <c r="AS57" s="4">
        <v>3883</v>
      </c>
      <c r="AT57" s="4">
        <v>0.24399999999999999</v>
      </c>
      <c r="AU57" s="4">
        <v>17.884</v>
      </c>
      <c r="AV57" s="4">
        <v>12249</v>
      </c>
      <c r="AW57" s="4">
        <v>0</v>
      </c>
      <c r="AX57" s="4">
        <v>0.51</v>
      </c>
      <c r="AY57">
        <v>1.1877272727272725</v>
      </c>
      <c r="AZ57" t="s">
        <v>71</v>
      </c>
      <c r="BA57" t="s">
        <v>285</v>
      </c>
      <c r="BB57">
        <v>1</v>
      </c>
      <c r="BC57" t="s">
        <v>287</v>
      </c>
      <c r="BD57">
        <v>17</v>
      </c>
      <c r="BE57">
        <v>16915.552</v>
      </c>
      <c r="BF57">
        <v>0.23314651511224702</v>
      </c>
      <c r="BG57">
        <v>0.27691447454013696</v>
      </c>
      <c r="BH57">
        <v>342547.58500000014</v>
      </c>
      <c r="BI57">
        <v>1.1513150793341599E-2</v>
      </c>
      <c r="BJ57">
        <v>1.3674483192273452E-2</v>
      </c>
      <c r="BK57">
        <v>1</v>
      </c>
      <c r="BL57" t="s">
        <v>71</v>
      </c>
      <c r="BM57">
        <v>0</v>
      </c>
      <c r="BN57" t="s">
        <v>557</v>
      </c>
    </row>
    <row r="58" spans="1:66">
      <c r="A58" s="73" t="str">
        <f t="shared" si="56"/>
        <v>강인여객</v>
      </c>
      <c r="B58" s="73" t="str">
        <f t="shared" si="57"/>
        <v>예비</v>
      </c>
      <c r="C58" s="74" t="str">
        <f t="shared" si="58"/>
        <v>72바1342</v>
      </c>
      <c r="D58" s="48" t="str">
        <f t="shared" si="59"/>
        <v>대형</v>
      </c>
      <c r="E58" s="44" t="str">
        <f t="shared" si="60"/>
        <v>B</v>
      </c>
      <c r="F58" s="94">
        <f t="shared" si="61"/>
        <v>0.87520000000000009</v>
      </c>
      <c r="G58" s="95">
        <f t="shared" si="62"/>
        <v>2.1880000000000002</v>
      </c>
      <c r="H58" s="96">
        <f t="shared" si="63"/>
        <v>2.5</v>
      </c>
      <c r="I58" s="97">
        <f t="shared" si="64"/>
        <v>1173.674</v>
      </c>
      <c r="J58" s="98">
        <f t="shared" si="65"/>
        <v>8.3965222428799141E-3</v>
      </c>
      <c r="K58" s="98">
        <f t="shared" si="66"/>
        <v>0.31470192316699896</v>
      </c>
      <c r="L58" s="98">
        <f t="shared" si="67"/>
        <v>0.18574152618188697</v>
      </c>
      <c r="M58" s="99">
        <f t="shared" si="68"/>
        <v>18.974</v>
      </c>
      <c r="N58" s="100">
        <f t="shared" si="69"/>
        <v>2.0449999999999999</v>
      </c>
      <c r="O58" s="100">
        <f t="shared" si="70"/>
        <v>62.624000000000002</v>
      </c>
      <c r="P58" s="101">
        <f t="shared" si="71"/>
        <v>80.463333333333338</v>
      </c>
      <c r="Q58" s="102">
        <f t="shared" si="72"/>
        <v>91</v>
      </c>
      <c r="R58" s="103">
        <f t="shared" si="73"/>
        <v>35.081870171428221</v>
      </c>
      <c r="S58" s="75">
        <f t="shared" si="74"/>
        <v>24</v>
      </c>
      <c r="T58" s="75">
        <f t="shared" si="75"/>
        <v>735</v>
      </c>
      <c r="U58" t="s">
        <v>118</v>
      </c>
      <c r="V58" t="s">
        <v>90</v>
      </c>
      <c r="W58" t="s">
        <v>118</v>
      </c>
      <c r="X58" s="4" t="s">
        <v>90</v>
      </c>
      <c r="Y58" s="4" t="s">
        <v>290</v>
      </c>
      <c r="Z58" s="4" t="s">
        <v>194</v>
      </c>
      <c r="AA58" s="4" t="s">
        <v>48</v>
      </c>
      <c r="AB58" s="4">
        <v>502</v>
      </c>
      <c r="AC58" s="4">
        <v>1173.674</v>
      </c>
      <c r="AD58" s="4">
        <v>536.40899999999999</v>
      </c>
      <c r="AE58" s="4">
        <v>2.1880000000000002</v>
      </c>
      <c r="AF58" s="4">
        <v>2.5</v>
      </c>
      <c r="AG58" s="4">
        <v>18.974</v>
      </c>
      <c r="AH58" s="4">
        <v>49.424152999999997</v>
      </c>
      <c r="AI58" s="4">
        <v>0.414991</v>
      </c>
      <c r="AJ58" s="4">
        <v>15.553876000000001</v>
      </c>
      <c r="AK58" s="4">
        <v>218</v>
      </c>
      <c r="AL58" s="4">
        <v>24</v>
      </c>
      <c r="AM58" s="4">
        <v>735</v>
      </c>
      <c r="AN58" s="4">
        <v>91</v>
      </c>
      <c r="AO58" s="4">
        <v>23.746972</v>
      </c>
      <c r="AP58" s="4">
        <v>8629.7999999999993</v>
      </c>
      <c r="AQ58" s="4">
        <v>4827.8</v>
      </c>
      <c r="AR58" s="4">
        <v>7</v>
      </c>
      <c r="AS58" s="4">
        <v>2994</v>
      </c>
      <c r="AT58" s="4">
        <v>2.0449999999999999</v>
      </c>
      <c r="AU58" s="4">
        <v>62.624000000000002</v>
      </c>
      <c r="AV58" s="4">
        <v>0</v>
      </c>
      <c r="AW58" s="4">
        <v>0</v>
      </c>
      <c r="AX58" s="4">
        <v>0.54</v>
      </c>
      <c r="AY58">
        <v>0.92120000000000002</v>
      </c>
      <c r="AZ58" t="s">
        <v>68</v>
      </c>
      <c r="BA58" t="s">
        <v>285</v>
      </c>
      <c r="BB58">
        <v>7</v>
      </c>
      <c r="BC58" t="s">
        <v>573</v>
      </c>
      <c r="BD58">
        <v>18</v>
      </c>
      <c r="BE58">
        <v>16915.552</v>
      </c>
      <c r="BF58">
        <v>0.46242682473501306</v>
      </c>
      <c r="BG58">
        <v>0.42598759094589406</v>
      </c>
      <c r="BH58">
        <v>342547.58500000014</v>
      </c>
      <c r="BI58">
        <v>2.283538212654454E-2</v>
      </c>
      <c r="BJ58">
        <v>2.1035954014972831E-2</v>
      </c>
      <c r="BK58">
        <v>1</v>
      </c>
      <c r="BL58" t="s">
        <v>71</v>
      </c>
      <c r="BM58">
        <v>-2</v>
      </c>
      <c r="BN58" t="s">
        <v>554</v>
      </c>
    </row>
    <row r="59" spans="1:66">
      <c r="A59" s="76" t="str">
        <f t="shared" si="56"/>
        <v>강인여객</v>
      </c>
      <c r="B59" s="76" t="str">
        <f t="shared" si="57"/>
        <v>예비</v>
      </c>
      <c r="C59" s="77" t="str">
        <f t="shared" si="58"/>
        <v>72바1343</v>
      </c>
      <c r="D59" s="65" t="str">
        <f t="shared" si="59"/>
        <v>대형</v>
      </c>
      <c r="E59" s="61" t="str">
        <f t="shared" si="60"/>
        <v>D</v>
      </c>
      <c r="F59" s="84">
        <f t="shared" si="61"/>
        <v>0.78559999999999997</v>
      </c>
      <c r="G59" s="85">
        <f t="shared" si="62"/>
        <v>1.964</v>
      </c>
      <c r="H59" s="86">
        <f t="shared" si="63"/>
        <v>2.5</v>
      </c>
      <c r="I59" s="87">
        <f t="shared" si="64"/>
        <v>2069.712</v>
      </c>
      <c r="J59" s="88">
        <f t="shared" si="65"/>
        <v>1.607370830836748E-2</v>
      </c>
      <c r="K59" s="88">
        <f t="shared" si="66"/>
        <v>0.38079095594838502</v>
      </c>
      <c r="L59" s="88">
        <f t="shared" si="67"/>
        <v>0.22176998538927156</v>
      </c>
      <c r="M59" s="89">
        <f t="shared" si="68"/>
        <v>15.401999999999999</v>
      </c>
      <c r="N59" s="90">
        <f t="shared" si="69"/>
        <v>0.28999999999999998</v>
      </c>
      <c r="O59" s="90">
        <f t="shared" si="70"/>
        <v>30.826000000000001</v>
      </c>
      <c r="P59" s="91">
        <f t="shared" si="71"/>
        <v>0.62</v>
      </c>
      <c r="Q59" s="92">
        <f t="shared" si="72"/>
        <v>90</v>
      </c>
      <c r="R59" s="93">
        <f t="shared" si="73"/>
        <v>26.661226504374842</v>
      </c>
      <c r="S59" s="78">
        <f t="shared" si="74"/>
        <v>6</v>
      </c>
      <c r="T59" s="78">
        <f t="shared" si="75"/>
        <v>638</v>
      </c>
      <c r="U59" t="s">
        <v>118</v>
      </c>
      <c r="V59" t="s">
        <v>90</v>
      </c>
      <c r="W59" t="s">
        <v>118</v>
      </c>
      <c r="X59" s="4" t="s">
        <v>90</v>
      </c>
      <c r="Y59" s="4" t="s">
        <v>446</v>
      </c>
      <c r="Z59" s="4" t="s">
        <v>194</v>
      </c>
      <c r="AA59" s="4" t="s">
        <v>48</v>
      </c>
      <c r="AB59" s="4">
        <v>502</v>
      </c>
      <c r="AC59" s="4">
        <v>2069.712</v>
      </c>
      <c r="AD59" s="4">
        <v>1053.819</v>
      </c>
      <c r="AE59" s="4">
        <v>1.964</v>
      </c>
      <c r="AF59" s="4">
        <v>2.5</v>
      </c>
      <c r="AG59" s="4">
        <v>15.401999999999999</v>
      </c>
      <c r="AH59" s="4">
        <v>128.71080900000001</v>
      </c>
      <c r="AI59" s="4">
        <v>2.0688599999999999</v>
      </c>
      <c r="AJ59" s="4">
        <v>49.011912000000002</v>
      </c>
      <c r="AK59" s="4">
        <v>459</v>
      </c>
      <c r="AL59" s="4">
        <v>6</v>
      </c>
      <c r="AM59" s="4">
        <v>638</v>
      </c>
      <c r="AN59" s="4">
        <v>90</v>
      </c>
      <c r="AO59" s="4">
        <v>16.080327</v>
      </c>
      <c r="AP59" s="4">
        <v>1477.8</v>
      </c>
      <c r="AQ59" s="4">
        <v>37.200000000000003</v>
      </c>
      <c r="AR59" s="4">
        <v>9</v>
      </c>
      <c r="AS59" s="4">
        <v>4083</v>
      </c>
      <c r="AT59" s="4">
        <v>0.28999999999999998</v>
      </c>
      <c r="AU59" s="4">
        <v>30.826000000000001</v>
      </c>
      <c r="AV59" s="4">
        <v>18110</v>
      </c>
      <c r="AW59" s="4">
        <v>0</v>
      </c>
      <c r="AX59" s="4">
        <v>0.55000000000000004</v>
      </c>
      <c r="AY59">
        <v>0.84454545454545449</v>
      </c>
      <c r="AZ59" t="s">
        <v>67</v>
      </c>
      <c r="BA59" t="s">
        <v>285</v>
      </c>
      <c r="BB59">
        <v>2</v>
      </c>
      <c r="BC59" t="s">
        <v>286</v>
      </c>
      <c r="BD59">
        <v>13</v>
      </c>
      <c r="BE59">
        <v>16915.552</v>
      </c>
      <c r="BF59">
        <v>0.10162293255342776</v>
      </c>
      <c r="BG59">
        <v>8.5825185765576711E-2</v>
      </c>
      <c r="BH59">
        <v>342547.58500000014</v>
      </c>
      <c r="BI59">
        <v>5.0183042452335474E-3</v>
      </c>
      <c r="BJ59">
        <v>4.2381860398381498E-3</v>
      </c>
      <c r="BK59">
        <v>1</v>
      </c>
      <c r="BL59" t="s">
        <v>67</v>
      </c>
      <c r="BM59">
        <v>0</v>
      </c>
      <c r="BN59" t="s">
        <v>557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31" priority="1" operator="containsText" text="F">
      <formula>NOT(ISERROR(SEARCH("F",E1)))</formula>
    </cfRule>
    <cfRule type="containsText" dxfId="30" priority="2" operator="containsText" text="D">
      <formula>NOT(ISERROR(SEARCH("D",E1)))</formula>
    </cfRule>
    <cfRule type="containsText" dxfId="29" priority="3" operator="containsText" text="C">
      <formula>NOT(ISERROR(SEARCH("C",E1)))</formula>
    </cfRule>
    <cfRule type="containsText" dxfId="28" priority="4" operator="containsText" text="B">
      <formula>NOT(ISERROR(SEARCH("B",E1)))</formula>
    </cfRule>
    <cfRule type="containsText" dxfId="27" priority="5" operator="containsText" text="A">
      <formula>NOT(ISERROR(SEARCH("A",E1)))</formula>
    </cfRule>
    <cfRule type="containsText" dxfId="2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9"/>
      <c r="R1" s="109"/>
    </row>
    <row r="2" spans="1:69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0"/>
      <c r="R2" s="110"/>
      <c r="S2" s="8"/>
      <c r="T2" s="8"/>
      <c r="U2" s="8"/>
      <c r="V2" s="8"/>
      <c r="W2" s="8"/>
      <c r="X2" s="8"/>
      <c r="Y2" s="8"/>
    </row>
    <row r="3" spans="1:69" ht="30.75" customHeight="1">
      <c r="A3" s="20" t="s">
        <v>156</v>
      </c>
      <c r="B3" s="27"/>
      <c r="E3" s="9"/>
      <c r="F3" s="6"/>
      <c r="G3" s="9"/>
      <c r="H3" s="9"/>
      <c r="X3" s="9"/>
      <c r="Y3" s="9"/>
    </row>
    <row r="4" spans="1:69" ht="27">
      <c r="A4" s="54" t="s">
        <v>38</v>
      </c>
      <c r="B4" s="55" t="s">
        <v>49</v>
      </c>
      <c r="C4" s="56" t="s">
        <v>140</v>
      </c>
      <c r="D4" s="56" t="s">
        <v>157</v>
      </c>
      <c r="E4" s="57" t="s">
        <v>146</v>
      </c>
      <c r="F4" s="55" t="s">
        <v>150</v>
      </c>
      <c r="G4" s="57" t="s">
        <v>148</v>
      </c>
      <c r="H4" s="57" t="s">
        <v>152</v>
      </c>
      <c r="I4" s="58" t="s">
        <v>154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181</v>
      </c>
      <c r="Q4" s="112" t="s">
        <v>43</v>
      </c>
      <c r="R4" s="112" t="s">
        <v>44</v>
      </c>
      <c r="S4" s="10"/>
      <c r="T4" s="10" t="s">
        <v>42</v>
      </c>
      <c r="U4" s="10" t="s">
        <v>159</v>
      </c>
      <c r="V4" s="10" t="s">
        <v>160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187</v>
      </c>
      <c r="AN4" s="10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  <c r="BQ4" t="s">
        <v>185</v>
      </c>
    </row>
    <row r="5" spans="1:69" ht="16.5">
      <c r="A5" s="59" t="str">
        <f>BF5</f>
        <v>강인여객</v>
      </c>
      <c r="B5" s="60" t="str">
        <f>BH5</f>
        <v>강상남</v>
      </c>
      <c r="C5" s="61" t="str">
        <f>BN5</f>
        <v>C</v>
      </c>
      <c r="D5" s="62">
        <f>BM5</f>
        <v>0.86810845085732458</v>
      </c>
      <c r="E5" s="63">
        <f>U5</f>
        <v>3893</v>
      </c>
      <c r="F5" s="64" t="str">
        <f>BG5</f>
        <v>103</v>
      </c>
      <c r="G5" s="65" t="str">
        <f>BK5</f>
        <v>70바5023</v>
      </c>
      <c r="H5" s="66">
        <f>BJ5</f>
        <v>3</v>
      </c>
      <c r="I5" s="67">
        <f>BP5</f>
        <v>2564.056</v>
      </c>
      <c r="J5" s="68">
        <f>AB5/AA5</f>
        <v>7.1328623109081432E-3</v>
      </c>
      <c r="K5" s="68">
        <f>AC5/AA5</f>
        <v>0.36796885484906977</v>
      </c>
      <c r="L5" s="68">
        <f>AD5/I5</f>
        <v>0.2398543557551005</v>
      </c>
      <c r="M5" s="69">
        <f>Z5</f>
        <v>17.437000000000001</v>
      </c>
      <c r="N5" s="70">
        <f>AE5*100/W5</f>
        <v>0.15600283301144749</v>
      </c>
      <c r="O5" s="70">
        <f>AF5*100/W5</f>
        <v>62.986143828371922</v>
      </c>
      <c r="P5" s="113">
        <f>AK5</f>
        <v>0</v>
      </c>
      <c r="Q5" s="114">
        <f>AE5</f>
        <v>4</v>
      </c>
      <c r="R5" s="114">
        <f>AF5</f>
        <v>1615</v>
      </c>
      <c r="T5">
        <v>502</v>
      </c>
      <c r="U5">
        <v>3893</v>
      </c>
      <c r="V5" t="s">
        <v>291</v>
      </c>
      <c r="W5">
        <v>2564.056</v>
      </c>
      <c r="X5">
        <v>1412.5619999999999</v>
      </c>
      <c r="Y5">
        <v>1.8149999999999999</v>
      </c>
      <c r="Z5">
        <v>17.437000000000001</v>
      </c>
      <c r="AA5">
        <v>152.65246300000001</v>
      </c>
      <c r="AB5">
        <v>1.088849</v>
      </c>
      <c r="AC5">
        <v>56.171351999999999</v>
      </c>
      <c r="AD5" s="1">
        <v>615</v>
      </c>
      <c r="AE5">
        <v>4</v>
      </c>
      <c r="AF5">
        <v>1615</v>
      </c>
      <c r="AG5">
        <v>90</v>
      </c>
      <c r="AH5">
        <v>16.796689000000001</v>
      </c>
      <c r="AI5">
        <v>1236.5999999999999</v>
      </c>
      <c r="AJ5">
        <v>5.3</v>
      </c>
      <c r="AK5">
        <v>0</v>
      </c>
      <c r="AL5">
        <v>0</v>
      </c>
      <c r="AM5" t="s">
        <v>292</v>
      </c>
      <c r="AN5" t="s">
        <v>574</v>
      </c>
      <c r="AO5">
        <v>2315.4659999999999</v>
      </c>
      <c r="AR5" t="s">
        <v>118</v>
      </c>
      <c r="AS5" t="s">
        <v>119</v>
      </c>
      <c r="AT5" t="s">
        <v>193</v>
      </c>
      <c r="AU5" t="s">
        <v>291</v>
      </c>
      <c r="AV5" t="s">
        <v>48</v>
      </c>
      <c r="AW5">
        <v>3</v>
      </c>
      <c r="BB5">
        <v>0.86810845085732458</v>
      </c>
      <c r="BC5" t="s">
        <v>69</v>
      </c>
      <c r="BF5" t="s">
        <v>118</v>
      </c>
      <c r="BG5" t="s">
        <v>119</v>
      </c>
      <c r="BH5" t="s">
        <v>291</v>
      </c>
      <c r="BI5">
        <v>3893</v>
      </c>
      <c r="BJ5">
        <v>3</v>
      </c>
      <c r="BK5" t="s">
        <v>193</v>
      </c>
      <c r="BL5" t="s">
        <v>207</v>
      </c>
      <c r="BM5">
        <v>0.86810845085732458</v>
      </c>
      <c r="BN5" t="s">
        <v>69</v>
      </c>
      <c r="BO5" t="s">
        <v>177</v>
      </c>
      <c r="BP5">
        <v>2564.056</v>
      </c>
      <c r="BQ5" t="s">
        <v>66</v>
      </c>
    </row>
    <row r="6" spans="1:69" ht="16.5">
      <c r="A6" s="42" t="str">
        <f t="shared" ref="A6:A7" si="0">BF6</f>
        <v>강인여객</v>
      </c>
      <c r="B6" s="43" t="str">
        <f t="shared" ref="B6:B7" si="1">BH6</f>
        <v>강상혁</v>
      </c>
      <c r="C6" s="44" t="str">
        <f t="shared" ref="C6:C7" si="2">BN6</f>
        <v>D</v>
      </c>
      <c r="D6" s="45">
        <f t="shared" ref="D6:D7" si="3">BM6</f>
        <v>0.82339219557419641</v>
      </c>
      <c r="E6" s="46">
        <f t="shared" ref="E6:E7" si="4">U6</f>
        <v>2887</v>
      </c>
      <c r="F6" s="47" t="str">
        <f t="shared" ref="F6:F7" si="5">BG6</f>
        <v>103</v>
      </c>
      <c r="G6" s="48" t="str">
        <f t="shared" ref="G6:G7" si="6">BK6</f>
        <v>70바5067</v>
      </c>
      <c r="H6" s="49">
        <f t="shared" ref="H6:H7" si="7">BJ6</f>
        <v>10</v>
      </c>
      <c r="I6" s="50">
        <f t="shared" ref="I6:I7" si="8">BP6</f>
        <v>1261.0719999999999</v>
      </c>
      <c r="J6" s="51">
        <f t="shared" ref="J6:J7" si="9">AB6/AA6</f>
        <v>1.3263930746990371E-2</v>
      </c>
      <c r="K6" s="51">
        <f t="shared" ref="K6:K7" si="10">AC6/AA6</f>
        <v>0.37623533986570562</v>
      </c>
      <c r="L6" s="51">
        <f t="shared" ref="L6:L7" si="11">AD6/I6</f>
        <v>0.28467843231790096</v>
      </c>
      <c r="M6" s="52">
        <f t="shared" ref="M6:M7" si="12">Z6</f>
        <v>18.591000000000001</v>
      </c>
      <c r="N6" s="53">
        <f t="shared" ref="N6:N7" si="13">AE6*100/W6</f>
        <v>0.29136170807887746</v>
      </c>
      <c r="O6" s="53">
        <f t="shared" ref="O6" si="14">AF6*100/W6</f>
        <v>20.978042981679174</v>
      </c>
      <c r="P6" s="115">
        <f t="shared" ref="P6:P7" si="15">AK6</f>
        <v>0</v>
      </c>
      <c r="Q6" s="116">
        <f t="shared" ref="Q6:Q7" si="16">AE6</f>
        <v>4</v>
      </c>
      <c r="R6" s="116">
        <f t="shared" ref="R6:R7" si="17">AF6</f>
        <v>288</v>
      </c>
      <c r="T6">
        <v>502</v>
      </c>
      <c r="U6">
        <v>2887</v>
      </c>
      <c r="V6" t="s">
        <v>575</v>
      </c>
      <c r="W6">
        <v>1372.864</v>
      </c>
      <c r="X6">
        <v>800.08</v>
      </c>
      <c r="Y6">
        <v>1.716</v>
      </c>
      <c r="Z6">
        <v>18.591000000000001</v>
      </c>
      <c r="AA6">
        <v>84.647757999999996</v>
      </c>
      <c r="AB6">
        <v>1.122762</v>
      </c>
      <c r="AC6">
        <v>31.847477999999999</v>
      </c>
      <c r="AD6" s="1">
        <v>359</v>
      </c>
      <c r="AE6">
        <v>4</v>
      </c>
      <c r="AF6">
        <v>288</v>
      </c>
      <c r="AG6">
        <v>81</v>
      </c>
      <c r="AH6">
        <v>16.218551000000001</v>
      </c>
      <c r="AI6">
        <v>759</v>
      </c>
      <c r="AJ6">
        <v>0</v>
      </c>
      <c r="AK6">
        <v>0</v>
      </c>
      <c r="AL6">
        <v>0</v>
      </c>
      <c r="AM6" t="s">
        <v>576</v>
      </c>
      <c r="AN6" t="s">
        <v>577</v>
      </c>
      <c r="AO6">
        <v>200.084</v>
      </c>
      <c r="AR6" t="s">
        <v>118</v>
      </c>
      <c r="AS6" t="s">
        <v>119</v>
      </c>
      <c r="AT6" t="s">
        <v>204</v>
      </c>
      <c r="AU6" t="s">
        <v>575</v>
      </c>
      <c r="AV6" t="s">
        <v>48</v>
      </c>
      <c r="AW6">
        <v>10</v>
      </c>
      <c r="BB6">
        <v>0.82339219557419641</v>
      </c>
      <c r="BC6" t="s">
        <v>67</v>
      </c>
      <c r="BF6" t="s">
        <v>118</v>
      </c>
      <c r="BG6" t="s">
        <v>119</v>
      </c>
      <c r="BH6" t="s">
        <v>575</v>
      </c>
      <c r="BI6">
        <v>2887</v>
      </c>
      <c r="BJ6">
        <v>10</v>
      </c>
      <c r="BK6" t="s">
        <v>204</v>
      </c>
      <c r="BL6" t="s">
        <v>211</v>
      </c>
      <c r="BM6">
        <v>0.82339219557419641</v>
      </c>
      <c r="BN6" t="s">
        <v>67</v>
      </c>
      <c r="BO6" t="s">
        <v>179</v>
      </c>
      <c r="BP6">
        <v>1261.0719999999999</v>
      </c>
      <c r="BQ6" t="s">
        <v>68</v>
      </c>
    </row>
    <row r="7" spans="1:69" ht="16.5">
      <c r="A7" s="59" t="str">
        <f t="shared" si="0"/>
        <v>강인여객</v>
      </c>
      <c r="B7" s="60" t="str">
        <f t="shared" si="1"/>
        <v>강성후</v>
      </c>
      <c r="C7" s="61" t="str">
        <f t="shared" si="2"/>
        <v>C</v>
      </c>
      <c r="D7" s="62">
        <f t="shared" si="3"/>
        <v>0.85082046497276087</v>
      </c>
      <c r="E7" s="63">
        <f t="shared" si="4"/>
        <v>1408</v>
      </c>
      <c r="F7" s="64" t="str">
        <f t="shared" si="5"/>
        <v>103-1</v>
      </c>
      <c r="G7" s="65" t="str">
        <f t="shared" si="6"/>
        <v>70바5935</v>
      </c>
      <c r="H7" s="66">
        <f t="shared" si="7"/>
        <v>13</v>
      </c>
      <c r="I7" s="67">
        <f t="shared" si="8"/>
        <v>1885.223</v>
      </c>
      <c r="J7" s="68">
        <f t="shared" si="9"/>
        <v>4.0313834402713484E-3</v>
      </c>
      <c r="K7" s="68">
        <f t="shared" si="10"/>
        <v>0.37174873351995624</v>
      </c>
      <c r="L7" s="68">
        <f t="shared" si="11"/>
        <v>0.19520237128445814</v>
      </c>
      <c r="M7" s="69">
        <f t="shared" si="12"/>
        <v>18.297999999999998</v>
      </c>
      <c r="N7" s="70">
        <f t="shared" si="13"/>
        <v>0.1591323678949387</v>
      </c>
      <c r="O7" s="70">
        <v>70</v>
      </c>
      <c r="P7" s="113">
        <f t="shared" si="15"/>
        <v>0</v>
      </c>
      <c r="Q7" s="114">
        <f t="shared" si="16"/>
        <v>3</v>
      </c>
      <c r="R7" s="114">
        <f t="shared" si="17"/>
        <v>161</v>
      </c>
      <c r="T7">
        <v>502</v>
      </c>
      <c r="U7">
        <v>1408</v>
      </c>
      <c r="V7" t="s">
        <v>293</v>
      </c>
      <c r="W7">
        <v>1885.223</v>
      </c>
      <c r="X7">
        <v>1059.7860000000001</v>
      </c>
      <c r="Y7">
        <v>1.7789999999999999</v>
      </c>
      <c r="Z7">
        <v>18.297999999999998</v>
      </c>
      <c r="AA7">
        <v>108.585801</v>
      </c>
      <c r="AB7">
        <v>0.437751</v>
      </c>
      <c r="AC7">
        <v>40.366633999999998</v>
      </c>
      <c r="AD7" s="1">
        <v>368</v>
      </c>
      <c r="AE7">
        <v>3</v>
      </c>
      <c r="AF7">
        <v>161</v>
      </c>
      <c r="AG7">
        <v>88</v>
      </c>
      <c r="AH7">
        <v>17.361597</v>
      </c>
      <c r="AI7">
        <v>1680.4</v>
      </c>
      <c r="AJ7">
        <v>31.7</v>
      </c>
      <c r="AK7">
        <v>0</v>
      </c>
      <c r="AL7">
        <v>0</v>
      </c>
      <c r="AM7" t="s">
        <v>294</v>
      </c>
      <c r="AN7" t="s">
        <v>578</v>
      </c>
      <c r="AO7">
        <v>306.10599999999999</v>
      </c>
      <c r="AR7" t="s">
        <v>118</v>
      </c>
      <c r="AS7" t="s">
        <v>120</v>
      </c>
      <c r="AT7" t="s">
        <v>234</v>
      </c>
      <c r="AU7" t="s">
        <v>293</v>
      </c>
      <c r="AV7" t="s">
        <v>48</v>
      </c>
      <c r="AW7">
        <v>13</v>
      </c>
      <c r="BB7">
        <v>0.85082046497276087</v>
      </c>
      <c r="BC7" t="s">
        <v>69</v>
      </c>
      <c r="BF7" t="s">
        <v>118</v>
      </c>
      <c r="BG7" t="s">
        <v>120</v>
      </c>
      <c r="BH7" t="s">
        <v>293</v>
      </c>
      <c r="BI7">
        <v>1408</v>
      </c>
      <c r="BJ7">
        <v>13</v>
      </c>
      <c r="BK7" t="s">
        <v>234</v>
      </c>
      <c r="BL7" t="s">
        <v>239</v>
      </c>
      <c r="BM7">
        <v>0.85082046497276087</v>
      </c>
      <c r="BN7" t="s">
        <v>69</v>
      </c>
      <c r="BO7" t="s">
        <v>177</v>
      </c>
      <c r="BP7">
        <v>1885.223</v>
      </c>
      <c r="BQ7" t="s">
        <v>66</v>
      </c>
    </row>
    <row r="8" spans="1:69" ht="16.5">
      <c r="A8" s="42" t="str">
        <f t="shared" ref="A8:A71" si="18">BF8</f>
        <v>강인여객</v>
      </c>
      <c r="B8" s="43" t="str">
        <f t="shared" ref="B8:B71" si="19">BH8</f>
        <v>강신우</v>
      </c>
      <c r="C8" s="44" t="str">
        <f t="shared" ref="C8:C71" si="20">BN8</f>
        <v>D</v>
      </c>
      <c r="D8" s="45">
        <f t="shared" ref="D8:D71" si="21">BM8</f>
        <v>0.8412733670357746</v>
      </c>
      <c r="E8" s="46">
        <f t="shared" ref="E8:E71" si="22">U8</f>
        <v>887</v>
      </c>
      <c r="F8" s="47" t="str">
        <f t="shared" ref="F8:F71" si="23">BG8</f>
        <v>223</v>
      </c>
      <c r="G8" s="48" t="str">
        <f t="shared" ref="G8:G71" si="24">BK8</f>
        <v>70바5974</v>
      </c>
      <c r="H8" s="49">
        <f t="shared" ref="H8:H71" si="25">BJ8</f>
        <v>4</v>
      </c>
      <c r="I8" s="50">
        <f t="shared" ref="I8:I71" si="26">BP8</f>
        <v>5039.991</v>
      </c>
      <c r="J8" s="51">
        <f t="shared" ref="J8:J71" si="27">AB8/AA8</f>
        <v>5.6154142385038859E-3</v>
      </c>
      <c r="K8" s="51">
        <f t="shared" ref="K8:K71" si="28">AC8/AA8</f>
        <v>0.30425825406299983</v>
      </c>
      <c r="L8" s="51">
        <f t="shared" ref="L8:L71" si="29">AD8/I8</f>
        <v>0.15456376807022076</v>
      </c>
      <c r="M8" s="52">
        <f t="shared" ref="M8:M71" si="30">Z8</f>
        <v>17.074000000000002</v>
      </c>
      <c r="N8" s="53">
        <f t="shared" ref="N8:N71" si="31">AE8*100/W8</f>
        <v>0.35714349489909802</v>
      </c>
      <c r="O8" s="53">
        <f t="shared" ref="O8:O71" si="32">AF8*100/W8</f>
        <v>85.694597470511354</v>
      </c>
      <c r="P8" s="115">
        <f t="shared" ref="P8:P71" si="33">AK8</f>
        <v>30</v>
      </c>
      <c r="Q8" s="116">
        <f t="shared" ref="Q8:Q71" si="34">AE8</f>
        <v>18</v>
      </c>
      <c r="R8" s="116">
        <f t="shared" ref="R8:R71" si="35">AF8</f>
        <v>4319</v>
      </c>
      <c r="T8">
        <v>502</v>
      </c>
      <c r="U8">
        <v>887</v>
      </c>
      <c r="V8" t="s">
        <v>295</v>
      </c>
      <c r="W8">
        <v>5039.991</v>
      </c>
      <c r="X8">
        <v>2398.8040000000001</v>
      </c>
      <c r="Y8">
        <v>2.101</v>
      </c>
      <c r="Z8">
        <v>17.074000000000002</v>
      </c>
      <c r="AA8">
        <v>216.90439000000001</v>
      </c>
      <c r="AB8">
        <v>1.218008</v>
      </c>
      <c r="AC8">
        <v>65.994951</v>
      </c>
      <c r="AD8" s="1">
        <v>779</v>
      </c>
      <c r="AE8">
        <v>18</v>
      </c>
      <c r="AF8">
        <v>4319</v>
      </c>
      <c r="AG8">
        <v>93</v>
      </c>
      <c r="AH8">
        <v>23.236001999999999</v>
      </c>
      <c r="AI8">
        <v>24743.4</v>
      </c>
      <c r="AJ8">
        <v>14117.3</v>
      </c>
      <c r="AK8">
        <v>30</v>
      </c>
      <c r="AL8">
        <v>12050</v>
      </c>
      <c r="AM8" t="s">
        <v>296</v>
      </c>
      <c r="AN8" t="s">
        <v>579</v>
      </c>
      <c r="AO8">
        <v>4196.54</v>
      </c>
      <c r="AR8" t="s">
        <v>118</v>
      </c>
      <c r="AS8" t="s">
        <v>121</v>
      </c>
      <c r="AT8" t="s">
        <v>263</v>
      </c>
      <c r="AU8" t="s">
        <v>295</v>
      </c>
      <c r="AV8" t="s">
        <v>48</v>
      </c>
      <c r="AW8">
        <v>4</v>
      </c>
      <c r="BB8">
        <v>0.8412733670357746</v>
      </c>
      <c r="BC8" t="s">
        <v>67</v>
      </c>
      <c r="BF8" t="s">
        <v>118</v>
      </c>
      <c r="BG8" t="s">
        <v>121</v>
      </c>
      <c r="BH8" t="s">
        <v>295</v>
      </c>
      <c r="BI8">
        <v>887</v>
      </c>
      <c r="BJ8">
        <v>4</v>
      </c>
      <c r="BK8" t="s">
        <v>263</v>
      </c>
      <c r="BL8" t="s">
        <v>274</v>
      </c>
      <c r="BM8">
        <v>0.8412733670357746</v>
      </c>
      <c r="BN8" t="s">
        <v>67</v>
      </c>
      <c r="BO8" t="s">
        <v>179</v>
      </c>
      <c r="BP8">
        <v>5039.991</v>
      </c>
      <c r="BQ8" t="s">
        <v>68</v>
      </c>
    </row>
    <row r="9" spans="1:69" ht="16.5">
      <c r="A9" s="59" t="str">
        <f t="shared" si="18"/>
        <v>강인여객</v>
      </c>
      <c r="B9" s="60" t="str">
        <f t="shared" si="19"/>
        <v>강정섭</v>
      </c>
      <c r="C9" s="61" t="str">
        <f t="shared" si="20"/>
        <v>C</v>
      </c>
      <c r="D9" s="62">
        <f t="shared" si="21"/>
        <v>0.8569712487538379</v>
      </c>
      <c r="E9" s="63">
        <f t="shared" si="22"/>
        <v>1614</v>
      </c>
      <c r="F9" s="64" t="str">
        <f t="shared" si="23"/>
        <v>103</v>
      </c>
      <c r="G9" s="65" t="str">
        <f t="shared" si="24"/>
        <v>70바5947</v>
      </c>
      <c r="H9" s="66">
        <f t="shared" si="25"/>
        <v>12</v>
      </c>
      <c r="I9" s="67">
        <f t="shared" si="26"/>
        <v>2186.4749999999999</v>
      </c>
      <c r="J9" s="68">
        <f t="shared" si="27"/>
        <v>1.5474920262655838E-2</v>
      </c>
      <c r="K9" s="68">
        <f t="shared" si="28"/>
        <v>0.38798453083125217</v>
      </c>
      <c r="L9" s="68">
        <f t="shared" si="29"/>
        <v>0.20123715112224014</v>
      </c>
      <c r="M9" s="69">
        <f t="shared" si="30"/>
        <v>17.853000000000002</v>
      </c>
      <c r="N9" s="70">
        <f t="shared" si="31"/>
        <v>0.41162144547730939</v>
      </c>
      <c r="O9" s="70">
        <f t="shared" si="32"/>
        <v>51.132530671514658</v>
      </c>
      <c r="P9" s="113">
        <f t="shared" si="33"/>
        <v>12</v>
      </c>
      <c r="Q9" s="114">
        <f t="shared" si="34"/>
        <v>9</v>
      </c>
      <c r="R9" s="114">
        <f t="shared" si="35"/>
        <v>1118</v>
      </c>
      <c r="T9">
        <v>502</v>
      </c>
      <c r="U9">
        <v>1614</v>
      </c>
      <c r="V9" t="s">
        <v>297</v>
      </c>
      <c r="W9">
        <v>2186.4749999999999</v>
      </c>
      <c r="X9">
        <v>1230.826</v>
      </c>
      <c r="Y9">
        <v>1.776</v>
      </c>
      <c r="Z9">
        <v>17.853000000000002</v>
      </c>
      <c r="AA9">
        <v>136.311914</v>
      </c>
      <c r="AB9">
        <v>2.109416</v>
      </c>
      <c r="AC9">
        <v>52.886913999999997</v>
      </c>
      <c r="AD9" s="1">
        <v>440</v>
      </c>
      <c r="AE9">
        <v>9</v>
      </c>
      <c r="AF9">
        <v>1118</v>
      </c>
      <c r="AG9">
        <v>90</v>
      </c>
      <c r="AH9">
        <v>16.040234000000002</v>
      </c>
      <c r="AI9">
        <v>1430.6</v>
      </c>
      <c r="AJ9">
        <v>92.2</v>
      </c>
      <c r="AK9">
        <v>12</v>
      </c>
      <c r="AL9">
        <v>2734</v>
      </c>
      <c r="AM9" t="s">
        <v>298</v>
      </c>
      <c r="AN9" t="s">
        <v>580</v>
      </c>
      <c r="AO9">
        <v>375.91</v>
      </c>
      <c r="AR9" t="s">
        <v>118</v>
      </c>
      <c r="AS9" t="s">
        <v>119</v>
      </c>
      <c r="AT9" t="s">
        <v>211</v>
      </c>
      <c r="AU9" t="s">
        <v>297</v>
      </c>
      <c r="AV9" t="s">
        <v>48</v>
      </c>
      <c r="AW9">
        <v>12</v>
      </c>
      <c r="BB9">
        <v>0.8569712487538379</v>
      </c>
      <c r="BC9" t="s">
        <v>69</v>
      </c>
      <c r="BF9" t="s">
        <v>118</v>
      </c>
      <c r="BG9" t="s">
        <v>119</v>
      </c>
      <c r="BH9" t="s">
        <v>297</v>
      </c>
      <c r="BI9">
        <v>1614</v>
      </c>
      <c r="BJ9">
        <v>12</v>
      </c>
      <c r="BK9" t="s">
        <v>211</v>
      </c>
      <c r="BL9" t="s">
        <v>203</v>
      </c>
      <c r="BM9">
        <v>0.8569712487538379</v>
      </c>
      <c r="BN9" t="s">
        <v>69</v>
      </c>
      <c r="BO9" t="s">
        <v>177</v>
      </c>
      <c r="BP9">
        <v>2186.4749999999999</v>
      </c>
      <c r="BQ9" t="s">
        <v>71</v>
      </c>
    </row>
    <row r="10" spans="1:69" ht="16.5">
      <c r="A10" s="42" t="str">
        <f t="shared" si="18"/>
        <v>강인여객</v>
      </c>
      <c r="B10" s="43" t="str">
        <f t="shared" si="19"/>
        <v>강태성</v>
      </c>
      <c r="C10" s="44" t="str">
        <f t="shared" si="20"/>
        <v>F</v>
      </c>
      <c r="D10" s="45">
        <f t="shared" si="21"/>
        <v>0.77520178978532528</v>
      </c>
      <c r="E10" s="46">
        <f t="shared" si="22"/>
        <v>21</v>
      </c>
      <c r="F10" s="47" t="str">
        <f t="shared" si="23"/>
        <v>103</v>
      </c>
      <c r="G10" s="48" t="str">
        <f t="shared" si="24"/>
        <v>70바5087</v>
      </c>
      <c r="H10" s="49">
        <f t="shared" si="25"/>
        <v>2</v>
      </c>
      <c r="I10" s="50">
        <f t="shared" si="26"/>
        <v>886.34199999999998</v>
      </c>
      <c r="J10" s="51">
        <f t="shared" si="27"/>
        <v>2.7494051083434543E-2</v>
      </c>
      <c r="K10" s="51">
        <f t="shared" si="28"/>
        <v>0.34809758947076896</v>
      </c>
      <c r="L10" s="51">
        <f t="shared" si="29"/>
        <v>0.22339006839346437</v>
      </c>
      <c r="M10" s="52">
        <f t="shared" si="30"/>
        <v>21.038</v>
      </c>
      <c r="N10" s="53">
        <f t="shared" si="31"/>
        <v>0.10862127021713391</v>
      </c>
      <c r="O10" s="53">
        <f t="shared" si="32"/>
        <v>9.7759143195420535</v>
      </c>
      <c r="P10" s="115">
        <f t="shared" si="33"/>
        <v>2</v>
      </c>
      <c r="Q10" s="116">
        <f t="shared" si="34"/>
        <v>1</v>
      </c>
      <c r="R10" s="116">
        <f t="shared" si="35"/>
        <v>90</v>
      </c>
      <c r="T10">
        <v>502</v>
      </c>
      <c r="U10">
        <v>21</v>
      </c>
      <c r="V10" t="s">
        <v>299</v>
      </c>
      <c r="W10">
        <v>920.63</v>
      </c>
      <c r="X10">
        <v>564.57299999999998</v>
      </c>
      <c r="Y10">
        <v>1.631</v>
      </c>
      <c r="Z10">
        <v>21.038</v>
      </c>
      <c r="AA10">
        <v>52.020817000000001</v>
      </c>
      <c r="AB10">
        <v>1.4302630000000001</v>
      </c>
      <c r="AC10">
        <v>18.108321</v>
      </c>
      <c r="AD10" s="1">
        <v>198</v>
      </c>
      <c r="AE10">
        <v>1</v>
      </c>
      <c r="AF10">
        <v>90</v>
      </c>
      <c r="AG10">
        <v>90</v>
      </c>
      <c r="AH10">
        <v>17.697337999999998</v>
      </c>
      <c r="AI10">
        <v>564.20000000000005</v>
      </c>
      <c r="AJ10">
        <v>30</v>
      </c>
      <c r="AK10">
        <v>2</v>
      </c>
      <c r="AL10">
        <v>1362</v>
      </c>
      <c r="AM10" t="s">
        <v>300</v>
      </c>
      <c r="AN10" t="s">
        <v>581</v>
      </c>
      <c r="AO10">
        <v>784.05399999999997</v>
      </c>
      <c r="AR10" t="s">
        <v>118</v>
      </c>
      <c r="AS10" t="s">
        <v>119</v>
      </c>
      <c r="AT10" t="s">
        <v>209</v>
      </c>
      <c r="AU10" t="s">
        <v>299</v>
      </c>
      <c r="AV10" t="s">
        <v>48</v>
      </c>
      <c r="AW10">
        <v>2</v>
      </c>
      <c r="BB10">
        <v>0.77520178978532528</v>
      </c>
      <c r="BC10" t="s">
        <v>70</v>
      </c>
      <c r="BF10" t="s">
        <v>118</v>
      </c>
      <c r="BG10" t="s">
        <v>119</v>
      </c>
      <c r="BH10" t="s">
        <v>299</v>
      </c>
      <c r="BI10">
        <v>21</v>
      </c>
      <c r="BJ10">
        <v>2</v>
      </c>
      <c r="BK10" t="s">
        <v>209</v>
      </c>
      <c r="BL10" t="s">
        <v>226</v>
      </c>
      <c r="BM10">
        <v>0.77520178978532528</v>
      </c>
      <c r="BN10" t="s">
        <v>70</v>
      </c>
      <c r="BO10" t="s">
        <v>184</v>
      </c>
      <c r="BP10">
        <v>886.34199999999998</v>
      </c>
      <c r="BQ10" t="s">
        <v>69</v>
      </c>
    </row>
    <row r="11" spans="1:69" ht="16.5">
      <c r="A11" s="59" t="str">
        <f t="shared" si="18"/>
        <v>강인여객</v>
      </c>
      <c r="B11" s="60" t="str">
        <f t="shared" si="19"/>
        <v>고호철</v>
      </c>
      <c r="C11" s="61" t="str">
        <f t="shared" si="20"/>
        <v>B</v>
      </c>
      <c r="D11" s="62">
        <f t="shared" si="21"/>
        <v>0.9203130894498075</v>
      </c>
      <c r="E11" s="63">
        <f t="shared" si="22"/>
        <v>667</v>
      </c>
      <c r="F11" s="64" t="str">
        <f t="shared" si="23"/>
        <v>급행91</v>
      </c>
      <c r="G11" s="65" t="str">
        <f t="shared" si="24"/>
        <v>70바6017</v>
      </c>
      <c r="H11" s="66">
        <f t="shared" si="25"/>
        <v>8</v>
      </c>
      <c r="I11" s="67">
        <f t="shared" si="26"/>
        <v>3067.288</v>
      </c>
      <c r="J11" s="68">
        <f t="shared" si="27"/>
        <v>1.7318838120579209E-2</v>
      </c>
      <c r="K11" s="68">
        <f t="shared" si="28"/>
        <v>0.3474106323926105</v>
      </c>
      <c r="L11" s="68">
        <f t="shared" si="29"/>
        <v>0.26309886779461206</v>
      </c>
      <c r="M11" s="69">
        <f t="shared" si="30"/>
        <v>18.113</v>
      </c>
      <c r="N11" s="70">
        <f t="shared" si="31"/>
        <v>9.6300859292567459E-2</v>
      </c>
      <c r="O11" s="70">
        <f t="shared" si="32"/>
        <v>28.280352345583978</v>
      </c>
      <c r="P11" s="113">
        <f t="shared" si="33"/>
        <v>23</v>
      </c>
      <c r="Q11" s="114">
        <f t="shared" si="34"/>
        <v>3</v>
      </c>
      <c r="R11" s="114">
        <f t="shared" si="35"/>
        <v>881</v>
      </c>
      <c r="T11">
        <v>502</v>
      </c>
      <c r="U11">
        <v>667</v>
      </c>
      <c r="V11" t="s">
        <v>301</v>
      </c>
      <c r="W11">
        <v>3115.2370000000001</v>
      </c>
      <c r="X11">
        <v>1365.9670000000001</v>
      </c>
      <c r="Y11">
        <v>2.2810000000000001</v>
      </c>
      <c r="Z11">
        <v>18.113</v>
      </c>
      <c r="AA11">
        <v>133.250798</v>
      </c>
      <c r="AB11">
        <v>2.3077489999999998</v>
      </c>
      <c r="AC11">
        <v>46.292743999999999</v>
      </c>
      <c r="AD11" s="1">
        <v>807</v>
      </c>
      <c r="AE11">
        <v>3</v>
      </c>
      <c r="AF11">
        <v>881</v>
      </c>
      <c r="AG11">
        <v>91</v>
      </c>
      <c r="AH11">
        <v>23.378748999999999</v>
      </c>
      <c r="AI11">
        <v>17818.7</v>
      </c>
      <c r="AJ11">
        <v>2108.6</v>
      </c>
      <c r="AK11">
        <v>23</v>
      </c>
      <c r="AL11">
        <v>8850</v>
      </c>
      <c r="AM11" t="s">
        <v>302</v>
      </c>
      <c r="AN11" t="s">
        <v>582</v>
      </c>
      <c r="AO11">
        <v>1301.116</v>
      </c>
      <c r="AR11" t="s">
        <v>118</v>
      </c>
      <c r="AS11" t="s">
        <v>122</v>
      </c>
      <c r="AT11" t="s">
        <v>278</v>
      </c>
      <c r="AU11" t="s">
        <v>301</v>
      </c>
      <c r="AV11" t="s">
        <v>48</v>
      </c>
      <c r="AW11">
        <v>8</v>
      </c>
      <c r="BB11">
        <v>0.9203130894498075</v>
      </c>
      <c r="BC11" t="s">
        <v>68</v>
      </c>
      <c r="BF11" t="s">
        <v>118</v>
      </c>
      <c r="BG11" t="s">
        <v>122</v>
      </c>
      <c r="BH11" t="s">
        <v>301</v>
      </c>
      <c r="BI11">
        <v>667</v>
      </c>
      <c r="BJ11">
        <v>8</v>
      </c>
      <c r="BK11" t="s">
        <v>278</v>
      </c>
      <c r="BL11" t="s">
        <v>280</v>
      </c>
      <c r="BM11">
        <v>0.9203130894498075</v>
      </c>
      <c r="BN11" t="s">
        <v>68</v>
      </c>
      <c r="BO11" t="s">
        <v>175</v>
      </c>
      <c r="BP11">
        <v>3067.288</v>
      </c>
      <c r="BQ11" t="s">
        <v>68</v>
      </c>
    </row>
    <row r="12" spans="1:69" ht="16.5">
      <c r="A12" s="42" t="str">
        <f t="shared" si="18"/>
        <v>강인여객</v>
      </c>
      <c r="B12" s="43" t="str">
        <f t="shared" si="19"/>
        <v>구도형</v>
      </c>
      <c r="C12" s="44" t="str">
        <f t="shared" si="20"/>
        <v>C</v>
      </c>
      <c r="D12" s="45">
        <f t="shared" si="21"/>
        <v>0.88952380952380949</v>
      </c>
      <c r="E12" s="46">
        <f t="shared" si="22"/>
        <v>2737</v>
      </c>
      <c r="F12" s="47" t="str">
        <f t="shared" si="23"/>
        <v>103</v>
      </c>
      <c r="G12" s="48" t="str">
        <f t="shared" si="24"/>
        <v>72바1299</v>
      </c>
      <c r="H12" s="49">
        <f t="shared" si="25"/>
        <v>1</v>
      </c>
      <c r="I12" s="50">
        <f t="shared" si="26"/>
        <v>2467.3139999999999</v>
      </c>
      <c r="J12" s="51">
        <f t="shared" si="27"/>
        <v>1.768502532140815E-2</v>
      </c>
      <c r="K12" s="51">
        <f t="shared" si="28"/>
        <v>0.39587512864085289</v>
      </c>
      <c r="L12" s="51">
        <f t="shared" si="29"/>
        <v>0.1572560282152981</v>
      </c>
      <c r="M12" s="52">
        <f t="shared" si="30"/>
        <v>16.760000000000002</v>
      </c>
      <c r="N12" s="53">
        <f t="shared" si="31"/>
        <v>4.0529904179200542E-2</v>
      </c>
      <c r="O12" s="53">
        <f t="shared" si="32"/>
        <v>63.469829944628046</v>
      </c>
      <c r="P12" s="115">
        <f t="shared" si="33"/>
        <v>10</v>
      </c>
      <c r="Q12" s="116">
        <f t="shared" si="34"/>
        <v>1</v>
      </c>
      <c r="R12" s="116">
        <f t="shared" si="35"/>
        <v>1566</v>
      </c>
      <c r="T12">
        <v>502</v>
      </c>
      <c r="U12">
        <v>2737</v>
      </c>
      <c r="V12" t="s">
        <v>303</v>
      </c>
      <c r="W12">
        <v>2467.3139999999999</v>
      </c>
      <c r="X12">
        <v>1320.856</v>
      </c>
      <c r="Y12">
        <v>1.8680000000000001</v>
      </c>
      <c r="Z12">
        <v>16.760000000000002</v>
      </c>
      <c r="AA12">
        <v>156.45496399999999</v>
      </c>
      <c r="AB12">
        <v>2.7669100000000002</v>
      </c>
      <c r="AC12">
        <v>61.936629000000003</v>
      </c>
      <c r="AD12" s="1">
        <v>388</v>
      </c>
      <c r="AE12">
        <v>1</v>
      </c>
      <c r="AF12">
        <v>1566</v>
      </c>
      <c r="AG12">
        <v>81</v>
      </c>
      <c r="AH12">
        <v>15.770122000000001</v>
      </c>
      <c r="AI12">
        <v>903.4</v>
      </c>
      <c r="AJ12">
        <v>0</v>
      </c>
      <c r="AK12">
        <v>10</v>
      </c>
      <c r="AL12">
        <v>1733</v>
      </c>
      <c r="AM12" t="s">
        <v>304</v>
      </c>
      <c r="AN12" t="s">
        <v>583</v>
      </c>
      <c r="AO12">
        <v>2467.3139999999999</v>
      </c>
      <c r="AR12" t="s">
        <v>118</v>
      </c>
      <c r="AS12" t="s">
        <v>119</v>
      </c>
      <c r="AT12" t="s">
        <v>222</v>
      </c>
      <c r="AU12" t="s">
        <v>303</v>
      </c>
      <c r="AV12" t="s">
        <v>48</v>
      </c>
      <c r="AW12">
        <v>1</v>
      </c>
      <c r="BB12">
        <v>0.88952380952380949</v>
      </c>
      <c r="BC12" t="s">
        <v>69</v>
      </c>
      <c r="BF12" t="s">
        <v>118</v>
      </c>
      <c r="BG12" t="s">
        <v>119</v>
      </c>
      <c r="BH12" t="s">
        <v>303</v>
      </c>
      <c r="BI12">
        <v>2737</v>
      </c>
      <c r="BJ12">
        <v>1</v>
      </c>
      <c r="BK12" t="s">
        <v>222</v>
      </c>
      <c r="BL12" t="s">
        <v>174</v>
      </c>
      <c r="BM12">
        <v>0.88952380952380949</v>
      </c>
      <c r="BN12" t="s">
        <v>69</v>
      </c>
      <c r="BO12" t="s">
        <v>177</v>
      </c>
      <c r="BP12">
        <v>2467.3139999999999</v>
      </c>
      <c r="BQ12" t="s">
        <v>67</v>
      </c>
    </row>
    <row r="13" spans="1:69" ht="16.5">
      <c r="A13" s="59" t="str">
        <f t="shared" si="18"/>
        <v>강인여객</v>
      </c>
      <c r="B13" s="60" t="str">
        <f t="shared" si="19"/>
        <v>구동욱</v>
      </c>
      <c r="C13" s="61" t="str">
        <f t="shared" si="20"/>
        <v>C</v>
      </c>
      <c r="D13" s="62">
        <f t="shared" si="21"/>
        <v>0.89951969936668019</v>
      </c>
      <c r="E13" s="63">
        <f t="shared" si="22"/>
        <v>8237</v>
      </c>
      <c r="F13" s="64" t="str">
        <f t="shared" si="23"/>
        <v>103</v>
      </c>
      <c r="G13" s="65" t="str">
        <f t="shared" si="24"/>
        <v>70바5085</v>
      </c>
      <c r="H13" s="66">
        <f t="shared" si="25"/>
        <v>11</v>
      </c>
      <c r="I13" s="67">
        <f t="shared" si="26"/>
        <v>1789.2259999999997</v>
      </c>
      <c r="J13" s="68">
        <f t="shared" si="27"/>
        <v>2.0945344436899792E-2</v>
      </c>
      <c r="K13" s="68">
        <f t="shared" si="28"/>
        <v>0.35503401065640106</v>
      </c>
      <c r="L13" s="68">
        <f t="shared" si="29"/>
        <v>0.12966500598582853</v>
      </c>
      <c r="M13" s="69">
        <f t="shared" si="30"/>
        <v>14.741</v>
      </c>
      <c r="N13" s="70">
        <f t="shared" si="31"/>
        <v>0.11178017757399009</v>
      </c>
      <c r="O13" s="70">
        <f t="shared" si="32"/>
        <v>18.220168944560385</v>
      </c>
      <c r="P13" s="113">
        <f t="shared" si="33"/>
        <v>4</v>
      </c>
      <c r="Q13" s="114">
        <f t="shared" si="34"/>
        <v>2</v>
      </c>
      <c r="R13" s="114">
        <f t="shared" si="35"/>
        <v>326</v>
      </c>
      <c r="T13">
        <v>502</v>
      </c>
      <c r="U13">
        <v>8237</v>
      </c>
      <c r="V13" t="s">
        <v>584</v>
      </c>
      <c r="W13">
        <v>1789.2260000000001</v>
      </c>
      <c r="X13">
        <v>957.38099999999997</v>
      </c>
      <c r="Y13">
        <v>1.869</v>
      </c>
      <c r="Z13">
        <v>14.741</v>
      </c>
      <c r="AA13">
        <v>114.62275099999999</v>
      </c>
      <c r="AB13">
        <v>2.4008129999999999</v>
      </c>
      <c r="AC13">
        <v>40.694974999999999</v>
      </c>
      <c r="AD13" s="1">
        <v>232</v>
      </c>
      <c r="AE13">
        <v>2</v>
      </c>
      <c r="AF13">
        <v>326</v>
      </c>
      <c r="AG13">
        <v>87</v>
      </c>
      <c r="AH13">
        <v>15.609693</v>
      </c>
      <c r="AI13">
        <v>508.8</v>
      </c>
      <c r="AJ13">
        <v>2.4</v>
      </c>
      <c r="AK13">
        <v>4</v>
      </c>
      <c r="AL13">
        <v>130</v>
      </c>
      <c r="AM13" t="s">
        <v>585</v>
      </c>
      <c r="AN13" t="s">
        <v>586</v>
      </c>
      <c r="AO13">
        <v>286.45299999999997</v>
      </c>
      <c r="AR13" t="s">
        <v>118</v>
      </c>
      <c r="AS13" t="s">
        <v>119</v>
      </c>
      <c r="AT13" t="s">
        <v>208</v>
      </c>
      <c r="AU13" t="s">
        <v>584</v>
      </c>
      <c r="AV13" t="s">
        <v>48</v>
      </c>
      <c r="AW13">
        <v>11</v>
      </c>
      <c r="BB13">
        <v>0.89951969936668019</v>
      </c>
      <c r="BC13" t="s">
        <v>69</v>
      </c>
      <c r="BF13" t="s">
        <v>118</v>
      </c>
      <c r="BG13" t="s">
        <v>119</v>
      </c>
      <c r="BH13" t="s">
        <v>584</v>
      </c>
      <c r="BI13">
        <v>8237</v>
      </c>
      <c r="BJ13">
        <v>11</v>
      </c>
      <c r="BK13" t="s">
        <v>208</v>
      </c>
      <c r="BL13" t="s">
        <v>203</v>
      </c>
      <c r="BM13">
        <v>0.89951969936668019</v>
      </c>
      <c r="BN13" t="s">
        <v>69</v>
      </c>
      <c r="BO13" t="s">
        <v>177</v>
      </c>
      <c r="BP13">
        <v>1789.2259999999997</v>
      </c>
      <c r="BQ13" t="s">
        <v>70</v>
      </c>
    </row>
    <row r="14" spans="1:69" ht="16.5">
      <c r="A14" s="42" t="str">
        <f t="shared" si="18"/>
        <v>강인여객</v>
      </c>
      <c r="B14" s="43" t="str">
        <f t="shared" si="19"/>
        <v>권영근</v>
      </c>
      <c r="C14" s="44" t="str">
        <f t="shared" si="20"/>
        <v>A</v>
      </c>
      <c r="D14" s="45">
        <f t="shared" si="21"/>
        <v>0.96932489580143455</v>
      </c>
      <c r="E14" s="46">
        <f t="shared" si="22"/>
        <v>4155</v>
      </c>
      <c r="F14" s="47" t="str">
        <f t="shared" si="23"/>
        <v>103</v>
      </c>
      <c r="G14" s="48" t="str">
        <f t="shared" si="24"/>
        <v>70바5025</v>
      </c>
      <c r="H14" s="49">
        <f t="shared" si="25"/>
        <v>4</v>
      </c>
      <c r="I14" s="50">
        <f t="shared" si="26"/>
        <v>2757.0299999999997</v>
      </c>
      <c r="J14" s="51">
        <f t="shared" si="27"/>
        <v>2.4511348293100112E-2</v>
      </c>
      <c r="K14" s="51">
        <f t="shared" si="28"/>
        <v>0.35504006534277743</v>
      </c>
      <c r="L14" s="51">
        <f t="shared" si="29"/>
        <v>0.14472094971763094</v>
      </c>
      <c r="M14" s="52">
        <f t="shared" si="30"/>
        <v>15.734999999999999</v>
      </c>
      <c r="N14" s="53">
        <f t="shared" si="31"/>
        <v>3.6270914716198227E-2</v>
      </c>
      <c r="O14" s="53">
        <f t="shared" si="32"/>
        <v>22.415425294610504</v>
      </c>
      <c r="P14" s="115">
        <f t="shared" si="33"/>
        <v>22</v>
      </c>
      <c r="Q14" s="116">
        <f t="shared" si="34"/>
        <v>1</v>
      </c>
      <c r="R14" s="116">
        <f t="shared" si="35"/>
        <v>618</v>
      </c>
      <c r="T14">
        <v>502</v>
      </c>
      <c r="U14">
        <v>4155</v>
      </c>
      <c r="V14" t="s">
        <v>305</v>
      </c>
      <c r="W14">
        <v>2757.03</v>
      </c>
      <c r="X14">
        <v>1406.02</v>
      </c>
      <c r="Y14">
        <v>1.9610000000000001</v>
      </c>
      <c r="Z14">
        <v>15.734999999999999</v>
      </c>
      <c r="AA14">
        <v>164.34440699999999</v>
      </c>
      <c r="AB14">
        <v>4.0283030000000002</v>
      </c>
      <c r="AC14">
        <v>58.348849000000001</v>
      </c>
      <c r="AD14" s="1">
        <v>399</v>
      </c>
      <c r="AE14">
        <v>1</v>
      </c>
      <c r="AF14">
        <v>618</v>
      </c>
      <c r="AG14">
        <v>90</v>
      </c>
      <c r="AH14">
        <v>16.775928</v>
      </c>
      <c r="AI14">
        <v>1373.4</v>
      </c>
      <c r="AJ14">
        <v>7.1</v>
      </c>
      <c r="AK14">
        <v>22</v>
      </c>
      <c r="AL14">
        <v>8718</v>
      </c>
      <c r="AM14" t="s">
        <v>306</v>
      </c>
      <c r="AN14" t="s">
        <v>587</v>
      </c>
      <c r="AO14">
        <v>2407.337</v>
      </c>
      <c r="AR14" t="s">
        <v>118</v>
      </c>
      <c r="AS14" t="s">
        <v>119</v>
      </c>
      <c r="AT14" t="s">
        <v>197</v>
      </c>
      <c r="AU14" t="s">
        <v>305</v>
      </c>
      <c r="AV14" t="s">
        <v>48</v>
      </c>
      <c r="AW14">
        <v>4</v>
      </c>
      <c r="BB14">
        <v>0.96932489580143455</v>
      </c>
      <c r="BC14" t="s">
        <v>66</v>
      </c>
      <c r="BF14" t="s">
        <v>118</v>
      </c>
      <c r="BG14" t="s">
        <v>119</v>
      </c>
      <c r="BH14" t="s">
        <v>305</v>
      </c>
      <c r="BI14">
        <v>4155</v>
      </c>
      <c r="BJ14">
        <v>4</v>
      </c>
      <c r="BK14" t="s">
        <v>197</v>
      </c>
      <c r="BL14" t="s">
        <v>209</v>
      </c>
      <c r="BM14">
        <v>0.96932489580143455</v>
      </c>
      <c r="BN14" t="s">
        <v>66</v>
      </c>
      <c r="BO14" t="s">
        <v>178</v>
      </c>
      <c r="BP14">
        <v>2757.0299999999997</v>
      </c>
      <c r="BQ14" t="s">
        <v>69</v>
      </c>
    </row>
    <row r="15" spans="1:69" ht="16.5">
      <c r="A15" s="59" t="str">
        <f t="shared" si="18"/>
        <v>강인여객</v>
      </c>
      <c r="B15" s="60" t="str">
        <f t="shared" si="19"/>
        <v>권용국</v>
      </c>
      <c r="C15" s="61" t="str">
        <f t="shared" si="20"/>
        <v>C</v>
      </c>
      <c r="D15" s="62">
        <f t="shared" si="21"/>
        <v>0.85970906238903921</v>
      </c>
      <c r="E15" s="63">
        <f t="shared" si="22"/>
        <v>47</v>
      </c>
      <c r="F15" s="64" t="str">
        <f t="shared" si="23"/>
        <v>103</v>
      </c>
      <c r="G15" s="65" t="str">
        <f t="shared" si="24"/>
        <v>70바5064</v>
      </c>
      <c r="H15" s="66">
        <f t="shared" si="25"/>
        <v>4</v>
      </c>
      <c r="I15" s="67">
        <f t="shared" si="26"/>
        <v>2112.1010000000001</v>
      </c>
      <c r="J15" s="68">
        <f t="shared" si="27"/>
        <v>1.7700787630821679E-2</v>
      </c>
      <c r="K15" s="68">
        <f t="shared" si="28"/>
        <v>0.36025592898257297</v>
      </c>
      <c r="L15" s="68">
        <f t="shared" si="29"/>
        <v>0.22584147254321643</v>
      </c>
      <c r="M15" s="69">
        <f t="shared" si="30"/>
        <v>18.045999999999999</v>
      </c>
      <c r="N15" s="70">
        <f t="shared" si="31"/>
        <v>0.33142354461268658</v>
      </c>
      <c r="O15" s="70">
        <f t="shared" si="32"/>
        <v>25.519612935176866</v>
      </c>
      <c r="P15" s="113">
        <f t="shared" si="33"/>
        <v>92</v>
      </c>
      <c r="Q15" s="114">
        <f t="shared" si="34"/>
        <v>7</v>
      </c>
      <c r="R15" s="114">
        <f t="shared" si="35"/>
        <v>539</v>
      </c>
      <c r="T15">
        <v>502</v>
      </c>
      <c r="U15">
        <v>47</v>
      </c>
      <c r="V15" t="s">
        <v>588</v>
      </c>
      <c r="W15">
        <v>2112.1010000000001</v>
      </c>
      <c r="X15">
        <v>1175.181</v>
      </c>
      <c r="Y15">
        <v>1.7969999999999999</v>
      </c>
      <c r="Z15">
        <v>18.045999999999999</v>
      </c>
      <c r="AA15">
        <v>124.474687</v>
      </c>
      <c r="AB15">
        <v>2.2033</v>
      </c>
      <c r="AC15">
        <v>44.842744000000003</v>
      </c>
      <c r="AD15" s="1">
        <v>477</v>
      </c>
      <c r="AE15">
        <v>7</v>
      </c>
      <c r="AF15">
        <v>539</v>
      </c>
      <c r="AG15">
        <v>81</v>
      </c>
      <c r="AH15">
        <v>16.968115999999998</v>
      </c>
      <c r="AI15">
        <v>919.9</v>
      </c>
      <c r="AJ15">
        <v>0</v>
      </c>
      <c r="AK15">
        <v>92</v>
      </c>
      <c r="AL15">
        <v>3063</v>
      </c>
      <c r="AM15" t="s">
        <v>589</v>
      </c>
      <c r="AN15" t="s">
        <v>590</v>
      </c>
      <c r="AO15">
        <v>1733.826</v>
      </c>
      <c r="AR15" t="s">
        <v>118</v>
      </c>
      <c r="AS15" t="s">
        <v>119</v>
      </c>
      <c r="AT15" t="s">
        <v>201</v>
      </c>
      <c r="AU15" t="s">
        <v>588</v>
      </c>
      <c r="AV15" t="s">
        <v>48</v>
      </c>
      <c r="AW15">
        <v>4</v>
      </c>
      <c r="BB15">
        <v>0.85970906238903921</v>
      </c>
      <c r="BC15" t="s">
        <v>69</v>
      </c>
      <c r="BF15" t="s">
        <v>118</v>
      </c>
      <c r="BG15" t="s">
        <v>119</v>
      </c>
      <c r="BH15" t="s">
        <v>588</v>
      </c>
      <c r="BI15">
        <v>47</v>
      </c>
      <c r="BJ15">
        <v>4</v>
      </c>
      <c r="BK15" t="s">
        <v>201</v>
      </c>
      <c r="BL15" t="s">
        <v>224</v>
      </c>
      <c r="BM15">
        <v>0.85970906238903921</v>
      </c>
      <c r="BN15" t="s">
        <v>69</v>
      </c>
      <c r="BO15" t="s">
        <v>177</v>
      </c>
      <c r="BP15">
        <v>2112.1010000000001</v>
      </c>
      <c r="BQ15" t="s">
        <v>68</v>
      </c>
    </row>
    <row r="16" spans="1:69" ht="16.5">
      <c r="A16" s="42" t="str">
        <f t="shared" si="18"/>
        <v>강인여객</v>
      </c>
      <c r="B16" s="43" t="str">
        <f t="shared" si="19"/>
        <v>김경석</v>
      </c>
      <c r="C16" s="44" t="str">
        <f t="shared" si="20"/>
        <v>F</v>
      </c>
      <c r="D16" s="45">
        <f t="shared" si="21"/>
        <v>0.74863636363636354</v>
      </c>
      <c r="E16" s="46">
        <f t="shared" si="22"/>
        <v>5366</v>
      </c>
      <c r="F16" s="47" t="str">
        <f t="shared" si="23"/>
        <v>103-1</v>
      </c>
      <c r="G16" s="48" t="str">
        <f t="shared" si="24"/>
        <v>70바5935</v>
      </c>
      <c r="H16" s="49">
        <f t="shared" si="25"/>
        <v>1</v>
      </c>
      <c r="I16" s="50">
        <f t="shared" si="26"/>
        <v>1091.0630000000001</v>
      </c>
      <c r="J16" s="51">
        <f t="shared" si="27"/>
        <v>5.6737645456974392E-2</v>
      </c>
      <c r="K16" s="51">
        <f t="shared" si="28"/>
        <v>0.36364628912580288</v>
      </c>
      <c r="L16" s="51">
        <f t="shared" si="29"/>
        <v>0.25479738566883853</v>
      </c>
      <c r="M16" s="52">
        <f t="shared" si="30"/>
        <v>24.003</v>
      </c>
      <c r="N16" s="53">
        <f t="shared" si="31"/>
        <v>8.8573174728301785E-2</v>
      </c>
      <c r="O16" s="53">
        <f t="shared" si="32"/>
        <v>20.28325701278111</v>
      </c>
      <c r="P16" s="115">
        <f t="shared" si="33"/>
        <v>8</v>
      </c>
      <c r="Q16" s="116">
        <f t="shared" si="34"/>
        <v>1</v>
      </c>
      <c r="R16" s="116">
        <f t="shared" si="35"/>
        <v>229</v>
      </c>
      <c r="T16">
        <v>502</v>
      </c>
      <c r="U16">
        <v>5366</v>
      </c>
      <c r="V16" t="s">
        <v>307</v>
      </c>
      <c r="W16">
        <v>1129.01</v>
      </c>
      <c r="X16">
        <v>683.63599999999997</v>
      </c>
      <c r="Y16">
        <v>1.651</v>
      </c>
      <c r="Z16">
        <v>24.003</v>
      </c>
      <c r="AA16">
        <v>62.676093999999999</v>
      </c>
      <c r="AB16">
        <v>3.5560939999999999</v>
      </c>
      <c r="AC16">
        <v>22.791929</v>
      </c>
      <c r="AD16" s="1">
        <v>278</v>
      </c>
      <c r="AE16">
        <v>1</v>
      </c>
      <c r="AF16">
        <v>229</v>
      </c>
      <c r="AG16">
        <v>90</v>
      </c>
      <c r="AH16">
        <v>18.013407000000001</v>
      </c>
      <c r="AI16">
        <v>2084.3000000000002</v>
      </c>
      <c r="AJ16">
        <v>388.3</v>
      </c>
      <c r="AK16">
        <v>8</v>
      </c>
      <c r="AL16">
        <v>3028</v>
      </c>
      <c r="AM16" t="s">
        <v>308</v>
      </c>
      <c r="AN16" t="s">
        <v>591</v>
      </c>
      <c r="AO16">
        <v>1091.0630000000001</v>
      </c>
      <c r="AR16" t="s">
        <v>118</v>
      </c>
      <c r="AS16" t="s">
        <v>120</v>
      </c>
      <c r="AT16" t="s">
        <v>234</v>
      </c>
      <c r="AU16" t="s">
        <v>307</v>
      </c>
      <c r="AV16" t="s">
        <v>48</v>
      </c>
      <c r="AW16">
        <v>1</v>
      </c>
      <c r="BB16">
        <v>0.74863636363636354</v>
      </c>
      <c r="BC16" t="s">
        <v>70</v>
      </c>
      <c r="BF16" t="s">
        <v>118</v>
      </c>
      <c r="BG16" t="s">
        <v>120</v>
      </c>
      <c r="BH16" t="s">
        <v>307</v>
      </c>
      <c r="BI16">
        <v>5366</v>
      </c>
      <c r="BJ16">
        <v>1</v>
      </c>
      <c r="BK16" t="s">
        <v>234</v>
      </c>
      <c r="BL16" t="s">
        <v>174</v>
      </c>
      <c r="BM16">
        <v>0.74863636363636354</v>
      </c>
      <c r="BN16" t="s">
        <v>70</v>
      </c>
      <c r="BO16" t="s">
        <v>184</v>
      </c>
      <c r="BP16">
        <v>1091.0630000000001</v>
      </c>
      <c r="BQ16" t="s">
        <v>68</v>
      </c>
    </row>
    <row r="17" spans="1:69" ht="16.5">
      <c r="A17" s="59" t="str">
        <f t="shared" si="18"/>
        <v>강인여객</v>
      </c>
      <c r="B17" s="60" t="str">
        <f t="shared" si="19"/>
        <v>김광수</v>
      </c>
      <c r="C17" s="61" t="str">
        <f t="shared" si="20"/>
        <v>S</v>
      </c>
      <c r="D17" s="62">
        <f t="shared" si="21"/>
        <v>1.0154900484165883</v>
      </c>
      <c r="E17" s="63">
        <f t="shared" si="22"/>
        <v>9389</v>
      </c>
      <c r="F17" s="64" t="str">
        <f t="shared" si="23"/>
        <v>급행91</v>
      </c>
      <c r="G17" s="65" t="str">
        <f t="shared" si="24"/>
        <v>70바6017</v>
      </c>
      <c r="H17" s="66">
        <f t="shared" si="25"/>
        <v>3</v>
      </c>
      <c r="I17" s="67">
        <f t="shared" si="26"/>
        <v>4349.4470000000001</v>
      </c>
      <c r="J17" s="68">
        <f t="shared" si="27"/>
        <v>1.1776909317420169E-2</v>
      </c>
      <c r="K17" s="68">
        <f t="shared" si="28"/>
        <v>0.30474036038608032</v>
      </c>
      <c r="L17" s="68">
        <f t="shared" si="29"/>
        <v>0.25773391421943986</v>
      </c>
      <c r="M17" s="69">
        <f t="shared" si="30"/>
        <v>14.156000000000001</v>
      </c>
      <c r="N17" s="70">
        <f t="shared" si="31"/>
        <v>0.11442236728435676</v>
      </c>
      <c r="O17" s="70">
        <f t="shared" si="32"/>
        <v>6.9568799308888911</v>
      </c>
      <c r="P17" s="113">
        <f t="shared" si="33"/>
        <v>0</v>
      </c>
      <c r="Q17" s="114">
        <f t="shared" si="34"/>
        <v>5</v>
      </c>
      <c r="R17" s="114">
        <f t="shared" si="35"/>
        <v>304</v>
      </c>
      <c r="T17">
        <v>502</v>
      </c>
      <c r="U17">
        <v>9389</v>
      </c>
      <c r="V17" t="s">
        <v>309</v>
      </c>
      <c r="W17">
        <v>4369.7749999999996</v>
      </c>
      <c r="X17">
        <v>1668.0350000000001</v>
      </c>
      <c r="Y17">
        <v>2.62</v>
      </c>
      <c r="Z17">
        <v>14.156000000000001</v>
      </c>
      <c r="AA17">
        <v>168.214932</v>
      </c>
      <c r="AB17">
        <v>1.981052</v>
      </c>
      <c r="AC17">
        <v>51.261879</v>
      </c>
      <c r="AD17" s="1">
        <v>1121</v>
      </c>
      <c r="AE17">
        <v>5</v>
      </c>
      <c r="AF17">
        <v>304</v>
      </c>
      <c r="AG17">
        <v>102</v>
      </c>
      <c r="AH17">
        <v>25.977331</v>
      </c>
      <c r="AI17">
        <v>19480.599999999999</v>
      </c>
      <c r="AJ17">
        <v>1662.3</v>
      </c>
      <c r="AK17">
        <v>0</v>
      </c>
      <c r="AL17">
        <v>0</v>
      </c>
      <c r="AM17" t="s">
        <v>310</v>
      </c>
      <c r="AN17" t="s">
        <v>592</v>
      </c>
      <c r="AO17">
        <v>3829.9830000000002</v>
      </c>
      <c r="AR17" t="s">
        <v>118</v>
      </c>
      <c r="AS17" t="s">
        <v>122</v>
      </c>
      <c r="AT17" t="s">
        <v>278</v>
      </c>
      <c r="AU17" t="s">
        <v>309</v>
      </c>
      <c r="AV17" t="s">
        <v>48</v>
      </c>
      <c r="AW17">
        <v>3</v>
      </c>
      <c r="BB17">
        <v>1.0154900484165883</v>
      </c>
      <c r="BC17" t="s">
        <v>71</v>
      </c>
      <c r="BF17" t="s">
        <v>118</v>
      </c>
      <c r="BG17" t="s">
        <v>122</v>
      </c>
      <c r="BH17" t="s">
        <v>309</v>
      </c>
      <c r="BI17">
        <v>9389</v>
      </c>
      <c r="BJ17">
        <v>3</v>
      </c>
      <c r="BK17" t="s">
        <v>278</v>
      </c>
      <c r="BL17" t="s">
        <v>284</v>
      </c>
      <c r="BM17">
        <v>1.0154900484165883</v>
      </c>
      <c r="BN17" t="s">
        <v>71</v>
      </c>
      <c r="BO17" t="s">
        <v>176</v>
      </c>
      <c r="BP17">
        <v>4349.4470000000001</v>
      </c>
      <c r="BQ17" t="s">
        <v>71</v>
      </c>
    </row>
    <row r="18" spans="1:69" ht="16.5">
      <c r="A18" s="42" t="str">
        <f t="shared" si="18"/>
        <v>강인여객</v>
      </c>
      <c r="B18" s="43" t="str">
        <f t="shared" si="19"/>
        <v>김광원</v>
      </c>
      <c r="C18" s="44" t="str">
        <f t="shared" si="20"/>
        <v>A</v>
      </c>
      <c r="D18" s="45">
        <f t="shared" si="21"/>
        <v>0.99595748977097265</v>
      </c>
      <c r="E18" s="46">
        <f t="shared" si="22"/>
        <v>2488</v>
      </c>
      <c r="F18" s="47" t="str">
        <f t="shared" si="23"/>
        <v>103-1</v>
      </c>
      <c r="G18" s="48" t="str">
        <f t="shared" si="24"/>
        <v>70바6037</v>
      </c>
      <c r="H18" s="49">
        <f t="shared" si="25"/>
        <v>3</v>
      </c>
      <c r="I18" s="50">
        <f t="shared" si="26"/>
        <v>2362.1620000000003</v>
      </c>
      <c r="J18" s="51">
        <f t="shared" si="27"/>
        <v>8.5677762131754712E-3</v>
      </c>
      <c r="K18" s="51">
        <f t="shared" si="28"/>
        <v>0.34501636635945687</v>
      </c>
      <c r="L18" s="51">
        <f t="shared" si="29"/>
        <v>7.8318083179731102E-2</v>
      </c>
      <c r="M18" s="52">
        <f t="shared" si="30"/>
        <v>12.384</v>
      </c>
      <c r="N18" s="53">
        <f t="shared" si="31"/>
        <v>8.4668198032141748E-2</v>
      </c>
      <c r="O18" s="53">
        <f t="shared" si="32"/>
        <v>9.0171630904230966</v>
      </c>
      <c r="P18" s="115">
        <f t="shared" si="33"/>
        <v>4</v>
      </c>
      <c r="Q18" s="116">
        <f t="shared" si="34"/>
        <v>2</v>
      </c>
      <c r="R18" s="116">
        <f t="shared" si="35"/>
        <v>213</v>
      </c>
      <c r="T18">
        <v>502</v>
      </c>
      <c r="U18">
        <v>2488</v>
      </c>
      <c r="V18" t="s">
        <v>311</v>
      </c>
      <c r="W18">
        <v>2362.1619999999998</v>
      </c>
      <c r="X18">
        <v>1086.788</v>
      </c>
      <c r="Y18">
        <v>2.1739999999999999</v>
      </c>
      <c r="Z18">
        <v>12.384</v>
      </c>
      <c r="AA18">
        <v>135.776072</v>
      </c>
      <c r="AB18">
        <v>1.1632990000000001</v>
      </c>
      <c r="AC18">
        <v>46.844966999999997</v>
      </c>
      <c r="AD18" s="1">
        <v>185</v>
      </c>
      <c r="AE18">
        <v>2</v>
      </c>
      <c r="AF18">
        <v>213</v>
      </c>
      <c r="AG18">
        <v>86</v>
      </c>
      <c r="AH18">
        <v>17.397483000000001</v>
      </c>
      <c r="AI18">
        <v>2461.1999999999998</v>
      </c>
      <c r="AJ18">
        <v>12.9</v>
      </c>
      <c r="AK18">
        <v>4</v>
      </c>
      <c r="AL18">
        <v>967</v>
      </c>
      <c r="AM18" t="s">
        <v>312</v>
      </c>
      <c r="AN18" t="s">
        <v>593</v>
      </c>
      <c r="AO18">
        <v>2136.6840000000002</v>
      </c>
      <c r="AR18" t="s">
        <v>118</v>
      </c>
      <c r="AS18" t="s">
        <v>120</v>
      </c>
      <c r="AT18" t="s">
        <v>250</v>
      </c>
      <c r="AU18" t="s">
        <v>311</v>
      </c>
      <c r="AV18" t="s">
        <v>48</v>
      </c>
      <c r="AW18">
        <v>3</v>
      </c>
      <c r="BB18">
        <v>0.99595748977097265</v>
      </c>
      <c r="BC18" t="s">
        <v>66</v>
      </c>
      <c r="BF18" t="s">
        <v>118</v>
      </c>
      <c r="BG18" t="s">
        <v>120</v>
      </c>
      <c r="BH18" t="s">
        <v>311</v>
      </c>
      <c r="BI18">
        <v>2488</v>
      </c>
      <c r="BJ18">
        <v>3</v>
      </c>
      <c r="BK18" t="s">
        <v>250</v>
      </c>
      <c r="BL18" t="s">
        <v>230</v>
      </c>
      <c r="BM18">
        <v>0.99595748977097265</v>
      </c>
      <c r="BN18" t="s">
        <v>66</v>
      </c>
      <c r="BO18" t="s">
        <v>178</v>
      </c>
      <c r="BP18">
        <v>2362.1620000000003</v>
      </c>
      <c r="BQ18" t="s">
        <v>68</v>
      </c>
    </row>
    <row r="19" spans="1:69" ht="16.5">
      <c r="A19" s="59" t="str">
        <f t="shared" si="18"/>
        <v>강인여객</v>
      </c>
      <c r="B19" s="60" t="str">
        <f t="shared" si="19"/>
        <v>김기영</v>
      </c>
      <c r="C19" s="61" t="str">
        <f t="shared" si="20"/>
        <v>C</v>
      </c>
      <c r="D19" s="62">
        <f t="shared" si="21"/>
        <v>0.86411364764934517</v>
      </c>
      <c r="E19" s="63">
        <f t="shared" si="22"/>
        <v>1046</v>
      </c>
      <c r="F19" s="64" t="str">
        <f t="shared" si="23"/>
        <v>103</v>
      </c>
      <c r="G19" s="65" t="str">
        <f t="shared" si="24"/>
        <v>70바5067</v>
      </c>
      <c r="H19" s="66">
        <f t="shared" si="25"/>
        <v>5</v>
      </c>
      <c r="I19" s="67">
        <f t="shared" si="26"/>
        <v>2361.3359999999998</v>
      </c>
      <c r="J19" s="68">
        <f t="shared" si="27"/>
        <v>8.3514295133273637E-3</v>
      </c>
      <c r="K19" s="68">
        <f t="shared" si="28"/>
        <v>0.3570656315481926</v>
      </c>
      <c r="L19" s="68">
        <f t="shared" si="29"/>
        <v>0.11984740841625251</v>
      </c>
      <c r="M19" s="69">
        <f t="shared" si="30"/>
        <v>16.856000000000002</v>
      </c>
      <c r="N19" s="70">
        <f t="shared" si="31"/>
        <v>0.25409344540548234</v>
      </c>
      <c r="O19" s="70">
        <f t="shared" si="32"/>
        <v>12.111787564327992</v>
      </c>
      <c r="P19" s="113">
        <f t="shared" si="33"/>
        <v>1</v>
      </c>
      <c r="Q19" s="114">
        <f t="shared" si="34"/>
        <v>6</v>
      </c>
      <c r="R19" s="114">
        <f t="shared" si="35"/>
        <v>286</v>
      </c>
      <c r="T19">
        <v>502</v>
      </c>
      <c r="U19">
        <v>1046</v>
      </c>
      <c r="V19" t="s">
        <v>313</v>
      </c>
      <c r="W19">
        <v>2361.3359999999998</v>
      </c>
      <c r="X19">
        <v>1303.152</v>
      </c>
      <c r="Y19">
        <v>1.8120000000000001</v>
      </c>
      <c r="Z19">
        <v>16.856000000000002</v>
      </c>
      <c r="AA19">
        <v>141.35579999999999</v>
      </c>
      <c r="AB19">
        <v>1.180523</v>
      </c>
      <c r="AC19">
        <v>50.473298</v>
      </c>
      <c r="AD19" s="1">
        <v>283</v>
      </c>
      <c r="AE19">
        <v>6</v>
      </c>
      <c r="AF19">
        <v>286</v>
      </c>
      <c r="AG19">
        <v>86</v>
      </c>
      <c r="AH19">
        <v>16.704910000000002</v>
      </c>
      <c r="AI19">
        <v>1755</v>
      </c>
      <c r="AJ19">
        <v>36.1</v>
      </c>
      <c r="AK19">
        <v>1</v>
      </c>
      <c r="AL19">
        <v>159</v>
      </c>
      <c r="AM19" t="s">
        <v>314</v>
      </c>
      <c r="AN19" t="s">
        <v>594</v>
      </c>
      <c r="AO19">
        <v>1880.3510000000001</v>
      </c>
      <c r="AR19" t="s">
        <v>118</v>
      </c>
      <c r="AS19" t="s">
        <v>119</v>
      </c>
      <c r="AT19" t="s">
        <v>204</v>
      </c>
      <c r="AU19" t="s">
        <v>313</v>
      </c>
      <c r="AV19" t="s">
        <v>48</v>
      </c>
      <c r="AW19">
        <v>5</v>
      </c>
      <c r="BB19">
        <v>0.86411364764934517</v>
      </c>
      <c r="BC19" t="s">
        <v>69</v>
      </c>
      <c r="BF19" t="s">
        <v>118</v>
      </c>
      <c r="BG19" t="s">
        <v>119</v>
      </c>
      <c r="BH19" t="s">
        <v>313</v>
      </c>
      <c r="BI19">
        <v>1046</v>
      </c>
      <c r="BJ19">
        <v>5</v>
      </c>
      <c r="BK19" t="s">
        <v>204</v>
      </c>
      <c r="BL19" t="s">
        <v>219</v>
      </c>
      <c r="BM19">
        <v>0.86411364764934517</v>
      </c>
      <c r="BN19" t="s">
        <v>69</v>
      </c>
      <c r="BO19" t="s">
        <v>177</v>
      </c>
      <c r="BP19">
        <v>2361.3359999999998</v>
      </c>
      <c r="BQ19" t="s">
        <v>69</v>
      </c>
    </row>
    <row r="20" spans="1:69" ht="16.5">
      <c r="A20" s="42" t="str">
        <f t="shared" si="18"/>
        <v>강인여객</v>
      </c>
      <c r="B20" s="43" t="str">
        <f t="shared" si="19"/>
        <v>김남원</v>
      </c>
      <c r="C20" s="44" t="str">
        <f t="shared" si="20"/>
        <v>D</v>
      </c>
      <c r="D20" s="45">
        <f t="shared" si="21"/>
        <v>0.81719797440968134</v>
      </c>
      <c r="E20" s="46">
        <f t="shared" si="22"/>
        <v>2278</v>
      </c>
      <c r="F20" s="47" t="str">
        <f t="shared" si="23"/>
        <v>223</v>
      </c>
      <c r="G20" s="48" t="str">
        <f t="shared" si="24"/>
        <v>72바1261</v>
      </c>
      <c r="H20" s="49">
        <f t="shared" si="25"/>
        <v>2</v>
      </c>
      <c r="I20" s="50">
        <f t="shared" si="26"/>
        <v>4544.4530000000004</v>
      </c>
      <c r="J20" s="51">
        <f t="shared" si="27"/>
        <v>1.3538411564419433E-2</v>
      </c>
      <c r="K20" s="51">
        <f t="shared" si="28"/>
        <v>0.28656754850961247</v>
      </c>
      <c r="L20" s="51">
        <f t="shared" si="29"/>
        <v>0.17845932172694931</v>
      </c>
      <c r="M20" s="52">
        <f t="shared" si="30"/>
        <v>16.959</v>
      </c>
      <c r="N20" s="53">
        <f t="shared" si="31"/>
        <v>0</v>
      </c>
      <c r="O20" s="53">
        <f t="shared" si="32"/>
        <v>38.574499505220977</v>
      </c>
      <c r="P20" s="115">
        <f t="shared" si="33"/>
        <v>23</v>
      </c>
      <c r="Q20" s="116">
        <f t="shared" si="34"/>
        <v>0</v>
      </c>
      <c r="R20" s="116">
        <f t="shared" si="35"/>
        <v>1753</v>
      </c>
      <c r="T20">
        <v>502</v>
      </c>
      <c r="U20">
        <v>2278</v>
      </c>
      <c r="V20" t="s">
        <v>315</v>
      </c>
      <c r="W20">
        <v>4544.4530000000004</v>
      </c>
      <c r="X20">
        <v>2224.9549999999999</v>
      </c>
      <c r="Y20">
        <v>2.0419999999999998</v>
      </c>
      <c r="Z20">
        <v>16.959</v>
      </c>
      <c r="AA20">
        <v>199.02024599999999</v>
      </c>
      <c r="AB20">
        <v>2.6944180000000002</v>
      </c>
      <c r="AC20">
        <v>57.032744000000001</v>
      </c>
      <c r="AD20" s="1">
        <v>811</v>
      </c>
      <c r="AE20">
        <v>0</v>
      </c>
      <c r="AF20">
        <v>1753</v>
      </c>
      <c r="AG20">
        <v>90</v>
      </c>
      <c r="AH20">
        <v>22.834123999999999</v>
      </c>
      <c r="AI20">
        <v>23148.9</v>
      </c>
      <c r="AJ20">
        <v>8764.7000000000007</v>
      </c>
      <c r="AK20">
        <v>23</v>
      </c>
      <c r="AL20">
        <v>8166</v>
      </c>
      <c r="AM20" t="s">
        <v>316</v>
      </c>
      <c r="AN20" t="s">
        <v>595</v>
      </c>
      <c r="AO20">
        <v>4338.933</v>
      </c>
      <c r="AR20" t="s">
        <v>118</v>
      </c>
      <c r="AS20" t="s">
        <v>121</v>
      </c>
      <c r="AT20" t="s">
        <v>266</v>
      </c>
      <c r="AU20" t="s">
        <v>315</v>
      </c>
      <c r="AV20" t="s">
        <v>48</v>
      </c>
      <c r="AW20">
        <v>2</v>
      </c>
      <c r="BB20">
        <v>0.81719797440968134</v>
      </c>
      <c r="BC20" t="s">
        <v>67</v>
      </c>
      <c r="BF20" t="s">
        <v>118</v>
      </c>
      <c r="BG20" t="s">
        <v>121</v>
      </c>
      <c r="BH20" t="s">
        <v>315</v>
      </c>
      <c r="BI20">
        <v>2278</v>
      </c>
      <c r="BJ20">
        <v>2</v>
      </c>
      <c r="BK20" t="s">
        <v>266</v>
      </c>
      <c r="BL20" t="s">
        <v>272</v>
      </c>
      <c r="BM20">
        <v>0.81719797440968134</v>
      </c>
      <c r="BN20" t="s">
        <v>67</v>
      </c>
      <c r="BO20" t="s">
        <v>179</v>
      </c>
      <c r="BP20">
        <v>4544.4530000000004</v>
      </c>
      <c r="BQ20" t="s">
        <v>69</v>
      </c>
    </row>
    <row r="21" spans="1:69" ht="16.5">
      <c r="A21" s="59" t="str">
        <f t="shared" si="18"/>
        <v>강인여객</v>
      </c>
      <c r="B21" s="60" t="str">
        <f t="shared" si="19"/>
        <v>김민식</v>
      </c>
      <c r="C21" s="61" t="str">
        <f t="shared" si="20"/>
        <v>B</v>
      </c>
      <c r="D21" s="62">
        <f t="shared" si="21"/>
        <v>0.91809523466664089</v>
      </c>
      <c r="E21" s="63">
        <f t="shared" si="22"/>
        <v>3369</v>
      </c>
      <c r="F21" s="64" t="str">
        <f t="shared" si="23"/>
        <v>급행91</v>
      </c>
      <c r="G21" s="65" t="str">
        <f t="shared" si="24"/>
        <v>72바1602</v>
      </c>
      <c r="H21" s="66">
        <f t="shared" si="25"/>
        <v>5</v>
      </c>
      <c r="I21" s="67">
        <f t="shared" si="26"/>
        <v>2446.3009999999999</v>
      </c>
      <c r="J21" s="68">
        <f t="shared" si="27"/>
        <v>2.0508938562805723E-2</v>
      </c>
      <c r="K21" s="68">
        <f t="shared" si="28"/>
        <v>0.31232760843232971</v>
      </c>
      <c r="L21" s="68">
        <f t="shared" si="29"/>
        <v>0.11731998637943573</v>
      </c>
      <c r="M21" s="69">
        <f t="shared" si="30"/>
        <v>20.199000000000002</v>
      </c>
      <c r="N21" s="70">
        <f t="shared" si="31"/>
        <v>0.16351217613858637</v>
      </c>
      <c r="O21" s="70">
        <f t="shared" si="32"/>
        <v>36.831117675216582</v>
      </c>
      <c r="P21" s="113">
        <f t="shared" si="33"/>
        <v>2</v>
      </c>
      <c r="Q21" s="114">
        <f t="shared" si="34"/>
        <v>4</v>
      </c>
      <c r="R21" s="114">
        <f t="shared" si="35"/>
        <v>901</v>
      </c>
      <c r="T21">
        <v>502</v>
      </c>
      <c r="U21">
        <v>3369</v>
      </c>
      <c r="V21" t="s">
        <v>317</v>
      </c>
      <c r="W21">
        <v>2446.3009999999999</v>
      </c>
      <c r="X21">
        <v>1007.035</v>
      </c>
      <c r="Y21">
        <v>2.4289999999999998</v>
      </c>
      <c r="Z21">
        <v>20.199000000000002</v>
      </c>
      <c r="AA21">
        <v>87.155510000000007</v>
      </c>
      <c r="AB21">
        <v>1.7874669999999999</v>
      </c>
      <c r="AC21">
        <v>27.221071999999999</v>
      </c>
      <c r="AD21" s="1">
        <v>287</v>
      </c>
      <c r="AE21">
        <v>4</v>
      </c>
      <c r="AF21">
        <v>901</v>
      </c>
      <c r="AG21">
        <v>110</v>
      </c>
      <c r="AH21">
        <v>28.068231000000001</v>
      </c>
      <c r="AI21">
        <v>9749.7999999999993</v>
      </c>
      <c r="AJ21">
        <v>1835.7</v>
      </c>
      <c r="AK21">
        <v>2</v>
      </c>
      <c r="AL21">
        <v>344</v>
      </c>
      <c r="AM21" t="s">
        <v>318</v>
      </c>
      <c r="AN21" t="s">
        <v>596</v>
      </c>
      <c r="AO21">
        <v>811.26800000000003</v>
      </c>
      <c r="AR21" t="s">
        <v>118</v>
      </c>
      <c r="AS21" t="s">
        <v>122</v>
      </c>
      <c r="AT21" t="s">
        <v>282</v>
      </c>
      <c r="AU21" t="s">
        <v>317</v>
      </c>
      <c r="AV21" t="s">
        <v>48</v>
      </c>
      <c r="AW21">
        <v>5</v>
      </c>
      <c r="BB21">
        <v>0.91809523466664089</v>
      </c>
      <c r="BC21" t="s">
        <v>68</v>
      </c>
      <c r="BF21" t="s">
        <v>118</v>
      </c>
      <c r="BG21" t="s">
        <v>122</v>
      </c>
      <c r="BH21" t="s">
        <v>317</v>
      </c>
      <c r="BI21">
        <v>3369</v>
      </c>
      <c r="BJ21">
        <v>5</v>
      </c>
      <c r="BK21" t="s">
        <v>282</v>
      </c>
      <c r="BL21" t="s">
        <v>280</v>
      </c>
      <c r="BM21">
        <v>0.91809523466664089</v>
      </c>
      <c r="BN21" t="s">
        <v>68</v>
      </c>
      <c r="BO21" t="s">
        <v>175</v>
      </c>
      <c r="BP21">
        <v>2446.3009999999999</v>
      </c>
      <c r="BQ21" t="s">
        <v>67</v>
      </c>
    </row>
    <row r="22" spans="1:69" ht="16.5">
      <c r="A22" s="42" t="str">
        <f t="shared" si="18"/>
        <v>강인여객</v>
      </c>
      <c r="B22" s="43" t="str">
        <f t="shared" si="19"/>
        <v>김상용</v>
      </c>
      <c r="C22" s="44" t="str">
        <f t="shared" si="20"/>
        <v>A</v>
      </c>
      <c r="D22" s="45">
        <f t="shared" si="21"/>
        <v>0.98399392476846037</v>
      </c>
      <c r="E22" s="46">
        <f t="shared" si="22"/>
        <v>4096</v>
      </c>
      <c r="F22" s="47" t="str">
        <f t="shared" si="23"/>
        <v>급행91</v>
      </c>
      <c r="G22" s="48" t="str">
        <f t="shared" si="24"/>
        <v>72바1602</v>
      </c>
      <c r="H22" s="49">
        <f t="shared" si="25"/>
        <v>3</v>
      </c>
      <c r="I22" s="50">
        <f t="shared" si="26"/>
        <v>4795.683</v>
      </c>
      <c r="J22" s="51">
        <f t="shared" si="27"/>
        <v>9.6261026250187998E-3</v>
      </c>
      <c r="K22" s="51">
        <f t="shared" si="28"/>
        <v>0.3035387640915847</v>
      </c>
      <c r="L22" s="51">
        <f t="shared" si="29"/>
        <v>0.25376990097135277</v>
      </c>
      <c r="M22" s="52">
        <f t="shared" si="30"/>
        <v>16.483000000000001</v>
      </c>
      <c r="N22" s="53">
        <f t="shared" si="31"/>
        <v>0.1668166974339213</v>
      </c>
      <c r="O22" s="53">
        <f t="shared" si="32"/>
        <v>19.955447430532836</v>
      </c>
      <c r="P22" s="115">
        <f t="shared" si="33"/>
        <v>4</v>
      </c>
      <c r="Q22" s="116">
        <f t="shared" si="34"/>
        <v>8</v>
      </c>
      <c r="R22" s="116">
        <f t="shared" si="35"/>
        <v>957</v>
      </c>
      <c r="T22">
        <v>502</v>
      </c>
      <c r="U22">
        <v>4096</v>
      </c>
      <c r="V22" t="s">
        <v>319</v>
      </c>
      <c r="W22">
        <v>4795.683</v>
      </c>
      <c r="X22">
        <v>1890.4079999999999</v>
      </c>
      <c r="Y22">
        <v>2.5369999999999999</v>
      </c>
      <c r="Z22">
        <v>16.483000000000001</v>
      </c>
      <c r="AA22">
        <v>184.387708</v>
      </c>
      <c r="AB22">
        <v>1.7749349999999999</v>
      </c>
      <c r="AC22">
        <v>55.968817000000001</v>
      </c>
      <c r="AD22" s="1">
        <v>1217</v>
      </c>
      <c r="AE22">
        <v>8</v>
      </c>
      <c r="AF22">
        <v>957</v>
      </c>
      <c r="AG22">
        <v>93</v>
      </c>
      <c r="AH22">
        <v>26.008690999999999</v>
      </c>
      <c r="AI22">
        <v>21463.1</v>
      </c>
      <c r="AJ22">
        <v>1937.1</v>
      </c>
      <c r="AK22">
        <v>4</v>
      </c>
      <c r="AL22">
        <v>1228</v>
      </c>
      <c r="AM22" t="s">
        <v>320</v>
      </c>
      <c r="AN22" t="s">
        <v>597</v>
      </c>
      <c r="AO22">
        <v>4002.29</v>
      </c>
      <c r="AR22" t="s">
        <v>118</v>
      </c>
      <c r="AS22" t="s">
        <v>122</v>
      </c>
      <c r="AT22" t="s">
        <v>282</v>
      </c>
      <c r="AU22" t="s">
        <v>319</v>
      </c>
      <c r="AV22" t="s">
        <v>48</v>
      </c>
      <c r="AW22">
        <v>3</v>
      </c>
      <c r="BB22">
        <v>0.98399392476846037</v>
      </c>
      <c r="BC22" t="s">
        <v>66</v>
      </c>
      <c r="BF22" t="s">
        <v>118</v>
      </c>
      <c r="BG22" t="s">
        <v>122</v>
      </c>
      <c r="BH22" t="s">
        <v>319</v>
      </c>
      <c r="BI22">
        <v>4096</v>
      </c>
      <c r="BJ22">
        <v>3</v>
      </c>
      <c r="BK22" t="s">
        <v>282</v>
      </c>
      <c r="BL22" t="s">
        <v>275</v>
      </c>
      <c r="BM22">
        <v>0.98399392476846037</v>
      </c>
      <c r="BN22" t="s">
        <v>66</v>
      </c>
      <c r="BO22" t="s">
        <v>178</v>
      </c>
      <c r="BP22">
        <v>4795.683</v>
      </c>
      <c r="BQ22" t="s">
        <v>68</v>
      </c>
    </row>
    <row r="23" spans="1:69" ht="16.5">
      <c r="A23" s="59" t="str">
        <f t="shared" si="18"/>
        <v>강인여객</v>
      </c>
      <c r="B23" s="60" t="str">
        <f t="shared" si="19"/>
        <v>김석중</v>
      </c>
      <c r="C23" s="61" t="str">
        <f t="shared" si="20"/>
        <v>S</v>
      </c>
      <c r="D23" s="62">
        <f t="shared" si="21"/>
        <v>1.0317955138839372</v>
      </c>
      <c r="E23" s="63">
        <f t="shared" si="22"/>
        <v>3662</v>
      </c>
      <c r="F23" s="64" t="str">
        <f t="shared" si="23"/>
        <v>103</v>
      </c>
      <c r="G23" s="65" t="str">
        <f t="shared" si="24"/>
        <v>70바6031</v>
      </c>
      <c r="H23" s="66">
        <f t="shared" si="25"/>
        <v>3</v>
      </c>
      <c r="I23" s="67">
        <f t="shared" si="26"/>
        <v>2673.9069999999997</v>
      </c>
      <c r="J23" s="68">
        <f t="shared" si="27"/>
        <v>3.514950739978458E-3</v>
      </c>
      <c r="K23" s="68">
        <f t="shared" si="28"/>
        <v>0.37518494444840489</v>
      </c>
      <c r="L23" s="68">
        <f t="shared" si="29"/>
        <v>0.12678077435004284</v>
      </c>
      <c r="M23" s="69">
        <f t="shared" si="30"/>
        <v>12.461</v>
      </c>
      <c r="N23" s="70">
        <f t="shared" si="31"/>
        <v>3.7398458510337115E-2</v>
      </c>
      <c r="O23" s="70">
        <f t="shared" si="32"/>
        <v>1.4959383404134847</v>
      </c>
      <c r="P23" s="113">
        <f t="shared" si="33"/>
        <v>0</v>
      </c>
      <c r="Q23" s="114">
        <f t="shared" si="34"/>
        <v>1</v>
      </c>
      <c r="R23" s="114">
        <f t="shared" si="35"/>
        <v>40</v>
      </c>
      <c r="T23">
        <v>502</v>
      </c>
      <c r="U23">
        <v>3662</v>
      </c>
      <c r="V23" t="s">
        <v>321</v>
      </c>
      <c r="W23">
        <v>2673.9070000000002</v>
      </c>
      <c r="X23">
        <v>1223.2909999999999</v>
      </c>
      <c r="Y23">
        <v>2.1859999999999999</v>
      </c>
      <c r="Z23">
        <v>12.461</v>
      </c>
      <c r="AA23">
        <v>172.42745199999999</v>
      </c>
      <c r="AB23">
        <v>0.606074</v>
      </c>
      <c r="AC23">
        <v>64.692183999999997</v>
      </c>
      <c r="AD23" s="1">
        <v>339</v>
      </c>
      <c r="AE23">
        <v>1</v>
      </c>
      <c r="AF23">
        <v>40</v>
      </c>
      <c r="AG23">
        <v>74</v>
      </c>
      <c r="AH23">
        <v>15.507432</v>
      </c>
      <c r="AI23">
        <v>121.7</v>
      </c>
      <c r="AJ23">
        <v>0</v>
      </c>
      <c r="AK23">
        <v>0</v>
      </c>
      <c r="AL23">
        <v>0</v>
      </c>
      <c r="AM23" t="s">
        <v>322</v>
      </c>
      <c r="AN23" t="s">
        <v>598</v>
      </c>
      <c r="AO23">
        <v>2399.4479999999999</v>
      </c>
      <c r="AR23" t="s">
        <v>118</v>
      </c>
      <c r="AS23" t="s">
        <v>119</v>
      </c>
      <c r="AT23" t="s">
        <v>218</v>
      </c>
      <c r="AU23" t="s">
        <v>321</v>
      </c>
      <c r="AV23" t="s">
        <v>48</v>
      </c>
      <c r="AW23">
        <v>3</v>
      </c>
      <c r="BB23">
        <v>1.0317955138839372</v>
      </c>
      <c r="BC23" t="s">
        <v>71</v>
      </c>
      <c r="BF23" t="s">
        <v>118</v>
      </c>
      <c r="BG23" t="s">
        <v>119</v>
      </c>
      <c r="BH23" t="s">
        <v>321</v>
      </c>
      <c r="BI23">
        <v>3662</v>
      </c>
      <c r="BJ23">
        <v>3</v>
      </c>
      <c r="BK23" t="s">
        <v>218</v>
      </c>
      <c r="BL23" t="s">
        <v>446</v>
      </c>
      <c r="BM23">
        <v>1.0317955138839372</v>
      </c>
      <c r="BN23" t="s">
        <v>71</v>
      </c>
      <c r="BO23" t="s">
        <v>176</v>
      </c>
      <c r="BP23">
        <v>2673.9069999999997</v>
      </c>
      <c r="BQ23" t="s">
        <v>71</v>
      </c>
    </row>
    <row r="24" spans="1:69" ht="16.5">
      <c r="A24" s="42" t="str">
        <f t="shared" si="18"/>
        <v>강인여객</v>
      </c>
      <c r="B24" s="43" t="str">
        <f t="shared" si="19"/>
        <v>김선호</v>
      </c>
      <c r="C24" s="44" t="str">
        <f t="shared" si="20"/>
        <v>A</v>
      </c>
      <c r="D24" s="45">
        <f t="shared" si="21"/>
        <v>0.99594704664066258</v>
      </c>
      <c r="E24" s="46">
        <f t="shared" si="22"/>
        <v>705</v>
      </c>
      <c r="F24" s="47" t="str">
        <f t="shared" si="23"/>
        <v>103-1</v>
      </c>
      <c r="G24" s="48" t="str">
        <f t="shared" si="24"/>
        <v>70바5970</v>
      </c>
      <c r="H24" s="49">
        <f t="shared" si="25"/>
        <v>15</v>
      </c>
      <c r="I24" s="50">
        <f t="shared" si="26"/>
        <v>2342.9390000000003</v>
      </c>
      <c r="J24" s="51">
        <f t="shared" si="27"/>
        <v>4.3044930516846366E-2</v>
      </c>
      <c r="K24" s="51">
        <f t="shared" si="28"/>
        <v>0.33375526383042847</v>
      </c>
      <c r="L24" s="51">
        <f t="shared" si="29"/>
        <v>0.17542070024016843</v>
      </c>
      <c r="M24" s="52">
        <f t="shared" si="30"/>
        <v>13.914</v>
      </c>
      <c r="N24" s="53">
        <f t="shared" si="31"/>
        <v>8.5362871163098999E-2</v>
      </c>
      <c r="O24" s="53">
        <f t="shared" si="32"/>
        <v>13.316607901443444</v>
      </c>
      <c r="P24" s="115">
        <f t="shared" si="33"/>
        <v>9</v>
      </c>
      <c r="Q24" s="116">
        <f t="shared" si="34"/>
        <v>2</v>
      </c>
      <c r="R24" s="116">
        <f t="shared" si="35"/>
        <v>312</v>
      </c>
      <c r="T24">
        <v>502</v>
      </c>
      <c r="U24">
        <v>705</v>
      </c>
      <c r="V24" t="s">
        <v>191</v>
      </c>
      <c r="W24">
        <v>2342.9389999999999</v>
      </c>
      <c r="X24">
        <v>1133.472</v>
      </c>
      <c r="Y24">
        <v>2.0670000000000002</v>
      </c>
      <c r="Z24">
        <v>13.914</v>
      </c>
      <c r="AA24">
        <v>141.89856800000001</v>
      </c>
      <c r="AB24">
        <v>6.1080139999999998</v>
      </c>
      <c r="AC24">
        <v>47.359394000000002</v>
      </c>
      <c r="AD24" s="1">
        <v>411</v>
      </c>
      <c r="AE24">
        <v>2</v>
      </c>
      <c r="AF24">
        <v>312</v>
      </c>
      <c r="AG24">
        <v>89</v>
      </c>
      <c r="AH24">
        <v>16.511364</v>
      </c>
      <c r="AI24">
        <v>1580.3</v>
      </c>
      <c r="AJ24">
        <v>13.2</v>
      </c>
      <c r="AK24">
        <v>9</v>
      </c>
      <c r="AL24">
        <v>2525</v>
      </c>
      <c r="AM24" t="s">
        <v>323</v>
      </c>
      <c r="AN24" t="s">
        <v>599</v>
      </c>
      <c r="AO24">
        <v>375.90600000000001</v>
      </c>
      <c r="AR24" t="s">
        <v>118</v>
      </c>
      <c r="AS24" t="s">
        <v>120</v>
      </c>
      <c r="AT24" t="s">
        <v>241</v>
      </c>
      <c r="AU24" t="s">
        <v>191</v>
      </c>
      <c r="AV24" t="s">
        <v>48</v>
      </c>
      <c r="AW24">
        <v>15</v>
      </c>
      <c r="BB24">
        <v>0.99594704664066258</v>
      </c>
      <c r="BC24" t="s">
        <v>66</v>
      </c>
      <c r="BF24" t="s">
        <v>118</v>
      </c>
      <c r="BG24" t="s">
        <v>120</v>
      </c>
      <c r="BH24" t="s">
        <v>191</v>
      </c>
      <c r="BI24">
        <v>705</v>
      </c>
      <c r="BJ24">
        <v>15</v>
      </c>
      <c r="BK24" t="s">
        <v>241</v>
      </c>
      <c r="BL24" t="s">
        <v>239</v>
      </c>
      <c r="BM24">
        <v>0.99594704664066258</v>
      </c>
      <c r="BN24" t="s">
        <v>66</v>
      </c>
      <c r="BO24" t="s">
        <v>178</v>
      </c>
      <c r="BP24">
        <v>2342.9390000000003</v>
      </c>
      <c r="BQ24" t="s">
        <v>66</v>
      </c>
    </row>
    <row r="25" spans="1:69" ht="16.5">
      <c r="A25" s="59" t="str">
        <f t="shared" si="18"/>
        <v>강인여객</v>
      </c>
      <c r="B25" s="60" t="str">
        <f t="shared" si="19"/>
        <v>김성수</v>
      </c>
      <c r="C25" s="61" t="str">
        <f t="shared" si="20"/>
        <v>A</v>
      </c>
      <c r="D25" s="62">
        <f t="shared" si="21"/>
        <v>0.95654534701475413</v>
      </c>
      <c r="E25" s="63">
        <f t="shared" si="22"/>
        <v>4754</v>
      </c>
      <c r="F25" s="64" t="str">
        <f t="shared" si="23"/>
        <v>223</v>
      </c>
      <c r="G25" s="65" t="str">
        <f t="shared" si="24"/>
        <v>70바5974</v>
      </c>
      <c r="H25" s="66">
        <f t="shared" si="25"/>
        <v>9</v>
      </c>
      <c r="I25" s="67">
        <f t="shared" si="26"/>
        <v>4072.5789999999993</v>
      </c>
      <c r="J25" s="68">
        <f t="shared" si="27"/>
        <v>3.3623560446456569E-3</v>
      </c>
      <c r="K25" s="68">
        <f t="shared" si="28"/>
        <v>0.26263646497157123</v>
      </c>
      <c r="L25" s="68">
        <f t="shared" si="29"/>
        <v>5.4265368455713205E-2</v>
      </c>
      <c r="M25" s="69">
        <f t="shared" si="30"/>
        <v>13.422000000000001</v>
      </c>
      <c r="N25" s="70">
        <f t="shared" si="31"/>
        <v>7.3663396093728323E-2</v>
      </c>
      <c r="O25" s="70">
        <f t="shared" si="32"/>
        <v>7.636438728383169</v>
      </c>
      <c r="P25" s="113">
        <f t="shared" si="33"/>
        <v>5</v>
      </c>
      <c r="Q25" s="114">
        <f t="shared" si="34"/>
        <v>3</v>
      </c>
      <c r="R25" s="114">
        <f t="shared" si="35"/>
        <v>311</v>
      </c>
      <c r="T25">
        <v>502</v>
      </c>
      <c r="U25">
        <v>4754</v>
      </c>
      <c r="V25" t="s">
        <v>324</v>
      </c>
      <c r="W25">
        <v>4072.5790000000002</v>
      </c>
      <c r="X25">
        <v>1706.4190000000001</v>
      </c>
      <c r="Y25">
        <v>2.387</v>
      </c>
      <c r="Z25">
        <v>13.422000000000001</v>
      </c>
      <c r="AA25">
        <v>172.40440699999999</v>
      </c>
      <c r="AB25">
        <v>0.57968500000000001</v>
      </c>
      <c r="AC25">
        <v>45.279684000000003</v>
      </c>
      <c r="AD25" s="1">
        <v>221</v>
      </c>
      <c r="AE25">
        <v>3</v>
      </c>
      <c r="AF25">
        <v>311</v>
      </c>
      <c r="AG25">
        <v>91</v>
      </c>
      <c r="AH25">
        <v>23.622243999999998</v>
      </c>
      <c r="AI25">
        <v>21229.7</v>
      </c>
      <c r="AJ25">
        <v>6633</v>
      </c>
      <c r="AK25">
        <v>5</v>
      </c>
      <c r="AL25">
        <v>2525</v>
      </c>
      <c r="AM25" t="s">
        <v>325</v>
      </c>
      <c r="AN25" t="s">
        <v>600</v>
      </c>
      <c r="AO25">
        <v>816.07799999999997</v>
      </c>
      <c r="AR25" t="s">
        <v>118</v>
      </c>
      <c r="AS25" t="s">
        <v>121</v>
      </c>
      <c r="AT25" t="s">
        <v>263</v>
      </c>
      <c r="AU25" t="s">
        <v>324</v>
      </c>
      <c r="AV25" t="s">
        <v>48</v>
      </c>
      <c r="AW25">
        <v>9</v>
      </c>
      <c r="BB25">
        <v>0.95654534701475413</v>
      </c>
      <c r="BC25" t="s">
        <v>66</v>
      </c>
      <c r="BF25" t="s">
        <v>118</v>
      </c>
      <c r="BG25" t="s">
        <v>121</v>
      </c>
      <c r="BH25" t="s">
        <v>324</v>
      </c>
      <c r="BI25">
        <v>4754</v>
      </c>
      <c r="BJ25">
        <v>9</v>
      </c>
      <c r="BK25" t="s">
        <v>263</v>
      </c>
      <c r="BL25" t="s">
        <v>266</v>
      </c>
      <c r="BM25">
        <v>0.95654534701475413</v>
      </c>
      <c r="BN25" t="s">
        <v>66</v>
      </c>
      <c r="BO25" t="s">
        <v>178</v>
      </c>
      <c r="BP25">
        <v>4072.5789999999993</v>
      </c>
      <c r="BQ25" t="s">
        <v>69</v>
      </c>
    </row>
    <row r="26" spans="1:69" ht="16.5">
      <c r="A26" s="42" t="str">
        <f t="shared" si="18"/>
        <v>강인여객</v>
      </c>
      <c r="B26" s="43" t="str">
        <f t="shared" si="19"/>
        <v>김성해</v>
      </c>
      <c r="C26" s="44" t="str">
        <f t="shared" si="20"/>
        <v>D</v>
      </c>
      <c r="D26" s="45">
        <f t="shared" si="21"/>
        <v>0.83786654764473201</v>
      </c>
      <c r="E26" s="46">
        <f t="shared" si="22"/>
        <v>4557</v>
      </c>
      <c r="F26" s="47" t="str">
        <f t="shared" si="23"/>
        <v>103-1</v>
      </c>
      <c r="G26" s="48" t="str">
        <f t="shared" si="24"/>
        <v>70바6036</v>
      </c>
      <c r="H26" s="49">
        <f t="shared" si="25"/>
        <v>8</v>
      </c>
      <c r="I26" s="50">
        <f t="shared" si="26"/>
        <v>866.0100000000001</v>
      </c>
      <c r="J26" s="51">
        <f t="shared" si="27"/>
        <v>1.561558594050344E-2</v>
      </c>
      <c r="K26" s="51">
        <f t="shared" si="28"/>
        <v>0.36163465599459299</v>
      </c>
      <c r="L26" s="51">
        <f t="shared" si="29"/>
        <v>0.24711031050449761</v>
      </c>
      <c r="M26" s="52">
        <f t="shared" si="30"/>
        <v>17.111999999999998</v>
      </c>
      <c r="N26" s="53">
        <f t="shared" si="31"/>
        <v>0.22297811804238593</v>
      </c>
      <c r="O26" s="53">
        <f t="shared" si="32"/>
        <v>41.250951837841399</v>
      </c>
      <c r="P26" s="115">
        <f t="shared" si="33"/>
        <v>28</v>
      </c>
      <c r="Q26" s="116">
        <f t="shared" si="34"/>
        <v>2</v>
      </c>
      <c r="R26" s="116">
        <f t="shared" si="35"/>
        <v>370</v>
      </c>
      <c r="T26">
        <v>502</v>
      </c>
      <c r="U26">
        <v>4557</v>
      </c>
      <c r="V26" t="s">
        <v>326</v>
      </c>
      <c r="W26">
        <v>896.94899999999996</v>
      </c>
      <c r="X26">
        <v>519.81200000000001</v>
      </c>
      <c r="Y26">
        <v>1.726</v>
      </c>
      <c r="Z26">
        <v>17.111999999999998</v>
      </c>
      <c r="AA26">
        <v>56.406657000000003</v>
      </c>
      <c r="AB26">
        <v>0.88082300000000002</v>
      </c>
      <c r="AC26">
        <v>20.398602</v>
      </c>
      <c r="AD26" s="1">
        <v>214</v>
      </c>
      <c r="AE26">
        <v>2</v>
      </c>
      <c r="AF26">
        <v>370</v>
      </c>
      <c r="AG26">
        <v>89</v>
      </c>
      <c r="AH26">
        <v>15.901474</v>
      </c>
      <c r="AI26">
        <v>923.7</v>
      </c>
      <c r="AJ26">
        <v>53.9</v>
      </c>
      <c r="AK26">
        <v>28</v>
      </c>
      <c r="AL26">
        <v>1458</v>
      </c>
      <c r="AM26" t="s">
        <v>327</v>
      </c>
      <c r="AN26" t="s">
        <v>601</v>
      </c>
      <c r="AO26">
        <v>151.32</v>
      </c>
      <c r="AR26" t="s">
        <v>118</v>
      </c>
      <c r="AS26" t="s">
        <v>120</v>
      </c>
      <c r="AT26" t="s">
        <v>248</v>
      </c>
      <c r="AU26" t="s">
        <v>326</v>
      </c>
      <c r="AV26" t="s">
        <v>48</v>
      </c>
      <c r="AW26">
        <v>8</v>
      </c>
      <c r="BB26">
        <v>0.83786654764473201</v>
      </c>
      <c r="BC26" t="s">
        <v>67</v>
      </c>
      <c r="BF26" t="s">
        <v>118</v>
      </c>
      <c r="BG26" t="s">
        <v>120</v>
      </c>
      <c r="BH26" t="s">
        <v>326</v>
      </c>
      <c r="BI26">
        <v>4557</v>
      </c>
      <c r="BJ26">
        <v>8</v>
      </c>
      <c r="BK26" t="s">
        <v>248</v>
      </c>
      <c r="BL26" t="s">
        <v>228</v>
      </c>
      <c r="BM26">
        <v>0.83786654764473201</v>
      </c>
      <c r="BN26" t="s">
        <v>67</v>
      </c>
      <c r="BO26" t="s">
        <v>179</v>
      </c>
      <c r="BP26">
        <v>866.0100000000001</v>
      </c>
      <c r="BQ26" t="s">
        <v>71</v>
      </c>
    </row>
    <row r="27" spans="1:69" ht="16.5">
      <c r="A27" s="59" t="str">
        <f t="shared" si="18"/>
        <v>강인여객</v>
      </c>
      <c r="B27" s="60" t="str">
        <f t="shared" si="19"/>
        <v>김순철</v>
      </c>
      <c r="C27" s="61" t="str">
        <f t="shared" si="20"/>
        <v>C</v>
      </c>
      <c r="D27" s="62">
        <f t="shared" si="21"/>
        <v>0.85576925765888678</v>
      </c>
      <c r="E27" s="63">
        <f t="shared" si="22"/>
        <v>852</v>
      </c>
      <c r="F27" s="64" t="str">
        <f t="shared" si="23"/>
        <v>103</v>
      </c>
      <c r="G27" s="65" t="str">
        <f t="shared" si="24"/>
        <v>70바5063</v>
      </c>
      <c r="H27" s="66">
        <f t="shared" si="25"/>
        <v>12</v>
      </c>
      <c r="I27" s="67">
        <f t="shared" si="26"/>
        <v>1895.9589999999998</v>
      </c>
      <c r="J27" s="68">
        <f t="shared" si="27"/>
        <v>4.9450616968852298E-3</v>
      </c>
      <c r="K27" s="68">
        <f t="shared" si="28"/>
        <v>0.35585620522733652</v>
      </c>
      <c r="L27" s="68">
        <f t="shared" si="29"/>
        <v>0.23312740412635508</v>
      </c>
      <c r="M27" s="69">
        <f t="shared" si="30"/>
        <v>17.856999999999999</v>
      </c>
      <c r="N27" s="70">
        <f t="shared" si="31"/>
        <v>0.15544750226953352</v>
      </c>
      <c r="O27" s="70">
        <f t="shared" si="32"/>
        <v>20.10454362685967</v>
      </c>
      <c r="P27" s="113">
        <f t="shared" si="33"/>
        <v>0</v>
      </c>
      <c r="Q27" s="114">
        <f t="shared" si="34"/>
        <v>3</v>
      </c>
      <c r="R27" s="114">
        <f t="shared" si="35"/>
        <v>388</v>
      </c>
      <c r="T27">
        <v>502</v>
      </c>
      <c r="U27">
        <v>852</v>
      </c>
      <c r="V27" t="s">
        <v>328</v>
      </c>
      <c r="W27">
        <v>1929.912</v>
      </c>
      <c r="X27">
        <v>1059.558</v>
      </c>
      <c r="Y27">
        <v>1.821</v>
      </c>
      <c r="Z27">
        <v>17.856999999999999</v>
      </c>
      <c r="AA27">
        <v>110.429967</v>
      </c>
      <c r="AB27">
        <v>0.54608299999999999</v>
      </c>
      <c r="AC27">
        <v>39.297189000000003</v>
      </c>
      <c r="AD27" s="1">
        <v>442</v>
      </c>
      <c r="AE27">
        <v>3</v>
      </c>
      <c r="AF27">
        <v>388</v>
      </c>
      <c r="AG27">
        <v>92</v>
      </c>
      <c r="AH27">
        <v>17.476343</v>
      </c>
      <c r="AI27">
        <v>1586</v>
      </c>
      <c r="AJ27">
        <v>195.2</v>
      </c>
      <c r="AK27">
        <v>0</v>
      </c>
      <c r="AL27">
        <v>0</v>
      </c>
      <c r="AM27" t="s">
        <v>329</v>
      </c>
      <c r="AN27" t="s">
        <v>602</v>
      </c>
      <c r="AO27">
        <v>306.45699999999999</v>
      </c>
      <c r="AR27" t="s">
        <v>118</v>
      </c>
      <c r="AS27" t="s">
        <v>119</v>
      </c>
      <c r="AT27" t="s">
        <v>199</v>
      </c>
      <c r="AU27" t="s">
        <v>328</v>
      </c>
      <c r="AV27" t="s">
        <v>48</v>
      </c>
      <c r="AW27">
        <v>12</v>
      </c>
      <c r="BB27">
        <v>0.85576925765888678</v>
      </c>
      <c r="BC27" t="s">
        <v>69</v>
      </c>
      <c r="BF27" t="s">
        <v>118</v>
      </c>
      <c r="BG27" t="s">
        <v>119</v>
      </c>
      <c r="BH27" t="s">
        <v>328</v>
      </c>
      <c r="BI27">
        <v>852</v>
      </c>
      <c r="BJ27">
        <v>12</v>
      </c>
      <c r="BK27" t="s">
        <v>199</v>
      </c>
      <c r="BL27" t="s">
        <v>222</v>
      </c>
      <c r="BM27">
        <v>0.85576925765888678</v>
      </c>
      <c r="BN27" t="s">
        <v>69</v>
      </c>
      <c r="BO27" t="s">
        <v>177</v>
      </c>
      <c r="BP27">
        <v>1895.9589999999998</v>
      </c>
      <c r="BQ27" t="s">
        <v>66</v>
      </c>
    </row>
    <row r="28" spans="1:69" ht="16.5">
      <c r="A28" s="42" t="str">
        <f t="shared" si="18"/>
        <v>강인여객</v>
      </c>
      <c r="B28" s="43" t="str">
        <f t="shared" si="19"/>
        <v>김시용</v>
      </c>
      <c r="C28" s="44" t="str">
        <f t="shared" si="20"/>
        <v>B</v>
      </c>
      <c r="D28" s="45">
        <f t="shared" si="21"/>
        <v>0.9315220902035305</v>
      </c>
      <c r="E28" s="46">
        <f t="shared" si="22"/>
        <v>7127</v>
      </c>
      <c r="F28" s="47" t="str">
        <f t="shared" si="23"/>
        <v>103-1</v>
      </c>
      <c r="G28" s="48" t="str">
        <f t="shared" si="24"/>
        <v>70바5969</v>
      </c>
      <c r="H28" s="49">
        <f t="shared" si="25"/>
        <v>3</v>
      </c>
      <c r="I28" s="50">
        <f t="shared" si="26"/>
        <v>2214.616</v>
      </c>
      <c r="J28" s="51">
        <f t="shared" si="27"/>
        <v>1.0380955336711534E-2</v>
      </c>
      <c r="K28" s="51">
        <f t="shared" si="28"/>
        <v>0.35193112640706814</v>
      </c>
      <c r="L28" s="51">
        <f t="shared" si="29"/>
        <v>8.3084381220039957E-2</v>
      </c>
      <c r="M28" s="52">
        <f t="shared" si="30"/>
        <v>18.443000000000001</v>
      </c>
      <c r="N28" s="53">
        <f t="shared" si="31"/>
        <v>0</v>
      </c>
      <c r="O28" s="53">
        <f t="shared" si="32"/>
        <v>47.699268150574554</v>
      </c>
      <c r="P28" s="115">
        <f t="shared" si="33"/>
        <v>7</v>
      </c>
      <c r="Q28" s="116">
        <f t="shared" si="34"/>
        <v>0</v>
      </c>
      <c r="R28" s="116">
        <f t="shared" si="35"/>
        <v>1070</v>
      </c>
      <c r="T28">
        <v>502</v>
      </c>
      <c r="U28">
        <v>7127</v>
      </c>
      <c r="V28" t="s">
        <v>330</v>
      </c>
      <c r="W28">
        <v>2243.221</v>
      </c>
      <c r="X28">
        <v>1199.4079999999999</v>
      </c>
      <c r="Y28">
        <v>1.87</v>
      </c>
      <c r="Z28">
        <v>18.443000000000001</v>
      </c>
      <c r="AA28">
        <v>123.246075</v>
      </c>
      <c r="AB28">
        <v>1.279412</v>
      </c>
      <c r="AC28">
        <v>43.374130000000001</v>
      </c>
      <c r="AD28" s="1">
        <v>184</v>
      </c>
      <c r="AE28">
        <v>0</v>
      </c>
      <c r="AF28">
        <v>1070</v>
      </c>
      <c r="AG28">
        <v>90</v>
      </c>
      <c r="AH28">
        <v>18.201155</v>
      </c>
      <c r="AI28">
        <v>4275.3</v>
      </c>
      <c r="AJ28">
        <v>240.8</v>
      </c>
      <c r="AK28">
        <v>7</v>
      </c>
      <c r="AL28">
        <v>1135</v>
      </c>
      <c r="AM28" t="s">
        <v>331</v>
      </c>
      <c r="AN28" t="s">
        <v>603</v>
      </c>
      <c r="AO28">
        <v>2044.4290000000001</v>
      </c>
      <c r="AR28" t="s">
        <v>118</v>
      </c>
      <c r="AS28" t="s">
        <v>120</v>
      </c>
      <c r="AT28" t="s">
        <v>239</v>
      </c>
      <c r="AU28" t="s">
        <v>330</v>
      </c>
      <c r="AV28" t="s">
        <v>48</v>
      </c>
      <c r="AW28">
        <v>3</v>
      </c>
      <c r="BB28">
        <v>0.9315220902035305</v>
      </c>
      <c r="BC28" t="s">
        <v>68</v>
      </c>
      <c r="BF28" t="s">
        <v>118</v>
      </c>
      <c r="BG28" t="s">
        <v>120</v>
      </c>
      <c r="BH28" t="s">
        <v>330</v>
      </c>
      <c r="BI28">
        <v>7127</v>
      </c>
      <c r="BJ28">
        <v>3</v>
      </c>
      <c r="BK28" t="s">
        <v>239</v>
      </c>
      <c r="BL28" t="s">
        <v>254</v>
      </c>
      <c r="BM28">
        <v>0.9315220902035305</v>
      </c>
      <c r="BN28" t="s">
        <v>68</v>
      </c>
      <c r="BO28" t="s">
        <v>175</v>
      </c>
      <c r="BP28">
        <v>2214.616</v>
      </c>
      <c r="BQ28" t="s">
        <v>66</v>
      </c>
    </row>
    <row r="29" spans="1:69" ht="16.5">
      <c r="A29" s="59" t="str">
        <f t="shared" si="18"/>
        <v>강인여객</v>
      </c>
      <c r="B29" s="60" t="str">
        <f t="shared" si="19"/>
        <v>김용진</v>
      </c>
      <c r="C29" s="61" t="str">
        <f t="shared" si="20"/>
        <v>D</v>
      </c>
      <c r="D29" s="62">
        <f t="shared" si="21"/>
        <v>0.84584274025472428</v>
      </c>
      <c r="E29" s="63">
        <f t="shared" si="22"/>
        <v>4554</v>
      </c>
      <c r="F29" s="64" t="str">
        <f t="shared" si="23"/>
        <v>103-1</v>
      </c>
      <c r="G29" s="65" t="str">
        <f t="shared" si="24"/>
        <v>70바6036</v>
      </c>
      <c r="H29" s="66">
        <f t="shared" si="25"/>
        <v>10</v>
      </c>
      <c r="I29" s="67">
        <f t="shared" si="26"/>
        <v>1435.0160000000001</v>
      </c>
      <c r="J29" s="68">
        <f t="shared" si="27"/>
        <v>2.0240850042583407E-2</v>
      </c>
      <c r="K29" s="68">
        <f t="shared" si="28"/>
        <v>0.36026715142842008</v>
      </c>
      <c r="L29" s="68">
        <f t="shared" si="29"/>
        <v>0.24389971958500808</v>
      </c>
      <c r="M29" s="69">
        <f t="shared" si="30"/>
        <v>20.138000000000002</v>
      </c>
      <c r="N29" s="70">
        <f t="shared" si="31"/>
        <v>0.1352461649259358</v>
      </c>
      <c r="O29" s="70">
        <f t="shared" si="32"/>
        <v>38.07179542665093</v>
      </c>
      <c r="P29" s="113">
        <f t="shared" si="33"/>
        <v>4</v>
      </c>
      <c r="Q29" s="114">
        <f t="shared" si="34"/>
        <v>2</v>
      </c>
      <c r="R29" s="114">
        <f t="shared" si="35"/>
        <v>563</v>
      </c>
      <c r="T29">
        <v>502</v>
      </c>
      <c r="U29">
        <v>4554</v>
      </c>
      <c r="V29" t="s">
        <v>332</v>
      </c>
      <c r="W29">
        <v>1478.7850000000001</v>
      </c>
      <c r="X29">
        <v>849.26499999999999</v>
      </c>
      <c r="Y29">
        <v>1.7410000000000001</v>
      </c>
      <c r="Z29">
        <v>20.138000000000002</v>
      </c>
      <c r="AA29">
        <v>83.836646999999999</v>
      </c>
      <c r="AB29">
        <v>1.696925</v>
      </c>
      <c r="AC29">
        <v>30.203589999999998</v>
      </c>
      <c r="AD29" s="1">
        <v>350</v>
      </c>
      <c r="AE29">
        <v>2</v>
      </c>
      <c r="AF29">
        <v>563</v>
      </c>
      <c r="AG29">
        <v>95</v>
      </c>
      <c r="AH29">
        <v>17.638884999999998</v>
      </c>
      <c r="AI29">
        <v>2354.9</v>
      </c>
      <c r="AJ29">
        <v>302.10000000000002</v>
      </c>
      <c r="AK29">
        <v>4</v>
      </c>
      <c r="AL29">
        <v>72</v>
      </c>
      <c r="AM29" t="s">
        <v>333</v>
      </c>
      <c r="AN29" t="s">
        <v>604</v>
      </c>
      <c r="AO29">
        <v>299.34800000000001</v>
      </c>
      <c r="AR29" t="s">
        <v>118</v>
      </c>
      <c r="AS29" t="s">
        <v>120</v>
      </c>
      <c r="AT29" t="s">
        <v>248</v>
      </c>
      <c r="AU29" t="s">
        <v>332</v>
      </c>
      <c r="AV29" t="s">
        <v>48</v>
      </c>
      <c r="AW29">
        <v>10</v>
      </c>
      <c r="BB29">
        <v>0.84584274025472428</v>
      </c>
      <c r="BC29" t="s">
        <v>67</v>
      </c>
      <c r="BF29" t="s">
        <v>118</v>
      </c>
      <c r="BG29" t="s">
        <v>120</v>
      </c>
      <c r="BH29" t="s">
        <v>332</v>
      </c>
      <c r="BI29">
        <v>4554</v>
      </c>
      <c r="BJ29">
        <v>10</v>
      </c>
      <c r="BK29" t="s">
        <v>248</v>
      </c>
      <c r="BL29" t="s">
        <v>284</v>
      </c>
      <c r="BM29">
        <v>0.84584274025472428</v>
      </c>
      <c r="BN29" t="s">
        <v>67</v>
      </c>
      <c r="BO29" t="s">
        <v>179</v>
      </c>
      <c r="BP29">
        <v>1435.0160000000001</v>
      </c>
      <c r="BQ29" t="s">
        <v>69</v>
      </c>
    </row>
    <row r="30" spans="1:69" ht="16.5">
      <c r="A30" s="42" t="str">
        <f t="shared" si="18"/>
        <v>강인여객</v>
      </c>
      <c r="B30" s="43" t="str">
        <f t="shared" si="19"/>
        <v>김용호</v>
      </c>
      <c r="C30" s="44" t="str">
        <f t="shared" si="20"/>
        <v>B</v>
      </c>
      <c r="D30" s="45">
        <f t="shared" si="21"/>
        <v>0.94564972280793347</v>
      </c>
      <c r="E30" s="46">
        <f t="shared" si="22"/>
        <v>8402</v>
      </c>
      <c r="F30" s="47" t="str">
        <f t="shared" si="23"/>
        <v>103-1</v>
      </c>
      <c r="G30" s="48" t="str">
        <f t="shared" si="24"/>
        <v>70바5970</v>
      </c>
      <c r="H30" s="49">
        <f t="shared" si="25"/>
        <v>3</v>
      </c>
      <c r="I30" s="50">
        <f t="shared" si="26"/>
        <v>2111.1770000000001</v>
      </c>
      <c r="J30" s="51">
        <f t="shared" si="27"/>
        <v>2.1813335038872613E-2</v>
      </c>
      <c r="K30" s="51">
        <f t="shared" si="28"/>
        <v>0.37984086116801963</v>
      </c>
      <c r="L30" s="51">
        <f t="shared" si="29"/>
        <v>0.1032599350978151</v>
      </c>
      <c r="M30" s="52">
        <f t="shared" si="30"/>
        <v>16.446999999999999</v>
      </c>
      <c r="N30" s="53">
        <f t="shared" si="31"/>
        <v>4.7366942705419773E-2</v>
      </c>
      <c r="O30" s="53">
        <f t="shared" si="32"/>
        <v>5.5419322965341129</v>
      </c>
      <c r="P30" s="115">
        <f t="shared" si="33"/>
        <v>10</v>
      </c>
      <c r="Q30" s="116">
        <f t="shared" si="34"/>
        <v>1</v>
      </c>
      <c r="R30" s="116">
        <f t="shared" si="35"/>
        <v>117</v>
      </c>
      <c r="T30">
        <v>502</v>
      </c>
      <c r="U30">
        <v>8402</v>
      </c>
      <c r="V30" t="s">
        <v>334</v>
      </c>
      <c r="W30">
        <v>2111.1770000000001</v>
      </c>
      <c r="X30">
        <v>1102.174</v>
      </c>
      <c r="Y30">
        <v>1.915</v>
      </c>
      <c r="Z30">
        <v>16.446999999999999</v>
      </c>
      <c r="AA30">
        <v>131.149134</v>
      </c>
      <c r="AB30">
        <v>2.8607999999999998</v>
      </c>
      <c r="AC30">
        <v>49.815800000000003</v>
      </c>
      <c r="AD30" s="1">
        <v>218</v>
      </c>
      <c r="AE30">
        <v>1</v>
      </c>
      <c r="AF30">
        <v>117</v>
      </c>
      <c r="AG30">
        <v>84</v>
      </c>
      <c r="AH30">
        <v>16.097529000000002</v>
      </c>
      <c r="AI30">
        <v>769.1</v>
      </c>
      <c r="AJ30">
        <v>0</v>
      </c>
      <c r="AK30">
        <v>10</v>
      </c>
      <c r="AL30">
        <v>1787</v>
      </c>
      <c r="AM30" t="s">
        <v>335</v>
      </c>
      <c r="AN30" t="s">
        <v>605</v>
      </c>
      <c r="AO30">
        <v>1884.204</v>
      </c>
      <c r="AR30" t="s">
        <v>118</v>
      </c>
      <c r="AS30" t="s">
        <v>120</v>
      </c>
      <c r="AT30" t="s">
        <v>241</v>
      </c>
      <c r="AU30" t="s">
        <v>334</v>
      </c>
      <c r="AV30" t="s">
        <v>48</v>
      </c>
      <c r="AW30">
        <v>3</v>
      </c>
      <c r="BB30">
        <v>0.94564972280793347</v>
      </c>
      <c r="BC30" t="s">
        <v>68</v>
      </c>
      <c r="BF30" t="s">
        <v>118</v>
      </c>
      <c r="BG30" t="s">
        <v>120</v>
      </c>
      <c r="BH30" t="s">
        <v>334</v>
      </c>
      <c r="BI30">
        <v>8402</v>
      </c>
      <c r="BJ30">
        <v>3</v>
      </c>
      <c r="BK30" t="s">
        <v>241</v>
      </c>
      <c r="BL30" t="s">
        <v>284</v>
      </c>
      <c r="BM30">
        <v>0.94564972280793347</v>
      </c>
      <c r="BN30" t="s">
        <v>68</v>
      </c>
      <c r="BO30" t="s">
        <v>175</v>
      </c>
      <c r="BP30">
        <v>2111.1770000000001</v>
      </c>
      <c r="BQ30" t="s">
        <v>69</v>
      </c>
    </row>
    <row r="31" spans="1:69" ht="16.5">
      <c r="A31" s="59" t="str">
        <f t="shared" si="18"/>
        <v>강인여객</v>
      </c>
      <c r="B31" s="60" t="str">
        <f t="shared" si="19"/>
        <v>김원이</v>
      </c>
      <c r="C31" s="61" t="str">
        <f t="shared" si="20"/>
        <v>A</v>
      </c>
      <c r="D31" s="62">
        <f t="shared" si="21"/>
        <v>0.99442266908196608</v>
      </c>
      <c r="E31" s="63">
        <f t="shared" si="22"/>
        <v>6510</v>
      </c>
      <c r="F31" s="64" t="str">
        <f t="shared" si="23"/>
        <v>103</v>
      </c>
      <c r="G31" s="65" t="str">
        <f t="shared" si="24"/>
        <v>70바5064</v>
      </c>
      <c r="H31" s="66">
        <f t="shared" si="25"/>
        <v>2</v>
      </c>
      <c r="I31" s="67">
        <f t="shared" si="26"/>
        <v>2755.8449999999998</v>
      </c>
      <c r="J31" s="68">
        <f t="shared" si="27"/>
        <v>4.996415785588371E-3</v>
      </c>
      <c r="K31" s="68">
        <f t="shared" si="28"/>
        <v>0.3454602084509763</v>
      </c>
      <c r="L31" s="68">
        <f t="shared" si="29"/>
        <v>0.19993867579635285</v>
      </c>
      <c r="M31" s="69">
        <f t="shared" si="30"/>
        <v>12.753</v>
      </c>
      <c r="N31" s="70">
        <f t="shared" si="31"/>
        <v>0.18143255516910423</v>
      </c>
      <c r="O31" s="70">
        <f t="shared" si="32"/>
        <v>10.885953310146254</v>
      </c>
      <c r="P31" s="113">
        <f t="shared" si="33"/>
        <v>1</v>
      </c>
      <c r="Q31" s="114">
        <f t="shared" si="34"/>
        <v>5</v>
      </c>
      <c r="R31" s="114">
        <f t="shared" si="35"/>
        <v>300</v>
      </c>
      <c r="T31">
        <v>502</v>
      </c>
      <c r="U31">
        <v>6510</v>
      </c>
      <c r="V31" t="s">
        <v>336</v>
      </c>
      <c r="W31">
        <v>2755.8449999999998</v>
      </c>
      <c r="X31">
        <v>1319.558</v>
      </c>
      <c r="Y31">
        <v>2.0880000000000001</v>
      </c>
      <c r="Z31">
        <v>12.753</v>
      </c>
      <c r="AA31">
        <v>169.89078499999999</v>
      </c>
      <c r="AB31">
        <v>0.84884499999999996</v>
      </c>
      <c r="AC31">
        <v>58.690505999999999</v>
      </c>
      <c r="AD31" s="1">
        <v>551</v>
      </c>
      <c r="AE31">
        <v>5</v>
      </c>
      <c r="AF31">
        <v>300</v>
      </c>
      <c r="AG31">
        <v>78</v>
      </c>
      <c r="AH31">
        <v>16.221274000000001</v>
      </c>
      <c r="AI31">
        <v>768.5</v>
      </c>
      <c r="AJ31">
        <v>0</v>
      </c>
      <c r="AK31">
        <v>1</v>
      </c>
      <c r="AL31">
        <v>104</v>
      </c>
      <c r="AM31" t="s">
        <v>337</v>
      </c>
      <c r="AN31" t="s">
        <v>606</v>
      </c>
      <c r="AO31">
        <v>2619.9369999999999</v>
      </c>
      <c r="AR31" t="s">
        <v>118</v>
      </c>
      <c r="AS31" t="s">
        <v>119</v>
      </c>
      <c r="AT31" t="s">
        <v>201</v>
      </c>
      <c r="AU31" t="s">
        <v>336</v>
      </c>
      <c r="AV31" t="s">
        <v>48</v>
      </c>
      <c r="AW31">
        <v>2</v>
      </c>
      <c r="BB31">
        <v>0.99442266908196608</v>
      </c>
      <c r="BC31" t="s">
        <v>66</v>
      </c>
      <c r="BF31" t="s">
        <v>118</v>
      </c>
      <c r="BG31" t="s">
        <v>119</v>
      </c>
      <c r="BH31" t="s">
        <v>336</v>
      </c>
      <c r="BI31">
        <v>6510</v>
      </c>
      <c r="BJ31">
        <v>2</v>
      </c>
      <c r="BK31" t="s">
        <v>201</v>
      </c>
      <c r="BL31" t="s">
        <v>213</v>
      </c>
      <c r="BM31">
        <v>0.99442266908196608</v>
      </c>
      <c r="BN31" t="s">
        <v>66</v>
      </c>
      <c r="BO31" t="s">
        <v>178</v>
      </c>
      <c r="BP31">
        <v>2755.8449999999998</v>
      </c>
      <c r="BQ31" t="s">
        <v>71</v>
      </c>
    </row>
    <row r="32" spans="1:69" ht="16.5">
      <c r="A32" s="42" t="str">
        <f t="shared" si="18"/>
        <v>강인여객</v>
      </c>
      <c r="B32" s="43" t="str">
        <f t="shared" si="19"/>
        <v>김윤철</v>
      </c>
      <c r="C32" s="44" t="str">
        <f t="shared" si="20"/>
        <v>C</v>
      </c>
      <c r="D32" s="45">
        <f t="shared" si="21"/>
        <v>0.89210526315789485</v>
      </c>
      <c r="E32" s="46">
        <f t="shared" si="22"/>
        <v>9914</v>
      </c>
      <c r="F32" s="47" t="str">
        <f t="shared" si="23"/>
        <v>103-1</v>
      </c>
      <c r="G32" s="48" t="str">
        <f t="shared" si="24"/>
        <v>70바6036</v>
      </c>
      <c r="H32" s="49">
        <f t="shared" si="25"/>
        <v>1</v>
      </c>
      <c r="I32" s="50">
        <f t="shared" si="26"/>
        <v>917.46699999999998</v>
      </c>
      <c r="J32" s="51">
        <f t="shared" si="27"/>
        <v>7.6584631633624473E-2</v>
      </c>
      <c r="K32" s="51">
        <f t="shared" si="28"/>
        <v>0.34306705684577549</v>
      </c>
      <c r="L32" s="51">
        <f t="shared" si="29"/>
        <v>0.13079489507524522</v>
      </c>
      <c r="M32" s="52">
        <f t="shared" si="30"/>
        <v>22.396000000000001</v>
      </c>
      <c r="N32" s="53">
        <f t="shared" si="31"/>
        <v>0.10571685010302106</v>
      </c>
      <c r="O32" s="53">
        <f t="shared" si="32"/>
        <v>19.451900418955876</v>
      </c>
      <c r="P32" s="115">
        <f t="shared" si="33"/>
        <v>14</v>
      </c>
      <c r="Q32" s="116">
        <f t="shared" si="34"/>
        <v>1</v>
      </c>
      <c r="R32" s="116">
        <f t="shared" si="35"/>
        <v>184</v>
      </c>
      <c r="T32">
        <v>502</v>
      </c>
      <c r="U32">
        <v>9914</v>
      </c>
      <c r="V32" t="s">
        <v>338</v>
      </c>
      <c r="W32">
        <v>945.923</v>
      </c>
      <c r="X32">
        <v>557.59400000000005</v>
      </c>
      <c r="Y32">
        <v>1.696</v>
      </c>
      <c r="Z32">
        <v>22.396000000000001</v>
      </c>
      <c r="AA32">
        <v>54.848314999999999</v>
      </c>
      <c r="AB32">
        <v>4.2005379999999999</v>
      </c>
      <c r="AC32">
        <v>18.816649999999999</v>
      </c>
      <c r="AD32" s="1">
        <v>120</v>
      </c>
      <c r="AE32">
        <v>1</v>
      </c>
      <c r="AF32">
        <v>184</v>
      </c>
      <c r="AG32">
        <v>92</v>
      </c>
      <c r="AH32">
        <v>17.246162999999999</v>
      </c>
      <c r="AI32">
        <v>1327</v>
      </c>
      <c r="AJ32">
        <v>26.2</v>
      </c>
      <c r="AK32">
        <v>14</v>
      </c>
      <c r="AL32">
        <v>5619</v>
      </c>
      <c r="AM32" t="s">
        <v>339</v>
      </c>
      <c r="AN32" t="s">
        <v>607</v>
      </c>
      <c r="AO32">
        <v>917.46699999999998</v>
      </c>
      <c r="AR32" t="s">
        <v>118</v>
      </c>
      <c r="AS32" t="s">
        <v>120</v>
      </c>
      <c r="AT32" t="s">
        <v>248</v>
      </c>
      <c r="AU32" t="s">
        <v>338</v>
      </c>
      <c r="AV32" t="s">
        <v>48</v>
      </c>
      <c r="AW32">
        <v>1</v>
      </c>
      <c r="BB32">
        <v>0.89210526315789485</v>
      </c>
      <c r="BC32" t="s">
        <v>69</v>
      </c>
      <c r="BF32" t="s">
        <v>118</v>
      </c>
      <c r="BG32" t="s">
        <v>120</v>
      </c>
      <c r="BH32" t="s">
        <v>338</v>
      </c>
      <c r="BI32">
        <v>9914</v>
      </c>
      <c r="BJ32">
        <v>1</v>
      </c>
      <c r="BK32" t="s">
        <v>248</v>
      </c>
      <c r="BL32" t="s">
        <v>174</v>
      </c>
      <c r="BM32">
        <v>0.89210526315789485</v>
      </c>
      <c r="BN32" t="s">
        <v>69</v>
      </c>
      <c r="BO32" t="s">
        <v>177</v>
      </c>
      <c r="BP32">
        <v>917.46699999999998</v>
      </c>
      <c r="BQ32" t="s">
        <v>69</v>
      </c>
    </row>
    <row r="33" spans="1:69" ht="16.5">
      <c r="A33" s="59" t="str">
        <f t="shared" si="18"/>
        <v>강인여객</v>
      </c>
      <c r="B33" s="60" t="str">
        <f t="shared" si="19"/>
        <v>김인식</v>
      </c>
      <c r="C33" s="61" t="str">
        <f t="shared" si="20"/>
        <v>C</v>
      </c>
      <c r="D33" s="62">
        <f t="shared" si="21"/>
        <v>0.85064037636992684</v>
      </c>
      <c r="E33" s="63">
        <f t="shared" si="22"/>
        <v>5010</v>
      </c>
      <c r="F33" s="64" t="str">
        <f t="shared" si="23"/>
        <v>103-1</v>
      </c>
      <c r="G33" s="65" t="str">
        <f t="shared" si="24"/>
        <v>70바5961</v>
      </c>
      <c r="H33" s="66">
        <f t="shared" si="25"/>
        <v>4</v>
      </c>
      <c r="I33" s="67">
        <f t="shared" si="26"/>
        <v>2173.5909999999999</v>
      </c>
      <c r="J33" s="68">
        <f t="shared" si="27"/>
        <v>7.595850894085672E-2</v>
      </c>
      <c r="K33" s="68">
        <f t="shared" si="28"/>
        <v>0.3347594810524111</v>
      </c>
      <c r="L33" s="68">
        <f t="shared" si="29"/>
        <v>0.18862794334352692</v>
      </c>
      <c r="M33" s="69">
        <f t="shared" si="30"/>
        <v>18.469000000000001</v>
      </c>
      <c r="N33" s="70">
        <f t="shared" si="31"/>
        <v>0.13561087273733258</v>
      </c>
      <c r="O33" s="70">
        <f t="shared" si="32"/>
        <v>39.779189336284226</v>
      </c>
      <c r="P33" s="113">
        <f t="shared" si="33"/>
        <v>16</v>
      </c>
      <c r="Q33" s="114">
        <f t="shared" si="34"/>
        <v>3</v>
      </c>
      <c r="R33" s="114">
        <f t="shared" si="35"/>
        <v>880</v>
      </c>
      <c r="T33">
        <v>502</v>
      </c>
      <c r="U33">
        <v>5010</v>
      </c>
      <c r="V33" t="s">
        <v>340</v>
      </c>
      <c r="W33">
        <v>2212.212</v>
      </c>
      <c r="X33">
        <v>1237.595</v>
      </c>
      <c r="Y33">
        <v>1.788</v>
      </c>
      <c r="Z33">
        <v>18.469000000000001</v>
      </c>
      <c r="AA33">
        <v>133.99079499999999</v>
      </c>
      <c r="AB33">
        <v>10.177740999999999</v>
      </c>
      <c r="AC33">
        <v>44.854689</v>
      </c>
      <c r="AD33" s="1">
        <v>410</v>
      </c>
      <c r="AE33">
        <v>3</v>
      </c>
      <c r="AF33">
        <v>880</v>
      </c>
      <c r="AG33">
        <v>90</v>
      </c>
      <c r="AH33">
        <v>16.510178</v>
      </c>
      <c r="AI33">
        <v>2941.7</v>
      </c>
      <c r="AJ33">
        <v>663.6</v>
      </c>
      <c r="AK33">
        <v>16</v>
      </c>
      <c r="AL33">
        <v>2298</v>
      </c>
      <c r="AM33" t="s">
        <v>341</v>
      </c>
      <c r="AN33" t="s">
        <v>608</v>
      </c>
      <c r="AO33">
        <v>1758.8610000000001</v>
      </c>
      <c r="AR33" t="s">
        <v>118</v>
      </c>
      <c r="AS33" t="s">
        <v>120</v>
      </c>
      <c r="AT33" t="s">
        <v>235</v>
      </c>
      <c r="AU33" t="s">
        <v>340</v>
      </c>
      <c r="AV33" t="s">
        <v>48</v>
      </c>
      <c r="AW33">
        <v>4</v>
      </c>
      <c r="BB33">
        <v>0.85064037636992684</v>
      </c>
      <c r="BC33" t="s">
        <v>69</v>
      </c>
      <c r="BF33" t="s">
        <v>118</v>
      </c>
      <c r="BG33" t="s">
        <v>120</v>
      </c>
      <c r="BH33" t="s">
        <v>340</v>
      </c>
      <c r="BI33">
        <v>5010</v>
      </c>
      <c r="BJ33">
        <v>4</v>
      </c>
      <c r="BK33" t="s">
        <v>235</v>
      </c>
      <c r="BL33" t="s">
        <v>256</v>
      </c>
      <c r="BM33">
        <v>0.85064037636992684</v>
      </c>
      <c r="BN33" t="s">
        <v>69</v>
      </c>
      <c r="BO33" t="s">
        <v>177</v>
      </c>
      <c r="BP33">
        <v>2173.5909999999999</v>
      </c>
      <c r="BQ33" t="s">
        <v>68</v>
      </c>
    </row>
    <row r="34" spans="1:69" ht="16.5">
      <c r="A34" s="42" t="str">
        <f t="shared" si="18"/>
        <v>강인여객</v>
      </c>
      <c r="B34" s="43" t="str">
        <f t="shared" si="19"/>
        <v>김재현</v>
      </c>
      <c r="C34" s="44" t="str">
        <f t="shared" si="20"/>
        <v>A</v>
      </c>
      <c r="D34" s="45">
        <f t="shared" si="21"/>
        <v>0.95003341957048004</v>
      </c>
      <c r="E34" s="46">
        <f t="shared" si="22"/>
        <v>7751</v>
      </c>
      <c r="F34" s="47" t="str">
        <f t="shared" si="23"/>
        <v>103</v>
      </c>
      <c r="G34" s="48" t="str">
        <f t="shared" si="24"/>
        <v>72바1604</v>
      </c>
      <c r="H34" s="49">
        <f t="shared" si="25"/>
        <v>3</v>
      </c>
      <c r="I34" s="50">
        <f t="shared" si="26"/>
        <v>2224.21</v>
      </c>
      <c r="J34" s="51">
        <f t="shared" si="27"/>
        <v>2.649414852405315E-2</v>
      </c>
      <c r="K34" s="51">
        <f t="shared" si="28"/>
        <v>0.37265543676803542</v>
      </c>
      <c r="L34" s="51">
        <f t="shared" si="29"/>
        <v>0.16050642700104756</v>
      </c>
      <c r="M34" s="52">
        <f t="shared" si="30"/>
        <v>14.986000000000001</v>
      </c>
      <c r="N34" s="53">
        <f t="shared" si="31"/>
        <v>4.4959783473682791E-2</v>
      </c>
      <c r="O34" s="53">
        <f t="shared" si="32"/>
        <v>5.6199729342103488</v>
      </c>
      <c r="P34" s="115">
        <f t="shared" si="33"/>
        <v>7</v>
      </c>
      <c r="Q34" s="116">
        <f t="shared" si="34"/>
        <v>1</v>
      </c>
      <c r="R34" s="116">
        <f t="shared" si="35"/>
        <v>125</v>
      </c>
      <c r="T34">
        <v>502</v>
      </c>
      <c r="U34">
        <v>7751</v>
      </c>
      <c r="V34" t="s">
        <v>342</v>
      </c>
      <c r="W34">
        <v>2224.21</v>
      </c>
      <c r="X34">
        <v>1167.04</v>
      </c>
      <c r="Y34">
        <v>1.9059999999999999</v>
      </c>
      <c r="Z34">
        <v>14.986000000000001</v>
      </c>
      <c r="AA34">
        <v>140.77414099999999</v>
      </c>
      <c r="AB34">
        <v>3.7296909999999999</v>
      </c>
      <c r="AC34">
        <v>52.460248999999997</v>
      </c>
      <c r="AD34" s="1">
        <v>357</v>
      </c>
      <c r="AE34">
        <v>1</v>
      </c>
      <c r="AF34">
        <v>125</v>
      </c>
      <c r="AG34">
        <v>95</v>
      </c>
      <c r="AH34">
        <v>15.799847</v>
      </c>
      <c r="AI34">
        <v>1562</v>
      </c>
      <c r="AJ34">
        <v>40.299999999999997</v>
      </c>
      <c r="AK34">
        <v>7</v>
      </c>
      <c r="AL34">
        <v>1035</v>
      </c>
      <c r="AM34" t="s">
        <v>343</v>
      </c>
      <c r="AN34" t="s">
        <v>609</v>
      </c>
      <c r="AO34">
        <v>2054.1060000000002</v>
      </c>
      <c r="AR34" t="s">
        <v>118</v>
      </c>
      <c r="AS34" t="s">
        <v>119</v>
      </c>
      <c r="AT34" t="s">
        <v>228</v>
      </c>
      <c r="AU34" t="s">
        <v>342</v>
      </c>
      <c r="AV34" t="s">
        <v>48</v>
      </c>
      <c r="AW34">
        <v>3</v>
      </c>
      <c r="BB34">
        <v>0.95003341957048004</v>
      </c>
      <c r="BC34" t="s">
        <v>66</v>
      </c>
      <c r="BF34" t="s">
        <v>118</v>
      </c>
      <c r="BG34" t="s">
        <v>119</v>
      </c>
      <c r="BH34" t="s">
        <v>342</v>
      </c>
      <c r="BI34">
        <v>7751</v>
      </c>
      <c r="BJ34">
        <v>3</v>
      </c>
      <c r="BK34" t="s">
        <v>228</v>
      </c>
      <c r="BL34" t="s">
        <v>208</v>
      </c>
      <c r="BM34">
        <v>0.95003341957048004</v>
      </c>
      <c r="BN34" t="s">
        <v>66</v>
      </c>
      <c r="BO34" t="s">
        <v>178</v>
      </c>
      <c r="BP34">
        <v>2224.21</v>
      </c>
      <c r="BQ34" t="s">
        <v>68</v>
      </c>
    </row>
    <row r="35" spans="1:69" ht="16.5">
      <c r="A35" s="59" t="str">
        <f t="shared" si="18"/>
        <v>강인여객</v>
      </c>
      <c r="B35" s="60" t="str">
        <f t="shared" si="19"/>
        <v>김정현</v>
      </c>
      <c r="C35" s="61" t="str">
        <f t="shared" si="20"/>
        <v>S</v>
      </c>
      <c r="D35" s="62">
        <f t="shared" si="21"/>
        <v>1.0914272094488551</v>
      </c>
      <c r="E35" s="63">
        <f t="shared" si="22"/>
        <v>8518</v>
      </c>
      <c r="F35" s="64" t="str">
        <f t="shared" si="23"/>
        <v>급행91</v>
      </c>
      <c r="G35" s="65" t="str">
        <f t="shared" si="24"/>
        <v>70바5981</v>
      </c>
      <c r="H35" s="66">
        <f t="shared" si="25"/>
        <v>3</v>
      </c>
      <c r="I35" s="67">
        <f t="shared" si="26"/>
        <v>4402.8810000000003</v>
      </c>
      <c r="J35" s="68">
        <f t="shared" si="27"/>
        <v>9.1370613508569079E-2</v>
      </c>
      <c r="K35" s="68">
        <f t="shared" si="28"/>
        <v>0.28406518069782638</v>
      </c>
      <c r="L35" s="68">
        <f t="shared" si="29"/>
        <v>0.13831852371208761</v>
      </c>
      <c r="M35" s="69">
        <f t="shared" si="30"/>
        <v>20.481999999999999</v>
      </c>
      <c r="N35" s="70">
        <f t="shared" si="31"/>
        <v>0</v>
      </c>
      <c r="O35" s="70">
        <f t="shared" si="32"/>
        <v>17.602110981423298</v>
      </c>
      <c r="P35" s="113">
        <f t="shared" si="33"/>
        <v>4</v>
      </c>
      <c r="Q35" s="114">
        <f t="shared" si="34"/>
        <v>0</v>
      </c>
      <c r="R35" s="114">
        <f t="shared" si="35"/>
        <v>775</v>
      </c>
      <c r="T35">
        <v>502</v>
      </c>
      <c r="U35">
        <v>8518</v>
      </c>
      <c r="V35" t="s">
        <v>344</v>
      </c>
      <c r="W35">
        <v>4402.8810000000003</v>
      </c>
      <c r="X35">
        <v>1562.8389999999999</v>
      </c>
      <c r="Y35">
        <v>2.8170000000000002</v>
      </c>
      <c r="Z35">
        <v>20.481999999999999</v>
      </c>
      <c r="AA35">
        <v>170.97577000000001</v>
      </c>
      <c r="AB35">
        <v>15.622161</v>
      </c>
      <c r="AC35">
        <v>48.568263000000002</v>
      </c>
      <c r="AD35" s="1">
        <v>609</v>
      </c>
      <c r="AE35">
        <v>0</v>
      </c>
      <c r="AF35">
        <v>775</v>
      </c>
      <c r="AG35">
        <v>94</v>
      </c>
      <c r="AH35">
        <v>25.75149</v>
      </c>
      <c r="AI35">
        <v>21290.3</v>
      </c>
      <c r="AJ35">
        <v>5048.6000000000004</v>
      </c>
      <c r="AK35">
        <v>4</v>
      </c>
      <c r="AL35">
        <v>791</v>
      </c>
      <c r="AM35" t="s">
        <v>345</v>
      </c>
      <c r="AN35" t="s">
        <v>610</v>
      </c>
      <c r="AO35">
        <v>3995.8629999999998</v>
      </c>
      <c r="AR35" t="s">
        <v>118</v>
      </c>
      <c r="AS35" t="s">
        <v>122</v>
      </c>
      <c r="AT35" t="s">
        <v>275</v>
      </c>
      <c r="AU35" t="s">
        <v>344</v>
      </c>
      <c r="AV35" t="s">
        <v>48</v>
      </c>
      <c r="AW35">
        <v>3</v>
      </c>
      <c r="BB35">
        <v>1.0914272094488551</v>
      </c>
      <c r="BC35" t="s">
        <v>71</v>
      </c>
      <c r="BF35" t="s">
        <v>118</v>
      </c>
      <c r="BG35" t="s">
        <v>122</v>
      </c>
      <c r="BH35" t="s">
        <v>344</v>
      </c>
      <c r="BI35">
        <v>8518</v>
      </c>
      <c r="BJ35">
        <v>3</v>
      </c>
      <c r="BK35" t="s">
        <v>275</v>
      </c>
      <c r="BL35" t="s">
        <v>284</v>
      </c>
      <c r="BM35">
        <v>1.0914272094488551</v>
      </c>
      <c r="BN35" t="s">
        <v>71</v>
      </c>
      <c r="BO35" t="s">
        <v>176</v>
      </c>
      <c r="BP35">
        <v>4402.8810000000003</v>
      </c>
      <c r="BQ35" t="s">
        <v>66</v>
      </c>
    </row>
    <row r="36" spans="1:69" ht="16.5">
      <c r="A36" s="42" t="str">
        <f t="shared" si="18"/>
        <v>강인여객</v>
      </c>
      <c r="B36" s="43" t="str">
        <f t="shared" si="19"/>
        <v>김준호</v>
      </c>
      <c r="C36" s="44" t="str">
        <f t="shared" si="20"/>
        <v>D</v>
      </c>
      <c r="D36" s="45">
        <f t="shared" si="21"/>
        <v>0.80744065347773453</v>
      </c>
      <c r="E36" s="46">
        <f t="shared" si="22"/>
        <v>9059</v>
      </c>
      <c r="F36" s="47" t="str">
        <f t="shared" si="23"/>
        <v>103-1</v>
      </c>
      <c r="G36" s="48" t="str">
        <f t="shared" si="24"/>
        <v>70바5935</v>
      </c>
      <c r="H36" s="49">
        <f t="shared" si="25"/>
        <v>3</v>
      </c>
      <c r="I36" s="50">
        <f t="shared" si="26"/>
        <v>1906.2540000000001</v>
      </c>
      <c r="J36" s="51">
        <f t="shared" si="27"/>
        <v>3.8517222270873806E-2</v>
      </c>
      <c r="K36" s="51">
        <f t="shared" si="28"/>
        <v>0.34647354778432032</v>
      </c>
      <c r="L36" s="51">
        <f t="shared" si="29"/>
        <v>0.14531117049459305</v>
      </c>
      <c r="M36" s="52">
        <f t="shared" si="30"/>
        <v>18.908999999999999</v>
      </c>
      <c r="N36" s="53">
        <f t="shared" si="31"/>
        <v>5.2458906315737568E-2</v>
      </c>
      <c r="O36" s="53">
        <f t="shared" si="32"/>
        <v>28.799939567339926</v>
      </c>
      <c r="P36" s="115">
        <f t="shared" si="33"/>
        <v>8</v>
      </c>
      <c r="Q36" s="116">
        <f t="shared" si="34"/>
        <v>1</v>
      </c>
      <c r="R36" s="116">
        <f t="shared" si="35"/>
        <v>549</v>
      </c>
      <c r="T36">
        <v>502</v>
      </c>
      <c r="U36">
        <v>9059</v>
      </c>
      <c r="V36" t="s">
        <v>346</v>
      </c>
      <c r="W36">
        <v>1906.2539999999999</v>
      </c>
      <c r="X36">
        <v>1073.5429999999999</v>
      </c>
      <c r="Y36">
        <v>1.776</v>
      </c>
      <c r="Z36">
        <v>18.908999999999999</v>
      </c>
      <c r="AA36">
        <v>110.35385599999999</v>
      </c>
      <c r="AB36">
        <v>4.2505240000000004</v>
      </c>
      <c r="AC36">
        <v>38.234692000000003</v>
      </c>
      <c r="AD36" s="1">
        <v>277</v>
      </c>
      <c r="AE36">
        <v>1</v>
      </c>
      <c r="AF36">
        <v>549</v>
      </c>
      <c r="AG36">
        <v>86</v>
      </c>
      <c r="AH36">
        <v>17.274013</v>
      </c>
      <c r="AI36">
        <v>1884.5</v>
      </c>
      <c r="AJ36">
        <v>31.9</v>
      </c>
      <c r="AK36">
        <v>8</v>
      </c>
      <c r="AL36">
        <v>1740</v>
      </c>
      <c r="AM36" t="s">
        <v>347</v>
      </c>
      <c r="AN36" t="s">
        <v>611</v>
      </c>
      <c r="AO36">
        <v>1725.0940000000001</v>
      </c>
      <c r="AR36" t="s">
        <v>118</v>
      </c>
      <c r="AS36" t="s">
        <v>120</v>
      </c>
      <c r="AT36" t="s">
        <v>234</v>
      </c>
      <c r="AU36" t="s">
        <v>346</v>
      </c>
      <c r="AV36" t="s">
        <v>48</v>
      </c>
      <c r="AW36">
        <v>3</v>
      </c>
      <c r="BB36">
        <v>0.80744065347773453</v>
      </c>
      <c r="BC36" t="s">
        <v>67</v>
      </c>
      <c r="BF36" t="s">
        <v>118</v>
      </c>
      <c r="BG36" t="s">
        <v>120</v>
      </c>
      <c r="BH36" t="s">
        <v>346</v>
      </c>
      <c r="BI36">
        <v>9059</v>
      </c>
      <c r="BJ36">
        <v>3</v>
      </c>
      <c r="BK36" t="s">
        <v>234</v>
      </c>
      <c r="BL36" t="s">
        <v>247</v>
      </c>
      <c r="BM36">
        <v>0.80744065347773453</v>
      </c>
      <c r="BN36" t="s">
        <v>67</v>
      </c>
      <c r="BO36" t="s">
        <v>179</v>
      </c>
      <c r="BP36">
        <v>1906.2540000000001</v>
      </c>
      <c r="BQ36" t="s">
        <v>69</v>
      </c>
    </row>
    <row r="37" spans="1:69" ht="16.5">
      <c r="A37" s="59" t="str">
        <f t="shared" si="18"/>
        <v>강인여객</v>
      </c>
      <c r="B37" s="60" t="str">
        <f t="shared" si="19"/>
        <v>김진영</v>
      </c>
      <c r="C37" s="61" t="str">
        <f t="shared" si="20"/>
        <v>D</v>
      </c>
      <c r="D37" s="62">
        <f t="shared" si="21"/>
        <v>0.81136522809342793</v>
      </c>
      <c r="E37" s="63">
        <f t="shared" si="22"/>
        <v>2975</v>
      </c>
      <c r="F37" s="64" t="str">
        <f t="shared" si="23"/>
        <v>103-1</v>
      </c>
      <c r="G37" s="65" t="str">
        <f t="shared" si="24"/>
        <v>70바6096</v>
      </c>
      <c r="H37" s="66">
        <f t="shared" si="25"/>
        <v>2</v>
      </c>
      <c r="I37" s="67">
        <f t="shared" si="26"/>
        <v>2073.616</v>
      </c>
      <c r="J37" s="68">
        <f t="shared" si="27"/>
        <v>6.3424177167681353E-2</v>
      </c>
      <c r="K37" s="68">
        <f t="shared" si="28"/>
        <v>0.34780392779233621</v>
      </c>
      <c r="L37" s="68">
        <f t="shared" si="29"/>
        <v>0.15190855008834808</v>
      </c>
      <c r="M37" s="69">
        <f t="shared" si="30"/>
        <v>17.129000000000001</v>
      </c>
      <c r="N37" s="70">
        <f t="shared" si="31"/>
        <v>4.8224936535983517E-2</v>
      </c>
      <c r="O37" s="70">
        <f t="shared" si="32"/>
        <v>35.638228100091823</v>
      </c>
      <c r="P37" s="113">
        <f t="shared" si="33"/>
        <v>22</v>
      </c>
      <c r="Q37" s="114">
        <f t="shared" si="34"/>
        <v>1</v>
      </c>
      <c r="R37" s="114">
        <f t="shared" si="35"/>
        <v>739</v>
      </c>
      <c r="T37">
        <v>502</v>
      </c>
      <c r="U37">
        <v>2975</v>
      </c>
      <c r="V37" t="s">
        <v>348</v>
      </c>
      <c r="W37">
        <v>2073.616</v>
      </c>
      <c r="X37">
        <v>1169.4010000000001</v>
      </c>
      <c r="Y37">
        <v>1.7729999999999999</v>
      </c>
      <c r="Z37">
        <v>17.129000000000001</v>
      </c>
      <c r="AA37">
        <v>128.893576</v>
      </c>
      <c r="AB37">
        <v>8.1749690000000008</v>
      </c>
      <c r="AC37">
        <v>44.829692000000001</v>
      </c>
      <c r="AD37" s="1">
        <v>315</v>
      </c>
      <c r="AE37">
        <v>1</v>
      </c>
      <c r="AF37">
        <v>739</v>
      </c>
      <c r="AG37">
        <v>87</v>
      </c>
      <c r="AH37">
        <v>16.087814000000002</v>
      </c>
      <c r="AI37">
        <v>3894.5</v>
      </c>
      <c r="AJ37">
        <v>146.6</v>
      </c>
      <c r="AK37">
        <v>22</v>
      </c>
      <c r="AL37">
        <v>16821</v>
      </c>
      <c r="AM37" t="s">
        <v>349</v>
      </c>
      <c r="AN37" t="s">
        <v>612</v>
      </c>
      <c r="AO37">
        <v>1960.37</v>
      </c>
      <c r="AR37" t="s">
        <v>118</v>
      </c>
      <c r="AS37" t="s">
        <v>120</v>
      </c>
      <c r="AT37" t="s">
        <v>254</v>
      </c>
      <c r="AU37" t="s">
        <v>348</v>
      </c>
      <c r="AV37" t="s">
        <v>48</v>
      </c>
      <c r="AW37">
        <v>2</v>
      </c>
      <c r="BB37">
        <v>0.81136522809342793</v>
      </c>
      <c r="BC37" t="s">
        <v>67</v>
      </c>
      <c r="BF37" t="s">
        <v>118</v>
      </c>
      <c r="BG37" t="s">
        <v>120</v>
      </c>
      <c r="BH37" t="s">
        <v>348</v>
      </c>
      <c r="BI37">
        <v>2975</v>
      </c>
      <c r="BJ37">
        <v>2</v>
      </c>
      <c r="BK37" t="s">
        <v>254</v>
      </c>
      <c r="BL37" t="s">
        <v>239</v>
      </c>
      <c r="BM37">
        <v>0.81136522809342793</v>
      </c>
      <c r="BN37" t="s">
        <v>67</v>
      </c>
      <c r="BO37" t="s">
        <v>179</v>
      </c>
      <c r="BP37">
        <v>2073.616</v>
      </c>
      <c r="BQ37" t="s">
        <v>68</v>
      </c>
    </row>
    <row r="38" spans="1:69" ht="16.5">
      <c r="A38" s="42" t="str">
        <f t="shared" si="18"/>
        <v>강인여객</v>
      </c>
      <c r="B38" s="43" t="str">
        <f t="shared" si="19"/>
        <v>김철용</v>
      </c>
      <c r="C38" s="44" t="str">
        <f t="shared" si="20"/>
        <v>S</v>
      </c>
      <c r="D38" s="45">
        <f t="shared" si="21"/>
        <v>1.1383186461972206</v>
      </c>
      <c r="E38" s="46">
        <f t="shared" si="22"/>
        <v>8463</v>
      </c>
      <c r="F38" s="47" t="str">
        <f t="shared" si="23"/>
        <v>급행91</v>
      </c>
      <c r="G38" s="48" t="str">
        <f t="shared" si="24"/>
        <v>72바1259</v>
      </c>
      <c r="H38" s="49">
        <f t="shared" si="25"/>
        <v>2</v>
      </c>
      <c r="I38" s="50">
        <f t="shared" si="26"/>
        <v>4361.317</v>
      </c>
      <c r="J38" s="51">
        <f t="shared" si="27"/>
        <v>1.6344033504320114E-2</v>
      </c>
      <c r="K38" s="51">
        <f t="shared" si="28"/>
        <v>0.26762409745418558</v>
      </c>
      <c r="L38" s="51">
        <f t="shared" si="29"/>
        <v>0.2240149019206813</v>
      </c>
      <c r="M38" s="52">
        <f t="shared" si="30"/>
        <v>13.76</v>
      </c>
      <c r="N38" s="53">
        <f t="shared" si="31"/>
        <v>0</v>
      </c>
      <c r="O38" s="53">
        <f t="shared" si="32"/>
        <v>6.351292510954833</v>
      </c>
      <c r="P38" s="115">
        <f t="shared" si="33"/>
        <v>1</v>
      </c>
      <c r="Q38" s="116">
        <f t="shared" si="34"/>
        <v>0</v>
      </c>
      <c r="R38" s="116">
        <f t="shared" si="35"/>
        <v>277</v>
      </c>
      <c r="T38">
        <v>502</v>
      </c>
      <c r="U38">
        <v>8463</v>
      </c>
      <c r="V38" t="s">
        <v>350</v>
      </c>
      <c r="W38">
        <v>4361.317</v>
      </c>
      <c r="X38">
        <v>1473.5830000000001</v>
      </c>
      <c r="Y38">
        <v>2.96</v>
      </c>
      <c r="Z38">
        <v>13.76</v>
      </c>
      <c r="AA38">
        <v>163.035214</v>
      </c>
      <c r="AB38">
        <v>2.6646529999999999</v>
      </c>
      <c r="AC38">
        <v>43.632151999999998</v>
      </c>
      <c r="AD38" s="1">
        <v>977</v>
      </c>
      <c r="AE38">
        <v>0</v>
      </c>
      <c r="AF38">
        <v>277</v>
      </c>
      <c r="AG38">
        <v>108</v>
      </c>
      <c r="AH38">
        <v>26.750765999999999</v>
      </c>
      <c r="AI38">
        <v>15907.6</v>
      </c>
      <c r="AJ38">
        <v>3106.1</v>
      </c>
      <c r="AK38">
        <v>1</v>
      </c>
      <c r="AL38">
        <v>57</v>
      </c>
      <c r="AM38" t="s">
        <v>351</v>
      </c>
      <c r="AN38" t="s">
        <v>613</v>
      </c>
      <c r="AO38">
        <v>4166.1670000000004</v>
      </c>
      <c r="AR38" t="s">
        <v>118</v>
      </c>
      <c r="AS38" t="s">
        <v>122</v>
      </c>
      <c r="AT38" t="s">
        <v>280</v>
      </c>
      <c r="AU38" t="s">
        <v>350</v>
      </c>
      <c r="AV38" t="s">
        <v>48</v>
      </c>
      <c r="AW38">
        <v>2</v>
      </c>
      <c r="BB38">
        <v>1.1383186461972206</v>
      </c>
      <c r="BC38" t="s">
        <v>71</v>
      </c>
      <c r="BF38" t="s">
        <v>118</v>
      </c>
      <c r="BG38" t="s">
        <v>122</v>
      </c>
      <c r="BH38" t="s">
        <v>350</v>
      </c>
      <c r="BI38">
        <v>8463</v>
      </c>
      <c r="BJ38">
        <v>2</v>
      </c>
      <c r="BK38" t="s">
        <v>280</v>
      </c>
      <c r="BL38" t="s">
        <v>282</v>
      </c>
      <c r="BM38">
        <v>1.1383186461972206</v>
      </c>
      <c r="BN38" t="s">
        <v>71</v>
      </c>
      <c r="BO38" t="s">
        <v>176</v>
      </c>
      <c r="BP38">
        <v>4361.317</v>
      </c>
      <c r="BQ38" t="s">
        <v>66</v>
      </c>
    </row>
    <row r="39" spans="1:69" ht="16.5">
      <c r="A39" s="59" t="str">
        <f t="shared" si="18"/>
        <v>강인여객</v>
      </c>
      <c r="B39" s="60" t="str">
        <f t="shared" si="19"/>
        <v>김태호</v>
      </c>
      <c r="C39" s="61" t="str">
        <f t="shared" si="20"/>
        <v>B</v>
      </c>
      <c r="D39" s="62">
        <f t="shared" si="21"/>
        <v>0.93238095238095231</v>
      </c>
      <c r="E39" s="63">
        <f t="shared" si="22"/>
        <v>2684</v>
      </c>
      <c r="F39" s="64" t="str">
        <f t="shared" si="23"/>
        <v>103</v>
      </c>
      <c r="G39" s="65" t="str">
        <f t="shared" si="24"/>
        <v>70바5947</v>
      </c>
      <c r="H39" s="66">
        <f t="shared" si="25"/>
        <v>1</v>
      </c>
      <c r="I39" s="67">
        <f t="shared" si="26"/>
        <v>1996.72</v>
      </c>
      <c r="J39" s="68">
        <f t="shared" si="27"/>
        <v>4.657326320642757E-3</v>
      </c>
      <c r="K39" s="68">
        <f t="shared" si="28"/>
        <v>0.38422027321089153</v>
      </c>
      <c r="L39" s="68">
        <f t="shared" si="29"/>
        <v>0.17228254337112864</v>
      </c>
      <c r="M39" s="69">
        <f t="shared" si="30"/>
        <v>14.702999999999999</v>
      </c>
      <c r="N39" s="70">
        <f t="shared" si="31"/>
        <v>0.10016426940181898</v>
      </c>
      <c r="O39" s="70">
        <f t="shared" si="32"/>
        <v>5.8596097600064105</v>
      </c>
      <c r="P39" s="113">
        <f t="shared" si="33"/>
        <v>4</v>
      </c>
      <c r="Q39" s="114">
        <f t="shared" si="34"/>
        <v>2</v>
      </c>
      <c r="R39" s="114">
        <f t="shared" si="35"/>
        <v>117</v>
      </c>
      <c r="T39">
        <v>502</v>
      </c>
      <c r="U39">
        <v>2684</v>
      </c>
      <c r="V39" t="s">
        <v>352</v>
      </c>
      <c r="W39">
        <v>1996.72</v>
      </c>
      <c r="X39">
        <v>1019.522</v>
      </c>
      <c r="Y39">
        <v>1.958</v>
      </c>
      <c r="Z39">
        <v>14.702999999999999</v>
      </c>
      <c r="AA39">
        <v>126.854972</v>
      </c>
      <c r="AB39">
        <v>0.59080500000000002</v>
      </c>
      <c r="AC39">
        <v>48.740251999999998</v>
      </c>
      <c r="AD39" s="1">
        <v>344</v>
      </c>
      <c r="AE39">
        <v>2</v>
      </c>
      <c r="AF39">
        <v>117</v>
      </c>
      <c r="AG39">
        <v>81</v>
      </c>
      <c r="AH39">
        <v>15.740178999999999</v>
      </c>
      <c r="AI39">
        <v>1087.7</v>
      </c>
      <c r="AJ39">
        <v>0</v>
      </c>
      <c r="AK39">
        <v>4</v>
      </c>
      <c r="AL39">
        <v>537</v>
      </c>
      <c r="AM39" t="s">
        <v>353</v>
      </c>
      <c r="AN39" t="s">
        <v>614</v>
      </c>
      <c r="AO39">
        <v>1996.72</v>
      </c>
      <c r="AR39" t="s">
        <v>118</v>
      </c>
      <c r="AS39" t="s">
        <v>119</v>
      </c>
      <c r="AT39" t="s">
        <v>211</v>
      </c>
      <c r="AU39" t="s">
        <v>352</v>
      </c>
      <c r="AV39" t="s">
        <v>48</v>
      </c>
      <c r="AW39">
        <v>1</v>
      </c>
      <c r="BB39">
        <v>0.93238095238095231</v>
      </c>
      <c r="BC39" t="s">
        <v>68</v>
      </c>
      <c r="BF39" t="s">
        <v>118</v>
      </c>
      <c r="BG39" t="s">
        <v>119</v>
      </c>
      <c r="BH39" t="s">
        <v>352</v>
      </c>
      <c r="BI39">
        <v>2684</v>
      </c>
      <c r="BJ39">
        <v>1</v>
      </c>
      <c r="BK39" t="s">
        <v>211</v>
      </c>
      <c r="BL39" t="s">
        <v>174</v>
      </c>
      <c r="BM39">
        <v>0.93238095238095231</v>
      </c>
      <c r="BN39" t="s">
        <v>68</v>
      </c>
      <c r="BO39" t="s">
        <v>175</v>
      </c>
      <c r="BP39">
        <v>1996.72</v>
      </c>
      <c r="BQ39" t="s">
        <v>66</v>
      </c>
    </row>
    <row r="40" spans="1:69" ht="16.5">
      <c r="A40" s="42" t="str">
        <f t="shared" si="18"/>
        <v>강인여객</v>
      </c>
      <c r="B40" s="43" t="str">
        <f t="shared" si="19"/>
        <v>김현기</v>
      </c>
      <c r="C40" s="44" t="str">
        <f t="shared" si="20"/>
        <v>C</v>
      </c>
      <c r="D40" s="45">
        <f t="shared" si="21"/>
        <v>0.871196912021444</v>
      </c>
      <c r="E40" s="46">
        <f t="shared" si="22"/>
        <v>3551</v>
      </c>
      <c r="F40" s="47" t="str">
        <f t="shared" si="23"/>
        <v>103</v>
      </c>
      <c r="G40" s="48" t="str">
        <f t="shared" si="24"/>
        <v>70바5087</v>
      </c>
      <c r="H40" s="49">
        <f t="shared" si="25"/>
        <v>3</v>
      </c>
      <c r="I40" s="50">
        <f t="shared" si="26"/>
        <v>1688.8779999999999</v>
      </c>
      <c r="J40" s="51">
        <f t="shared" si="27"/>
        <v>1.1294468190390837E-2</v>
      </c>
      <c r="K40" s="51">
        <f t="shared" si="28"/>
        <v>0.36860923609429164</v>
      </c>
      <c r="L40" s="51">
        <f t="shared" si="29"/>
        <v>0.1326324340775355</v>
      </c>
      <c r="M40" s="52">
        <f t="shared" si="30"/>
        <v>17.34</v>
      </c>
      <c r="N40" s="53">
        <f t="shared" si="31"/>
        <v>0.11842181614065671</v>
      </c>
      <c r="O40" s="53">
        <f t="shared" si="32"/>
        <v>27.177806804280713</v>
      </c>
      <c r="P40" s="115">
        <f t="shared" si="33"/>
        <v>0</v>
      </c>
      <c r="Q40" s="116">
        <f t="shared" si="34"/>
        <v>2</v>
      </c>
      <c r="R40" s="116">
        <f t="shared" si="35"/>
        <v>459</v>
      </c>
      <c r="T40">
        <v>502</v>
      </c>
      <c r="U40">
        <v>3551</v>
      </c>
      <c r="V40" t="s">
        <v>354</v>
      </c>
      <c r="W40">
        <v>1688.8779999999999</v>
      </c>
      <c r="X40">
        <v>931.07500000000005</v>
      </c>
      <c r="Y40">
        <v>1.8140000000000001</v>
      </c>
      <c r="Z40">
        <v>17.34</v>
      </c>
      <c r="AA40">
        <v>99.653031999999996</v>
      </c>
      <c r="AB40">
        <v>1.1255280000000001</v>
      </c>
      <c r="AC40">
        <v>36.733027999999997</v>
      </c>
      <c r="AD40" s="1">
        <v>224</v>
      </c>
      <c r="AE40">
        <v>2</v>
      </c>
      <c r="AF40">
        <v>459</v>
      </c>
      <c r="AG40">
        <v>87</v>
      </c>
      <c r="AH40">
        <v>16.947582000000001</v>
      </c>
      <c r="AI40">
        <v>570.70000000000005</v>
      </c>
      <c r="AJ40">
        <v>14.3</v>
      </c>
      <c r="AK40">
        <v>0</v>
      </c>
      <c r="AL40">
        <v>0</v>
      </c>
      <c r="AM40" t="s">
        <v>355</v>
      </c>
      <c r="AN40" t="s">
        <v>615</v>
      </c>
      <c r="AO40">
        <v>1405.932</v>
      </c>
      <c r="AR40" t="s">
        <v>118</v>
      </c>
      <c r="AS40" t="s">
        <v>119</v>
      </c>
      <c r="AT40" t="s">
        <v>209</v>
      </c>
      <c r="AU40" t="s">
        <v>354</v>
      </c>
      <c r="AV40" t="s">
        <v>48</v>
      </c>
      <c r="AW40">
        <v>3</v>
      </c>
      <c r="BB40">
        <v>0.871196912021444</v>
      </c>
      <c r="BC40" t="s">
        <v>69</v>
      </c>
      <c r="BF40" t="s">
        <v>118</v>
      </c>
      <c r="BG40" t="s">
        <v>119</v>
      </c>
      <c r="BH40" t="s">
        <v>354</v>
      </c>
      <c r="BI40">
        <v>3551</v>
      </c>
      <c r="BJ40">
        <v>3</v>
      </c>
      <c r="BK40" t="s">
        <v>209</v>
      </c>
      <c r="BL40" t="s">
        <v>228</v>
      </c>
      <c r="BM40">
        <v>0.871196912021444</v>
      </c>
      <c r="BN40" t="s">
        <v>69</v>
      </c>
      <c r="BO40" t="s">
        <v>177</v>
      </c>
      <c r="BP40">
        <v>1688.8779999999999</v>
      </c>
      <c r="BQ40" t="s">
        <v>66</v>
      </c>
    </row>
    <row r="41" spans="1:69" ht="16.5">
      <c r="A41" s="59" t="str">
        <f t="shared" si="18"/>
        <v>강인여객</v>
      </c>
      <c r="B41" s="60" t="str">
        <f t="shared" si="19"/>
        <v>김화춘</v>
      </c>
      <c r="C41" s="61" t="str">
        <f t="shared" si="20"/>
        <v>F</v>
      </c>
      <c r="D41" s="62">
        <f t="shared" si="21"/>
        <v>0.78154321855515219</v>
      </c>
      <c r="E41" s="63">
        <f t="shared" si="22"/>
        <v>3733</v>
      </c>
      <c r="F41" s="64" t="str">
        <f t="shared" si="23"/>
        <v>103-1</v>
      </c>
      <c r="G41" s="65" t="str">
        <f t="shared" si="24"/>
        <v>70바5984</v>
      </c>
      <c r="H41" s="66">
        <f t="shared" si="25"/>
        <v>5</v>
      </c>
      <c r="I41" s="67">
        <f t="shared" si="26"/>
        <v>563.197</v>
      </c>
      <c r="J41" s="68">
        <f t="shared" si="27"/>
        <v>2.6058040085104706E-2</v>
      </c>
      <c r="K41" s="68">
        <f t="shared" si="28"/>
        <v>0.40474844151843797</v>
      </c>
      <c r="L41" s="68">
        <f t="shared" si="29"/>
        <v>0.255683180130576</v>
      </c>
      <c r="M41" s="69">
        <f t="shared" si="30"/>
        <v>21.6</v>
      </c>
      <c r="N41" s="70">
        <f t="shared" si="31"/>
        <v>0.16132466912310361</v>
      </c>
      <c r="O41" s="70">
        <f t="shared" si="32"/>
        <v>62.755296288887308</v>
      </c>
      <c r="P41" s="113">
        <f t="shared" si="33"/>
        <v>9</v>
      </c>
      <c r="Q41" s="114">
        <f t="shared" si="34"/>
        <v>1</v>
      </c>
      <c r="R41" s="114">
        <f t="shared" si="35"/>
        <v>389</v>
      </c>
      <c r="T41">
        <v>502</v>
      </c>
      <c r="U41">
        <v>3733</v>
      </c>
      <c r="V41" t="s">
        <v>356</v>
      </c>
      <c r="W41">
        <v>619.86800000000005</v>
      </c>
      <c r="X41">
        <v>372.02600000000001</v>
      </c>
      <c r="Y41">
        <v>1.6659999999999999</v>
      </c>
      <c r="Z41">
        <v>21.6</v>
      </c>
      <c r="AA41">
        <v>36.957768000000002</v>
      </c>
      <c r="AB41">
        <v>0.96304699999999999</v>
      </c>
      <c r="AC41">
        <v>14.958599</v>
      </c>
      <c r="AD41" s="1">
        <v>144</v>
      </c>
      <c r="AE41">
        <v>1</v>
      </c>
      <c r="AF41">
        <v>389</v>
      </c>
      <c r="AG41">
        <v>93</v>
      </c>
      <c r="AH41">
        <v>16.772333</v>
      </c>
      <c r="AI41">
        <v>1729.6</v>
      </c>
      <c r="AJ41">
        <v>244.3</v>
      </c>
      <c r="AK41">
        <v>9</v>
      </c>
      <c r="AL41">
        <v>4089</v>
      </c>
      <c r="AM41" t="s">
        <v>357</v>
      </c>
      <c r="AN41" t="s">
        <v>616</v>
      </c>
      <c r="AO41">
        <v>169.57499999999999</v>
      </c>
      <c r="AR41" t="s">
        <v>118</v>
      </c>
      <c r="AS41" t="s">
        <v>120</v>
      </c>
      <c r="AT41" t="s">
        <v>243</v>
      </c>
      <c r="AU41" t="s">
        <v>356</v>
      </c>
      <c r="AV41" t="s">
        <v>48</v>
      </c>
      <c r="AW41">
        <v>5</v>
      </c>
      <c r="BB41">
        <v>0.78154321855515219</v>
      </c>
      <c r="BC41" t="s">
        <v>70</v>
      </c>
      <c r="BF41" t="s">
        <v>118</v>
      </c>
      <c r="BG41" t="s">
        <v>120</v>
      </c>
      <c r="BH41" t="s">
        <v>356</v>
      </c>
      <c r="BI41">
        <v>3733</v>
      </c>
      <c r="BJ41">
        <v>5</v>
      </c>
      <c r="BK41" t="s">
        <v>243</v>
      </c>
      <c r="BL41" t="s">
        <v>235</v>
      </c>
      <c r="BM41">
        <v>0.78154321855515219</v>
      </c>
      <c r="BN41" t="s">
        <v>70</v>
      </c>
      <c r="BO41" t="s">
        <v>184</v>
      </c>
      <c r="BP41">
        <v>563.197</v>
      </c>
      <c r="BQ41" t="s">
        <v>68</v>
      </c>
    </row>
    <row r="42" spans="1:69" ht="16.5">
      <c r="A42" s="42" t="str">
        <f t="shared" si="18"/>
        <v>강인여객</v>
      </c>
      <c r="B42" s="43" t="str">
        <f t="shared" si="19"/>
        <v>김희철</v>
      </c>
      <c r="C42" s="44" t="str">
        <f t="shared" si="20"/>
        <v>D</v>
      </c>
      <c r="D42" s="45">
        <f t="shared" si="21"/>
        <v>0.81856427451041347</v>
      </c>
      <c r="E42" s="46">
        <f t="shared" si="22"/>
        <v>9360</v>
      </c>
      <c r="F42" s="47" t="str">
        <f t="shared" si="23"/>
        <v>103-1</v>
      </c>
      <c r="G42" s="48" t="str">
        <f t="shared" si="24"/>
        <v>70바6023</v>
      </c>
      <c r="H42" s="49">
        <f t="shared" si="25"/>
        <v>4</v>
      </c>
      <c r="I42" s="50">
        <f t="shared" si="26"/>
        <v>2093.5479999999998</v>
      </c>
      <c r="J42" s="51">
        <f t="shared" si="27"/>
        <v>3.6835463639335996E-3</v>
      </c>
      <c r="K42" s="51">
        <f t="shared" si="28"/>
        <v>0.34803941581644326</v>
      </c>
      <c r="L42" s="51">
        <f t="shared" si="29"/>
        <v>0.30044689684688386</v>
      </c>
      <c r="M42" s="52">
        <f t="shared" si="30"/>
        <v>16.675999999999998</v>
      </c>
      <c r="N42" s="53">
        <f t="shared" si="31"/>
        <v>9.5531604720789795E-2</v>
      </c>
      <c r="O42" s="53">
        <f t="shared" si="32"/>
        <v>5.0631750502018589</v>
      </c>
      <c r="P42" s="115">
        <f t="shared" si="33"/>
        <v>1</v>
      </c>
      <c r="Q42" s="116">
        <f t="shared" si="34"/>
        <v>2</v>
      </c>
      <c r="R42" s="116">
        <f t="shared" si="35"/>
        <v>106</v>
      </c>
      <c r="T42">
        <v>502</v>
      </c>
      <c r="U42">
        <v>9360</v>
      </c>
      <c r="V42" t="s">
        <v>358</v>
      </c>
      <c r="W42">
        <v>2093.5479999999998</v>
      </c>
      <c r="X42">
        <v>1169.6020000000001</v>
      </c>
      <c r="Y42">
        <v>1.79</v>
      </c>
      <c r="Z42">
        <v>16.675999999999998</v>
      </c>
      <c r="AA42">
        <v>115.219128</v>
      </c>
      <c r="AB42">
        <v>0.42441499999999999</v>
      </c>
      <c r="AC42">
        <v>40.100797999999998</v>
      </c>
      <c r="AD42" s="1">
        <v>629</v>
      </c>
      <c r="AE42">
        <v>2</v>
      </c>
      <c r="AF42">
        <v>106</v>
      </c>
      <c r="AG42">
        <v>90</v>
      </c>
      <c r="AH42">
        <v>18.170141999999998</v>
      </c>
      <c r="AI42">
        <v>2349.6</v>
      </c>
      <c r="AJ42">
        <v>215.3</v>
      </c>
      <c r="AK42">
        <v>1</v>
      </c>
      <c r="AL42">
        <v>65</v>
      </c>
      <c r="AM42" t="s">
        <v>359</v>
      </c>
      <c r="AN42" t="s">
        <v>617</v>
      </c>
      <c r="AO42">
        <v>1723.308</v>
      </c>
      <c r="AR42" t="s">
        <v>118</v>
      </c>
      <c r="AS42" t="s">
        <v>120</v>
      </c>
      <c r="AT42" t="s">
        <v>247</v>
      </c>
      <c r="AU42" t="s">
        <v>358</v>
      </c>
      <c r="AV42" t="s">
        <v>48</v>
      </c>
      <c r="AW42">
        <v>4</v>
      </c>
      <c r="BB42">
        <v>0.81856427451041347</v>
      </c>
      <c r="BC42" t="s">
        <v>67</v>
      </c>
      <c r="BF42" t="s">
        <v>118</v>
      </c>
      <c r="BG42" t="s">
        <v>120</v>
      </c>
      <c r="BH42" t="s">
        <v>358</v>
      </c>
      <c r="BI42">
        <v>9360</v>
      </c>
      <c r="BJ42">
        <v>4</v>
      </c>
      <c r="BK42" t="s">
        <v>247</v>
      </c>
      <c r="BL42" t="s">
        <v>289</v>
      </c>
      <c r="BM42">
        <v>0.81856427451041347</v>
      </c>
      <c r="BN42" t="s">
        <v>67</v>
      </c>
      <c r="BO42" t="s">
        <v>179</v>
      </c>
      <c r="BP42">
        <v>2093.5479999999998</v>
      </c>
      <c r="BQ42" t="s">
        <v>67</v>
      </c>
    </row>
    <row r="43" spans="1:69" ht="16.5">
      <c r="A43" s="59" t="str">
        <f t="shared" si="18"/>
        <v>강인여객</v>
      </c>
      <c r="B43" s="60" t="str">
        <f t="shared" si="19"/>
        <v>나재웅</v>
      </c>
      <c r="C43" s="61" t="str">
        <f t="shared" si="20"/>
        <v>C</v>
      </c>
      <c r="D43" s="62">
        <f t="shared" si="21"/>
        <v>0.86231086172259808</v>
      </c>
      <c r="E43" s="63">
        <f t="shared" si="22"/>
        <v>9478</v>
      </c>
      <c r="F43" s="64" t="str">
        <f t="shared" si="23"/>
        <v>103-1</v>
      </c>
      <c r="G43" s="65" t="str">
        <f t="shared" si="24"/>
        <v>70바6097</v>
      </c>
      <c r="H43" s="66">
        <f t="shared" si="25"/>
        <v>4</v>
      </c>
      <c r="I43" s="67">
        <f t="shared" si="26"/>
        <v>2437.7339999999999</v>
      </c>
      <c r="J43" s="68">
        <f t="shared" si="27"/>
        <v>2.5474528215354515E-2</v>
      </c>
      <c r="K43" s="68">
        <f t="shared" si="28"/>
        <v>0.3477245016879999</v>
      </c>
      <c r="L43" s="68">
        <f t="shared" si="29"/>
        <v>0.22151719588765634</v>
      </c>
      <c r="M43" s="69">
        <f t="shared" si="30"/>
        <v>19.632000000000001</v>
      </c>
      <c r="N43" s="70">
        <f t="shared" si="31"/>
        <v>4.8815826501168713</v>
      </c>
      <c r="O43" s="70">
        <f t="shared" si="32"/>
        <v>12.019358962052463</v>
      </c>
      <c r="P43" s="113">
        <f t="shared" si="33"/>
        <v>5</v>
      </c>
      <c r="Q43" s="114">
        <f t="shared" si="34"/>
        <v>119</v>
      </c>
      <c r="R43" s="114">
        <f t="shared" si="35"/>
        <v>293</v>
      </c>
      <c r="T43">
        <v>502</v>
      </c>
      <c r="U43">
        <v>9478</v>
      </c>
      <c r="V43" t="s">
        <v>360</v>
      </c>
      <c r="W43">
        <v>2437.7339999999999</v>
      </c>
      <c r="X43">
        <v>1347.952</v>
      </c>
      <c r="Y43">
        <v>1.8080000000000001</v>
      </c>
      <c r="Z43">
        <v>19.632000000000001</v>
      </c>
      <c r="AA43">
        <v>134.86079000000001</v>
      </c>
      <c r="AB43">
        <v>3.4355150000000001</v>
      </c>
      <c r="AC43">
        <v>46.894401000000002</v>
      </c>
      <c r="AD43" s="1">
        <v>540</v>
      </c>
      <c r="AE43">
        <v>119</v>
      </c>
      <c r="AF43">
        <v>293</v>
      </c>
      <c r="AG43">
        <v>90</v>
      </c>
      <c r="AH43">
        <v>18.075928000000001</v>
      </c>
      <c r="AI43">
        <v>3605.2</v>
      </c>
      <c r="AJ43">
        <v>143.1</v>
      </c>
      <c r="AK43">
        <v>5</v>
      </c>
      <c r="AL43">
        <v>1022</v>
      </c>
      <c r="AM43" t="s">
        <v>361</v>
      </c>
      <c r="AN43" t="s">
        <v>618</v>
      </c>
      <c r="AO43">
        <v>2041.4690000000001</v>
      </c>
      <c r="AR43" t="s">
        <v>118</v>
      </c>
      <c r="AS43" t="s">
        <v>120</v>
      </c>
      <c r="AT43" t="s">
        <v>256</v>
      </c>
      <c r="AU43" t="s">
        <v>360</v>
      </c>
      <c r="AV43" t="s">
        <v>48</v>
      </c>
      <c r="AW43">
        <v>4</v>
      </c>
      <c r="BB43">
        <v>0.86231086172259808</v>
      </c>
      <c r="BC43" t="s">
        <v>69</v>
      </c>
      <c r="BF43" t="s">
        <v>118</v>
      </c>
      <c r="BG43" t="s">
        <v>120</v>
      </c>
      <c r="BH43" t="s">
        <v>360</v>
      </c>
      <c r="BI43">
        <v>9478</v>
      </c>
      <c r="BJ43">
        <v>4</v>
      </c>
      <c r="BK43" t="s">
        <v>256</v>
      </c>
      <c r="BL43" t="s">
        <v>233</v>
      </c>
      <c r="BM43">
        <v>0.86231086172259808</v>
      </c>
      <c r="BN43" t="s">
        <v>69</v>
      </c>
      <c r="BO43" t="s">
        <v>177</v>
      </c>
      <c r="BP43">
        <v>2437.7339999999999</v>
      </c>
      <c r="BQ43" t="s">
        <v>71</v>
      </c>
    </row>
    <row r="44" spans="1:69" ht="16.5">
      <c r="A44" s="42" t="str">
        <f t="shared" si="18"/>
        <v>강인여객</v>
      </c>
      <c r="B44" s="43" t="str">
        <f t="shared" si="19"/>
        <v>남우선</v>
      </c>
      <c r="C44" s="44" t="str">
        <f t="shared" si="20"/>
        <v>A</v>
      </c>
      <c r="D44" s="45">
        <f t="shared" si="21"/>
        <v>0.96568608656166899</v>
      </c>
      <c r="E44" s="46">
        <f t="shared" si="22"/>
        <v>1964</v>
      </c>
      <c r="F44" s="47" t="str">
        <f t="shared" si="23"/>
        <v>103</v>
      </c>
      <c r="G44" s="48" t="str">
        <f t="shared" si="24"/>
        <v>70바5063</v>
      </c>
      <c r="H44" s="49">
        <f t="shared" si="25"/>
        <v>3</v>
      </c>
      <c r="I44" s="50">
        <f t="shared" si="26"/>
        <v>2856.7389999999996</v>
      </c>
      <c r="J44" s="51">
        <f t="shared" si="27"/>
        <v>8.4618381297891111E-3</v>
      </c>
      <c r="K44" s="51">
        <f t="shared" si="28"/>
        <v>0.32366623182738569</v>
      </c>
      <c r="L44" s="51">
        <f t="shared" si="29"/>
        <v>0.195327609557611</v>
      </c>
      <c r="M44" s="52">
        <f t="shared" si="30"/>
        <v>12.654</v>
      </c>
      <c r="N44" s="53">
        <f t="shared" si="31"/>
        <v>7.0009895898785299E-2</v>
      </c>
      <c r="O44" s="53">
        <f t="shared" si="32"/>
        <v>4.0255690141801539</v>
      </c>
      <c r="P44" s="115">
        <f t="shared" si="33"/>
        <v>0</v>
      </c>
      <c r="Q44" s="116">
        <f t="shared" si="34"/>
        <v>2</v>
      </c>
      <c r="R44" s="116">
        <f t="shared" si="35"/>
        <v>115</v>
      </c>
      <c r="T44">
        <v>502</v>
      </c>
      <c r="U44">
        <v>1964</v>
      </c>
      <c r="V44" t="s">
        <v>362</v>
      </c>
      <c r="W44">
        <v>2856.739</v>
      </c>
      <c r="X44">
        <v>1408.827</v>
      </c>
      <c r="Y44">
        <v>2.028</v>
      </c>
      <c r="Z44">
        <v>12.654</v>
      </c>
      <c r="AA44">
        <v>171.38439399999999</v>
      </c>
      <c r="AB44">
        <v>1.4502269999999999</v>
      </c>
      <c r="AC44">
        <v>55.471341000000002</v>
      </c>
      <c r="AD44" s="1">
        <v>558</v>
      </c>
      <c r="AE44">
        <v>2</v>
      </c>
      <c r="AF44">
        <v>115</v>
      </c>
      <c r="AG44">
        <v>87</v>
      </c>
      <c r="AH44">
        <v>16.668606</v>
      </c>
      <c r="AI44">
        <v>666.8</v>
      </c>
      <c r="AJ44">
        <v>7</v>
      </c>
      <c r="AK44">
        <v>0</v>
      </c>
      <c r="AL44">
        <v>0</v>
      </c>
      <c r="AM44" t="s">
        <v>363</v>
      </c>
      <c r="AN44" t="s">
        <v>619</v>
      </c>
      <c r="AO44">
        <v>2585.4569999999999</v>
      </c>
      <c r="AR44" t="s">
        <v>118</v>
      </c>
      <c r="AS44" t="s">
        <v>119</v>
      </c>
      <c r="AT44" t="s">
        <v>199</v>
      </c>
      <c r="AU44" t="s">
        <v>362</v>
      </c>
      <c r="AV44" t="s">
        <v>48</v>
      </c>
      <c r="AW44">
        <v>3</v>
      </c>
      <c r="BB44">
        <v>0.96568608656166899</v>
      </c>
      <c r="BC44" t="s">
        <v>66</v>
      </c>
      <c r="BF44" t="s">
        <v>118</v>
      </c>
      <c r="BG44" t="s">
        <v>119</v>
      </c>
      <c r="BH44" t="s">
        <v>362</v>
      </c>
      <c r="BI44">
        <v>1964</v>
      </c>
      <c r="BJ44">
        <v>3</v>
      </c>
      <c r="BK44" t="s">
        <v>199</v>
      </c>
      <c r="BL44" t="s">
        <v>211</v>
      </c>
      <c r="BM44">
        <v>0.96568608656166899</v>
      </c>
      <c r="BN44" t="s">
        <v>66</v>
      </c>
      <c r="BO44" t="s">
        <v>178</v>
      </c>
      <c r="BP44">
        <v>2856.7389999999996</v>
      </c>
      <c r="BQ44" t="s">
        <v>69</v>
      </c>
    </row>
    <row r="45" spans="1:69" ht="16.5">
      <c r="A45" s="59" t="str">
        <f t="shared" si="18"/>
        <v>강인여객</v>
      </c>
      <c r="B45" s="60" t="str">
        <f t="shared" si="19"/>
        <v>라병규</v>
      </c>
      <c r="C45" s="61" t="str">
        <f t="shared" si="20"/>
        <v>A</v>
      </c>
      <c r="D45" s="62">
        <f t="shared" si="21"/>
        <v>0.97225031778248738</v>
      </c>
      <c r="E45" s="63">
        <f t="shared" si="22"/>
        <v>7050</v>
      </c>
      <c r="F45" s="64" t="str">
        <f t="shared" si="23"/>
        <v>103</v>
      </c>
      <c r="G45" s="65" t="str">
        <f t="shared" si="24"/>
        <v>70바5947</v>
      </c>
      <c r="H45" s="66">
        <f t="shared" si="25"/>
        <v>3</v>
      </c>
      <c r="I45" s="67">
        <f t="shared" si="26"/>
        <v>2493.5070000000001</v>
      </c>
      <c r="J45" s="68">
        <f t="shared" si="27"/>
        <v>2.5818648429712272E-3</v>
      </c>
      <c r="K45" s="68">
        <f t="shared" si="28"/>
        <v>0.35113409242850724</v>
      </c>
      <c r="L45" s="68">
        <f t="shared" si="29"/>
        <v>4.8927073395021552E-2</v>
      </c>
      <c r="M45" s="69">
        <f t="shared" si="30"/>
        <v>13.887</v>
      </c>
      <c r="N45" s="70">
        <f t="shared" si="31"/>
        <v>4.0104158520509463E-2</v>
      </c>
      <c r="O45" s="70">
        <f t="shared" si="32"/>
        <v>3.7296867424073805</v>
      </c>
      <c r="P45" s="113">
        <f t="shared" si="33"/>
        <v>101</v>
      </c>
      <c r="Q45" s="114">
        <f t="shared" si="34"/>
        <v>1</v>
      </c>
      <c r="R45" s="114">
        <f t="shared" si="35"/>
        <v>93</v>
      </c>
      <c r="T45">
        <v>502</v>
      </c>
      <c r="U45">
        <v>7050</v>
      </c>
      <c r="V45" t="s">
        <v>364</v>
      </c>
      <c r="W45">
        <v>2493.5070000000001</v>
      </c>
      <c r="X45">
        <v>1224.633</v>
      </c>
      <c r="Y45">
        <v>2.036</v>
      </c>
      <c r="Z45">
        <v>13.887</v>
      </c>
      <c r="AA45">
        <v>149.85718600000001</v>
      </c>
      <c r="AB45">
        <v>0.386911</v>
      </c>
      <c r="AC45">
        <v>52.619967000000003</v>
      </c>
      <c r="AD45" s="1">
        <v>122</v>
      </c>
      <c r="AE45">
        <v>1</v>
      </c>
      <c r="AF45">
        <v>93</v>
      </c>
      <c r="AG45">
        <v>80</v>
      </c>
      <c r="AH45">
        <v>16.639222</v>
      </c>
      <c r="AI45">
        <v>866.2</v>
      </c>
      <c r="AJ45">
        <v>0</v>
      </c>
      <c r="AK45">
        <v>101</v>
      </c>
      <c r="AL45">
        <v>0</v>
      </c>
      <c r="AM45" t="s">
        <v>365</v>
      </c>
      <c r="AN45" t="s">
        <v>620</v>
      </c>
      <c r="AO45">
        <v>2288.77</v>
      </c>
      <c r="AR45" t="s">
        <v>118</v>
      </c>
      <c r="AS45" t="s">
        <v>119</v>
      </c>
      <c r="AT45" t="s">
        <v>211</v>
      </c>
      <c r="AU45" t="s">
        <v>364</v>
      </c>
      <c r="AV45" t="s">
        <v>48</v>
      </c>
      <c r="AW45">
        <v>3</v>
      </c>
      <c r="BB45">
        <v>0.97225031778248738</v>
      </c>
      <c r="BC45" t="s">
        <v>66</v>
      </c>
      <c r="BF45" t="s">
        <v>118</v>
      </c>
      <c r="BG45" t="s">
        <v>119</v>
      </c>
      <c r="BH45" t="s">
        <v>364</v>
      </c>
      <c r="BI45">
        <v>7050</v>
      </c>
      <c r="BJ45">
        <v>3</v>
      </c>
      <c r="BK45" t="s">
        <v>211</v>
      </c>
      <c r="BL45" t="s">
        <v>224</v>
      </c>
      <c r="BM45">
        <v>0.97225031778248738</v>
      </c>
      <c r="BN45" t="s">
        <v>66</v>
      </c>
      <c r="BO45" t="s">
        <v>178</v>
      </c>
      <c r="BP45">
        <v>2493.5070000000001</v>
      </c>
      <c r="BQ45" t="s">
        <v>68</v>
      </c>
    </row>
    <row r="46" spans="1:69" ht="16.5">
      <c r="A46" s="42" t="str">
        <f t="shared" si="18"/>
        <v>강인여객</v>
      </c>
      <c r="B46" s="43" t="str">
        <f t="shared" si="19"/>
        <v>마삼식</v>
      </c>
      <c r="C46" s="44" t="str">
        <f t="shared" si="20"/>
        <v>C</v>
      </c>
      <c r="D46" s="45">
        <f t="shared" si="21"/>
        <v>0.86234317775692904</v>
      </c>
      <c r="E46" s="46">
        <f t="shared" si="22"/>
        <v>7750</v>
      </c>
      <c r="F46" s="47" t="str">
        <f t="shared" si="23"/>
        <v>103</v>
      </c>
      <c r="G46" s="48" t="str">
        <f t="shared" si="24"/>
        <v>72바1299</v>
      </c>
      <c r="H46" s="49">
        <f t="shared" si="25"/>
        <v>2</v>
      </c>
      <c r="I46" s="50">
        <f t="shared" si="26"/>
        <v>2758.5160000000001</v>
      </c>
      <c r="J46" s="51">
        <f t="shared" si="27"/>
        <v>6.2859481160421581E-3</v>
      </c>
      <c r="K46" s="51">
        <f t="shared" si="28"/>
        <v>0.363809012407526</v>
      </c>
      <c r="L46" s="51">
        <f t="shared" si="29"/>
        <v>0.30269898742657281</v>
      </c>
      <c r="M46" s="52">
        <f t="shared" si="30"/>
        <v>16.067</v>
      </c>
      <c r="N46" s="53">
        <f t="shared" si="31"/>
        <v>0.1450055029588373</v>
      </c>
      <c r="O46" s="53">
        <f t="shared" si="32"/>
        <v>6.9965155177638989</v>
      </c>
      <c r="P46" s="115">
        <f t="shared" si="33"/>
        <v>7</v>
      </c>
      <c r="Q46" s="116">
        <f t="shared" si="34"/>
        <v>4</v>
      </c>
      <c r="R46" s="116">
        <f t="shared" si="35"/>
        <v>193</v>
      </c>
      <c r="T46">
        <v>502</v>
      </c>
      <c r="U46">
        <v>7750</v>
      </c>
      <c r="V46" t="s">
        <v>366</v>
      </c>
      <c r="W46">
        <v>2758.5160000000001</v>
      </c>
      <c r="X46">
        <v>1523.4369999999999</v>
      </c>
      <c r="Y46">
        <v>1.8109999999999999</v>
      </c>
      <c r="Z46">
        <v>16.067</v>
      </c>
      <c r="AA46">
        <v>172.99967799999999</v>
      </c>
      <c r="AB46">
        <v>1.087467</v>
      </c>
      <c r="AC46">
        <v>62.938842000000001</v>
      </c>
      <c r="AD46" s="1">
        <v>835</v>
      </c>
      <c r="AE46">
        <v>4</v>
      </c>
      <c r="AF46">
        <v>193</v>
      </c>
      <c r="AG46">
        <v>83</v>
      </c>
      <c r="AH46">
        <v>15.945207999999999</v>
      </c>
      <c r="AI46">
        <v>732</v>
      </c>
      <c r="AJ46">
        <v>7.9</v>
      </c>
      <c r="AK46">
        <v>7</v>
      </c>
      <c r="AL46">
        <v>2916</v>
      </c>
      <c r="AM46" t="s">
        <v>367</v>
      </c>
      <c r="AN46" t="s">
        <v>621</v>
      </c>
      <c r="AO46">
        <v>2621.9479999999999</v>
      </c>
      <c r="AR46" t="s">
        <v>118</v>
      </c>
      <c r="AS46" t="s">
        <v>119</v>
      </c>
      <c r="AT46" t="s">
        <v>222</v>
      </c>
      <c r="AU46" t="s">
        <v>366</v>
      </c>
      <c r="AV46" t="s">
        <v>48</v>
      </c>
      <c r="AW46">
        <v>2</v>
      </c>
      <c r="BB46">
        <v>0.86234317775692904</v>
      </c>
      <c r="BC46" t="s">
        <v>69</v>
      </c>
      <c r="BF46" t="s">
        <v>118</v>
      </c>
      <c r="BG46" t="s">
        <v>119</v>
      </c>
      <c r="BH46" t="s">
        <v>366</v>
      </c>
      <c r="BI46">
        <v>7750</v>
      </c>
      <c r="BJ46">
        <v>2</v>
      </c>
      <c r="BK46" t="s">
        <v>222</v>
      </c>
      <c r="BL46" t="s">
        <v>204</v>
      </c>
      <c r="BM46">
        <v>0.86234317775692904</v>
      </c>
      <c r="BN46" t="s">
        <v>69</v>
      </c>
      <c r="BO46" t="s">
        <v>177</v>
      </c>
      <c r="BP46">
        <v>2758.5160000000001</v>
      </c>
      <c r="BQ46" t="s">
        <v>66</v>
      </c>
    </row>
    <row r="47" spans="1:69" ht="16.5">
      <c r="A47" s="59" t="str">
        <f t="shared" si="18"/>
        <v>강인여객</v>
      </c>
      <c r="B47" s="60" t="str">
        <f t="shared" si="19"/>
        <v>맹성복</v>
      </c>
      <c r="C47" s="61" t="str">
        <f t="shared" si="20"/>
        <v>S</v>
      </c>
      <c r="D47" s="62">
        <f t="shared" si="21"/>
        <v>1.0316472175417406</v>
      </c>
      <c r="E47" s="63">
        <f t="shared" si="22"/>
        <v>8293</v>
      </c>
      <c r="F47" s="64" t="str">
        <f t="shared" si="23"/>
        <v>103</v>
      </c>
      <c r="G47" s="65" t="str">
        <f t="shared" si="24"/>
        <v>72바1338</v>
      </c>
      <c r="H47" s="66">
        <f t="shared" si="25"/>
        <v>14</v>
      </c>
      <c r="I47" s="67">
        <f t="shared" si="26"/>
        <v>1988.6030000000001</v>
      </c>
      <c r="J47" s="68">
        <f t="shared" si="27"/>
        <v>2.4383859796137924E-2</v>
      </c>
      <c r="K47" s="68">
        <f t="shared" si="28"/>
        <v>0.35559159474243279</v>
      </c>
      <c r="L47" s="68">
        <f t="shared" si="29"/>
        <v>0.20164909738142806</v>
      </c>
      <c r="M47" s="69">
        <f t="shared" si="30"/>
        <v>12.369</v>
      </c>
      <c r="N47" s="70">
        <f t="shared" si="31"/>
        <v>0</v>
      </c>
      <c r="O47" s="70">
        <f t="shared" si="32"/>
        <v>5.2643611039755189</v>
      </c>
      <c r="P47" s="113">
        <f t="shared" si="33"/>
        <v>4</v>
      </c>
      <c r="Q47" s="114">
        <f t="shared" si="34"/>
        <v>0</v>
      </c>
      <c r="R47" s="114">
        <f t="shared" si="35"/>
        <v>108</v>
      </c>
      <c r="T47">
        <v>502</v>
      </c>
      <c r="U47">
        <v>8293</v>
      </c>
      <c r="V47" t="s">
        <v>368</v>
      </c>
      <c r="W47">
        <v>2051.5309999999999</v>
      </c>
      <c r="X47">
        <v>961.62199999999996</v>
      </c>
      <c r="Y47">
        <v>2.133</v>
      </c>
      <c r="Z47">
        <v>12.369</v>
      </c>
      <c r="AA47">
        <v>128.76107500000001</v>
      </c>
      <c r="AB47">
        <v>3.1396920000000001</v>
      </c>
      <c r="AC47">
        <v>45.786355999999998</v>
      </c>
      <c r="AD47" s="1">
        <v>401</v>
      </c>
      <c r="AE47">
        <v>0</v>
      </c>
      <c r="AF47">
        <v>108</v>
      </c>
      <c r="AG47">
        <v>83</v>
      </c>
      <c r="AH47">
        <v>15.93285</v>
      </c>
      <c r="AI47">
        <v>551.4</v>
      </c>
      <c r="AJ47">
        <v>0</v>
      </c>
      <c r="AK47">
        <v>4</v>
      </c>
      <c r="AL47">
        <v>307</v>
      </c>
      <c r="AM47" t="s">
        <v>369</v>
      </c>
      <c r="AN47" t="s">
        <v>622</v>
      </c>
      <c r="AO47">
        <v>273.20100000000002</v>
      </c>
      <c r="AR47" t="s">
        <v>118</v>
      </c>
      <c r="AS47" t="s">
        <v>119</v>
      </c>
      <c r="AT47" t="s">
        <v>226</v>
      </c>
      <c r="AU47" t="s">
        <v>368</v>
      </c>
      <c r="AV47" t="s">
        <v>48</v>
      </c>
      <c r="AW47">
        <v>14</v>
      </c>
      <c r="BB47">
        <v>1.0316472175417406</v>
      </c>
      <c r="BC47" t="s">
        <v>71</v>
      </c>
      <c r="BF47" t="s">
        <v>118</v>
      </c>
      <c r="BG47" t="s">
        <v>119</v>
      </c>
      <c r="BH47" t="s">
        <v>368</v>
      </c>
      <c r="BI47">
        <v>8293</v>
      </c>
      <c r="BJ47">
        <v>14</v>
      </c>
      <c r="BK47" t="s">
        <v>226</v>
      </c>
      <c r="BL47" t="s">
        <v>250</v>
      </c>
      <c r="BM47">
        <v>1.0316472175417406</v>
      </c>
      <c r="BN47" t="s">
        <v>71</v>
      </c>
      <c r="BO47" t="s">
        <v>176</v>
      </c>
      <c r="BP47">
        <v>1988.6030000000001</v>
      </c>
      <c r="BQ47" t="s">
        <v>66</v>
      </c>
    </row>
    <row r="48" spans="1:69" ht="16.5">
      <c r="A48" s="42" t="str">
        <f t="shared" si="18"/>
        <v>강인여객</v>
      </c>
      <c r="B48" s="43" t="str">
        <f t="shared" si="19"/>
        <v>맹일술</v>
      </c>
      <c r="C48" s="44" t="str">
        <f t="shared" si="20"/>
        <v>D</v>
      </c>
      <c r="D48" s="45">
        <f t="shared" si="21"/>
        <v>0.80067499974098399</v>
      </c>
      <c r="E48" s="46">
        <f t="shared" si="22"/>
        <v>1960</v>
      </c>
      <c r="F48" s="47" t="str">
        <f t="shared" si="23"/>
        <v>103</v>
      </c>
      <c r="G48" s="48" t="str">
        <f t="shared" si="24"/>
        <v>70바5085</v>
      </c>
      <c r="H48" s="49">
        <f t="shared" si="25"/>
        <v>2</v>
      </c>
      <c r="I48" s="50">
        <f t="shared" si="26"/>
        <v>1502.9409999999998</v>
      </c>
      <c r="J48" s="51">
        <f t="shared" si="27"/>
        <v>4.3710229940634674E-3</v>
      </c>
      <c r="K48" s="51">
        <f t="shared" si="28"/>
        <v>0.36039691850142846</v>
      </c>
      <c r="L48" s="51">
        <f t="shared" si="29"/>
        <v>0.2335421017857654</v>
      </c>
      <c r="M48" s="52">
        <f t="shared" si="30"/>
        <v>19.62</v>
      </c>
      <c r="N48" s="53">
        <f t="shared" si="31"/>
        <v>0.19960863400492768</v>
      </c>
      <c r="O48" s="53">
        <f t="shared" si="32"/>
        <v>10.978474870271022</v>
      </c>
      <c r="P48" s="115">
        <f t="shared" si="33"/>
        <v>0</v>
      </c>
      <c r="Q48" s="116">
        <f t="shared" si="34"/>
        <v>3</v>
      </c>
      <c r="R48" s="116">
        <f t="shared" si="35"/>
        <v>165</v>
      </c>
      <c r="T48">
        <v>502</v>
      </c>
      <c r="U48">
        <v>1960</v>
      </c>
      <c r="V48" t="s">
        <v>370</v>
      </c>
      <c r="W48">
        <v>1502.941</v>
      </c>
      <c r="X48">
        <v>896.95</v>
      </c>
      <c r="Y48">
        <v>1.6759999999999999</v>
      </c>
      <c r="Z48">
        <v>19.62</v>
      </c>
      <c r="AA48">
        <v>86.041642999999993</v>
      </c>
      <c r="AB48">
        <v>0.37608999999999998</v>
      </c>
      <c r="AC48">
        <v>31.009143000000002</v>
      </c>
      <c r="AD48" s="1">
        <v>351</v>
      </c>
      <c r="AE48">
        <v>3</v>
      </c>
      <c r="AF48">
        <v>165</v>
      </c>
      <c r="AG48">
        <v>82</v>
      </c>
      <c r="AH48">
        <v>17.467599</v>
      </c>
      <c r="AI48">
        <v>256.39999999999998</v>
      </c>
      <c r="AJ48">
        <v>0</v>
      </c>
      <c r="AK48">
        <v>0</v>
      </c>
      <c r="AL48">
        <v>0</v>
      </c>
      <c r="AM48" t="s">
        <v>371</v>
      </c>
      <c r="AN48" t="s">
        <v>623</v>
      </c>
      <c r="AO48">
        <v>1401.9839999999999</v>
      </c>
      <c r="AR48" t="s">
        <v>118</v>
      </c>
      <c r="AS48" t="s">
        <v>119</v>
      </c>
      <c r="AT48" t="s">
        <v>208</v>
      </c>
      <c r="AU48" t="s">
        <v>370</v>
      </c>
      <c r="AV48" t="s">
        <v>48</v>
      </c>
      <c r="AW48">
        <v>2</v>
      </c>
      <c r="BB48">
        <v>0.80067499974098399</v>
      </c>
      <c r="BC48" t="s">
        <v>67</v>
      </c>
      <c r="BF48" t="s">
        <v>118</v>
      </c>
      <c r="BG48" t="s">
        <v>119</v>
      </c>
      <c r="BH48" t="s">
        <v>370</v>
      </c>
      <c r="BI48">
        <v>1960</v>
      </c>
      <c r="BJ48">
        <v>2</v>
      </c>
      <c r="BK48" t="s">
        <v>208</v>
      </c>
      <c r="BL48" t="s">
        <v>215</v>
      </c>
      <c r="BM48">
        <v>0.80067499974098399</v>
      </c>
      <c r="BN48" t="s">
        <v>67</v>
      </c>
      <c r="BO48" t="s">
        <v>179</v>
      </c>
      <c r="BP48">
        <v>1502.9409999999998</v>
      </c>
      <c r="BQ48" t="s">
        <v>68</v>
      </c>
    </row>
    <row r="49" spans="1:69" ht="16.5">
      <c r="A49" s="59" t="str">
        <f t="shared" si="18"/>
        <v>강인여객</v>
      </c>
      <c r="B49" s="60" t="str">
        <f t="shared" si="19"/>
        <v>문대학</v>
      </c>
      <c r="C49" s="61" t="str">
        <f t="shared" si="20"/>
        <v>A</v>
      </c>
      <c r="D49" s="62">
        <f t="shared" si="21"/>
        <v>0.99913017216488331</v>
      </c>
      <c r="E49" s="63">
        <f t="shared" si="22"/>
        <v>8784</v>
      </c>
      <c r="F49" s="64" t="str">
        <f t="shared" si="23"/>
        <v>103-1</v>
      </c>
      <c r="G49" s="65" t="str">
        <f t="shared" si="24"/>
        <v>70바5961</v>
      </c>
      <c r="H49" s="66">
        <f t="shared" si="25"/>
        <v>4</v>
      </c>
      <c r="I49" s="67">
        <f t="shared" si="26"/>
        <v>2553.2160000000003</v>
      </c>
      <c r="J49" s="68">
        <f t="shared" si="27"/>
        <v>2.3151843504073157E-2</v>
      </c>
      <c r="K49" s="68">
        <f t="shared" si="28"/>
        <v>0.36501234642089997</v>
      </c>
      <c r="L49" s="68">
        <f t="shared" si="29"/>
        <v>0.13355705118564193</v>
      </c>
      <c r="M49" s="69">
        <f t="shared" si="30"/>
        <v>12.646000000000001</v>
      </c>
      <c r="N49" s="70">
        <f t="shared" si="31"/>
        <v>0</v>
      </c>
      <c r="O49" s="70">
        <f t="shared" si="32"/>
        <v>9.8307389582393352</v>
      </c>
      <c r="P49" s="113">
        <f t="shared" si="33"/>
        <v>21</v>
      </c>
      <c r="Q49" s="114">
        <f t="shared" si="34"/>
        <v>0</v>
      </c>
      <c r="R49" s="114">
        <f t="shared" si="35"/>
        <v>251</v>
      </c>
      <c r="T49">
        <v>502</v>
      </c>
      <c r="U49">
        <v>8784</v>
      </c>
      <c r="V49" t="s">
        <v>372</v>
      </c>
      <c r="W49">
        <v>2553.2159999999999</v>
      </c>
      <c r="X49">
        <v>1219.432</v>
      </c>
      <c r="Y49">
        <v>2.0939999999999999</v>
      </c>
      <c r="Z49">
        <v>12.646000000000001</v>
      </c>
      <c r="AA49">
        <v>163.280518</v>
      </c>
      <c r="AB49">
        <v>3.7802449999999999</v>
      </c>
      <c r="AC49">
        <v>59.599404999999997</v>
      </c>
      <c r="AD49" s="1">
        <v>341</v>
      </c>
      <c r="AE49">
        <v>0</v>
      </c>
      <c r="AF49">
        <v>251</v>
      </c>
      <c r="AG49">
        <v>82</v>
      </c>
      <c r="AH49">
        <v>15.636991</v>
      </c>
      <c r="AI49">
        <v>1936.1</v>
      </c>
      <c r="AJ49">
        <v>7.7</v>
      </c>
      <c r="AK49">
        <v>21</v>
      </c>
      <c r="AL49">
        <v>16364</v>
      </c>
      <c r="AM49" t="s">
        <v>373</v>
      </c>
      <c r="AN49" t="s">
        <v>624</v>
      </c>
      <c r="AO49">
        <v>2023.941</v>
      </c>
      <c r="AR49" t="s">
        <v>118</v>
      </c>
      <c r="AS49" t="s">
        <v>120</v>
      </c>
      <c r="AT49" t="s">
        <v>235</v>
      </c>
      <c r="AU49" t="s">
        <v>372</v>
      </c>
      <c r="AV49" t="s">
        <v>48</v>
      </c>
      <c r="AW49">
        <v>4</v>
      </c>
      <c r="BB49">
        <v>0.99913017216488331</v>
      </c>
      <c r="BC49" t="s">
        <v>66</v>
      </c>
      <c r="BF49" t="s">
        <v>118</v>
      </c>
      <c r="BG49" t="s">
        <v>120</v>
      </c>
      <c r="BH49" t="s">
        <v>372</v>
      </c>
      <c r="BI49">
        <v>8784</v>
      </c>
      <c r="BJ49">
        <v>4</v>
      </c>
      <c r="BK49" t="s">
        <v>235</v>
      </c>
      <c r="BL49" t="s">
        <v>254</v>
      </c>
      <c r="BM49">
        <v>0.99913017216488331</v>
      </c>
      <c r="BN49" t="s">
        <v>66</v>
      </c>
      <c r="BO49" t="s">
        <v>178</v>
      </c>
      <c r="BP49">
        <v>2553.2160000000003</v>
      </c>
      <c r="BQ49" t="s">
        <v>69</v>
      </c>
    </row>
    <row r="50" spans="1:69" ht="16.5">
      <c r="A50" s="42" t="str">
        <f t="shared" si="18"/>
        <v>강인여객</v>
      </c>
      <c r="B50" s="43" t="str">
        <f t="shared" si="19"/>
        <v>문정일</v>
      </c>
      <c r="C50" s="44" t="str">
        <f t="shared" si="20"/>
        <v>D</v>
      </c>
      <c r="D50" s="45">
        <f t="shared" si="21"/>
        <v>0.82933443759638226</v>
      </c>
      <c r="E50" s="46">
        <f t="shared" si="22"/>
        <v>4646</v>
      </c>
      <c r="F50" s="47" t="str">
        <f t="shared" si="23"/>
        <v>103</v>
      </c>
      <c r="G50" s="48" t="str">
        <f t="shared" si="24"/>
        <v>70바5067</v>
      </c>
      <c r="H50" s="49">
        <f t="shared" si="25"/>
        <v>3</v>
      </c>
      <c r="I50" s="50">
        <f t="shared" si="26"/>
        <v>272.03300000000002</v>
      </c>
      <c r="J50" s="51">
        <f t="shared" si="27"/>
        <v>5.4083089184895752E-2</v>
      </c>
      <c r="K50" s="51">
        <f t="shared" si="28"/>
        <v>0.35608124064078189</v>
      </c>
      <c r="L50" s="51">
        <f t="shared" si="29"/>
        <v>0.43009487819492487</v>
      </c>
      <c r="M50" s="52">
        <f t="shared" si="30"/>
        <v>22.001999999999999</v>
      </c>
      <c r="N50" s="53">
        <f t="shared" si="31"/>
        <v>0.82012757084364474</v>
      </c>
      <c r="O50" s="53">
        <f t="shared" si="32"/>
        <v>55.768674817367845</v>
      </c>
      <c r="P50" s="115">
        <f t="shared" si="33"/>
        <v>15</v>
      </c>
      <c r="Q50" s="116">
        <f t="shared" si="34"/>
        <v>4</v>
      </c>
      <c r="R50" s="116">
        <f t="shared" si="35"/>
        <v>272</v>
      </c>
      <c r="T50">
        <v>502</v>
      </c>
      <c r="U50">
        <v>4646</v>
      </c>
      <c r="V50" t="s">
        <v>625</v>
      </c>
      <c r="W50">
        <v>487.72899999999998</v>
      </c>
      <c r="X50">
        <v>296.15499999999997</v>
      </c>
      <c r="Y50">
        <v>1.647</v>
      </c>
      <c r="Z50">
        <v>22.001999999999999</v>
      </c>
      <c r="AA50">
        <v>28.54138</v>
      </c>
      <c r="AB50">
        <v>1.543606</v>
      </c>
      <c r="AC50">
        <v>10.16305</v>
      </c>
      <c r="AD50" s="1">
        <v>117</v>
      </c>
      <c r="AE50">
        <v>4</v>
      </c>
      <c r="AF50">
        <v>272</v>
      </c>
      <c r="AG50">
        <v>87</v>
      </c>
      <c r="AH50">
        <v>17.088486</v>
      </c>
      <c r="AI50">
        <v>1178.3</v>
      </c>
      <c r="AJ50">
        <v>45</v>
      </c>
      <c r="AK50">
        <v>15</v>
      </c>
      <c r="AL50">
        <v>147</v>
      </c>
      <c r="AM50" t="s">
        <v>626</v>
      </c>
      <c r="AN50" t="s">
        <v>627</v>
      </c>
      <c r="AO50">
        <v>137.47300000000001</v>
      </c>
      <c r="AR50" t="s">
        <v>118</v>
      </c>
      <c r="AS50" t="s">
        <v>119</v>
      </c>
      <c r="AT50" t="s">
        <v>204</v>
      </c>
      <c r="AU50" t="s">
        <v>625</v>
      </c>
      <c r="AV50" t="s">
        <v>48</v>
      </c>
      <c r="AW50">
        <v>3</v>
      </c>
      <c r="BB50">
        <v>0.82933443759638226</v>
      </c>
      <c r="BC50" t="s">
        <v>67</v>
      </c>
      <c r="BF50" t="s">
        <v>118</v>
      </c>
      <c r="BG50" t="s">
        <v>119</v>
      </c>
      <c r="BH50" t="s">
        <v>625</v>
      </c>
      <c r="BI50">
        <v>4646</v>
      </c>
      <c r="BJ50">
        <v>3</v>
      </c>
      <c r="BK50" t="s">
        <v>204</v>
      </c>
      <c r="BL50" t="s">
        <v>211</v>
      </c>
      <c r="BM50">
        <v>0.82933443759638226</v>
      </c>
      <c r="BN50" t="s">
        <v>67</v>
      </c>
      <c r="BO50" t="s">
        <v>179</v>
      </c>
      <c r="BP50">
        <v>272.03300000000002</v>
      </c>
      <c r="BQ50" t="s">
        <v>71</v>
      </c>
    </row>
    <row r="51" spans="1:69" ht="16.5">
      <c r="A51" s="59" t="str">
        <f t="shared" si="18"/>
        <v>강인여객</v>
      </c>
      <c r="B51" s="60" t="str">
        <f t="shared" si="19"/>
        <v>박영민</v>
      </c>
      <c r="C51" s="61" t="str">
        <f t="shared" si="20"/>
        <v>C</v>
      </c>
      <c r="D51" s="62">
        <f t="shared" si="21"/>
        <v>0.89778616391178268</v>
      </c>
      <c r="E51" s="63">
        <f t="shared" si="22"/>
        <v>6389</v>
      </c>
      <c r="F51" s="64" t="str">
        <f t="shared" si="23"/>
        <v>103</v>
      </c>
      <c r="G51" s="65" t="str">
        <f t="shared" si="24"/>
        <v>70바5084</v>
      </c>
      <c r="H51" s="66">
        <f t="shared" si="25"/>
        <v>12</v>
      </c>
      <c r="I51" s="67">
        <f t="shared" si="26"/>
        <v>2260.1849999999999</v>
      </c>
      <c r="J51" s="68">
        <f t="shared" si="27"/>
        <v>3.0956777584930052E-3</v>
      </c>
      <c r="K51" s="68">
        <f t="shared" si="28"/>
        <v>0.38500581066668632</v>
      </c>
      <c r="L51" s="68">
        <f t="shared" si="29"/>
        <v>0.12299878107323073</v>
      </c>
      <c r="M51" s="69">
        <f t="shared" si="30"/>
        <v>16.989999999999998</v>
      </c>
      <c r="N51" s="70">
        <f t="shared" si="31"/>
        <v>0.13273249756104036</v>
      </c>
      <c r="O51" s="70">
        <f t="shared" si="32"/>
        <v>16.503073863422685</v>
      </c>
      <c r="P51" s="113">
        <f t="shared" si="33"/>
        <v>40</v>
      </c>
      <c r="Q51" s="114">
        <f t="shared" si="34"/>
        <v>3</v>
      </c>
      <c r="R51" s="114">
        <f t="shared" si="35"/>
        <v>373</v>
      </c>
      <c r="T51">
        <v>502</v>
      </c>
      <c r="U51">
        <v>6389</v>
      </c>
      <c r="V51" t="s">
        <v>374</v>
      </c>
      <c r="W51">
        <v>2260.1849999999999</v>
      </c>
      <c r="X51">
        <v>1227.7190000000001</v>
      </c>
      <c r="Y51">
        <v>1.841</v>
      </c>
      <c r="Z51">
        <v>16.989999999999998</v>
      </c>
      <c r="AA51">
        <v>137.639972</v>
      </c>
      <c r="AB51">
        <v>0.426089</v>
      </c>
      <c r="AC51">
        <v>52.992189000000003</v>
      </c>
      <c r="AD51" s="1">
        <v>278</v>
      </c>
      <c r="AE51">
        <v>3</v>
      </c>
      <c r="AF51">
        <v>373</v>
      </c>
      <c r="AG51">
        <v>88</v>
      </c>
      <c r="AH51">
        <v>16.420991999999998</v>
      </c>
      <c r="AI51">
        <v>1366.1</v>
      </c>
      <c r="AJ51">
        <v>8</v>
      </c>
      <c r="AK51">
        <v>40</v>
      </c>
      <c r="AL51">
        <v>0</v>
      </c>
      <c r="AM51" t="s">
        <v>375</v>
      </c>
      <c r="AN51" t="s">
        <v>628</v>
      </c>
      <c r="AO51">
        <v>406.74200000000002</v>
      </c>
      <c r="AR51" t="s">
        <v>118</v>
      </c>
      <c r="AS51" t="s">
        <v>119</v>
      </c>
      <c r="AT51" t="s">
        <v>207</v>
      </c>
      <c r="AU51" t="s">
        <v>374</v>
      </c>
      <c r="AV51" t="s">
        <v>48</v>
      </c>
      <c r="AW51">
        <v>12</v>
      </c>
      <c r="BB51">
        <v>0.89778616391178268</v>
      </c>
      <c r="BC51" t="s">
        <v>69</v>
      </c>
      <c r="BF51" t="s">
        <v>118</v>
      </c>
      <c r="BG51" t="s">
        <v>119</v>
      </c>
      <c r="BH51" t="s">
        <v>374</v>
      </c>
      <c r="BI51">
        <v>6389</v>
      </c>
      <c r="BJ51">
        <v>12</v>
      </c>
      <c r="BK51" t="s">
        <v>207</v>
      </c>
      <c r="BL51" t="s">
        <v>211</v>
      </c>
      <c r="BM51">
        <v>0.89778616391178268</v>
      </c>
      <c r="BN51" t="s">
        <v>69</v>
      </c>
      <c r="BO51" t="s">
        <v>177</v>
      </c>
      <c r="BP51">
        <v>2260.1849999999999</v>
      </c>
      <c r="BQ51" t="s">
        <v>66</v>
      </c>
    </row>
    <row r="52" spans="1:69" ht="16.5">
      <c r="A52" s="42" t="str">
        <f t="shared" si="18"/>
        <v>강인여객</v>
      </c>
      <c r="B52" s="43" t="str">
        <f t="shared" si="19"/>
        <v>박영우</v>
      </c>
      <c r="C52" s="44" t="str">
        <f t="shared" si="20"/>
        <v>B</v>
      </c>
      <c r="D52" s="45">
        <f t="shared" si="21"/>
        <v>0.92464898877377122</v>
      </c>
      <c r="E52" s="46">
        <f t="shared" si="22"/>
        <v>1104</v>
      </c>
      <c r="F52" s="47" t="str">
        <f t="shared" si="23"/>
        <v>223</v>
      </c>
      <c r="G52" s="48" t="str">
        <f t="shared" si="24"/>
        <v>72바1263</v>
      </c>
      <c r="H52" s="49">
        <f t="shared" si="25"/>
        <v>8</v>
      </c>
      <c r="I52" s="50">
        <f t="shared" si="26"/>
        <v>4528.4130000000005</v>
      </c>
      <c r="J52" s="51">
        <f t="shared" si="27"/>
        <v>1.0890955602211982E-2</v>
      </c>
      <c r="K52" s="51">
        <f t="shared" si="28"/>
        <v>0.25778130671541394</v>
      </c>
      <c r="L52" s="51">
        <f t="shared" si="29"/>
        <v>0.21287810983671318</v>
      </c>
      <c r="M52" s="52">
        <f t="shared" si="30"/>
        <v>14.035</v>
      </c>
      <c r="N52" s="53">
        <f t="shared" si="31"/>
        <v>0</v>
      </c>
      <c r="O52" s="53">
        <f t="shared" si="32"/>
        <v>12.145535312260609</v>
      </c>
      <c r="P52" s="115">
        <f t="shared" si="33"/>
        <v>22</v>
      </c>
      <c r="Q52" s="116">
        <f t="shared" si="34"/>
        <v>0</v>
      </c>
      <c r="R52" s="116">
        <f t="shared" si="35"/>
        <v>550</v>
      </c>
      <c r="T52">
        <v>502</v>
      </c>
      <c r="U52">
        <v>1104</v>
      </c>
      <c r="V52" t="s">
        <v>376</v>
      </c>
      <c r="W52">
        <v>4528.4129999999996</v>
      </c>
      <c r="X52">
        <v>1969.865</v>
      </c>
      <c r="Y52">
        <v>2.2989999999999999</v>
      </c>
      <c r="Z52">
        <v>14.035</v>
      </c>
      <c r="AA52">
        <v>194.22023899999999</v>
      </c>
      <c r="AB52">
        <v>2.1152440000000001</v>
      </c>
      <c r="AC52">
        <v>50.066347</v>
      </c>
      <c r="AD52" s="1">
        <v>964</v>
      </c>
      <c r="AE52">
        <v>0</v>
      </c>
      <c r="AF52">
        <v>550</v>
      </c>
      <c r="AG52">
        <v>92</v>
      </c>
      <c r="AH52">
        <v>23.315864999999999</v>
      </c>
      <c r="AI52">
        <v>30525.4</v>
      </c>
      <c r="AJ52">
        <v>11361.8</v>
      </c>
      <c r="AK52">
        <v>22</v>
      </c>
      <c r="AL52">
        <v>10248</v>
      </c>
      <c r="AM52" t="s">
        <v>377</v>
      </c>
      <c r="AN52" t="s">
        <v>629</v>
      </c>
      <c r="AO52">
        <v>1293.8420000000001</v>
      </c>
      <c r="AR52" t="s">
        <v>118</v>
      </c>
      <c r="AS52" t="s">
        <v>121</v>
      </c>
      <c r="AT52" t="s">
        <v>268</v>
      </c>
      <c r="AU52" t="s">
        <v>376</v>
      </c>
      <c r="AV52" t="s">
        <v>48</v>
      </c>
      <c r="AW52">
        <v>8</v>
      </c>
      <c r="BB52">
        <v>0.92464898877377122</v>
      </c>
      <c r="BC52" t="s">
        <v>68</v>
      </c>
      <c r="BF52" t="s">
        <v>118</v>
      </c>
      <c r="BG52" t="s">
        <v>121</v>
      </c>
      <c r="BH52" t="s">
        <v>376</v>
      </c>
      <c r="BI52">
        <v>1104</v>
      </c>
      <c r="BJ52">
        <v>8</v>
      </c>
      <c r="BK52" t="s">
        <v>268</v>
      </c>
      <c r="BL52" t="s">
        <v>260</v>
      </c>
      <c r="BM52">
        <v>0.92464898877377122</v>
      </c>
      <c r="BN52" t="s">
        <v>68</v>
      </c>
      <c r="BO52" t="s">
        <v>175</v>
      </c>
      <c r="BP52">
        <v>4528.4130000000005</v>
      </c>
      <c r="BQ52" t="s">
        <v>69</v>
      </c>
    </row>
    <row r="53" spans="1:69" ht="16.5">
      <c r="A53" s="59" t="str">
        <f t="shared" si="18"/>
        <v>강인여객</v>
      </c>
      <c r="B53" s="60" t="str">
        <f t="shared" si="19"/>
        <v>박정래</v>
      </c>
      <c r="C53" s="61" t="str">
        <f t="shared" si="20"/>
        <v>C</v>
      </c>
      <c r="D53" s="62">
        <f t="shared" si="21"/>
        <v>0.879</v>
      </c>
      <c r="E53" s="63">
        <f t="shared" si="22"/>
        <v>8577</v>
      </c>
      <c r="F53" s="64" t="str">
        <f t="shared" si="23"/>
        <v>103</v>
      </c>
      <c r="G53" s="65" t="str">
        <f t="shared" si="24"/>
        <v>72바1300</v>
      </c>
      <c r="H53" s="66">
        <f t="shared" si="25"/>
        <v>1</v>
      </c>
      <c r="I53" s="67">
        <f t="shared" si="26"/>
        <v>1941.528</v>
      </c>
      <c r="J53" s="68">
        <f t="shared" si="27"/>
        <v>9.543067754767251E-3</v>
      </c>
      <c r="K53" s="68">
        <f t="shared" si="28"/>
        <v>0.35938632043875768</v>
      </c>
      <c r="L53" s="68">
        <f t="shared" si="29"/>
        <v>0.23538161695324508</v>
      </c>
      <c r="M53" s="69">
        <f t="shared" si="30"/>
        <v>17.920000000000002</v>
      </c>
      <c r="N53" s="70">
        <f t="shared" si="31"/>
        <v>0</v>
      </c>
      <c r="O53" s="70">
        <f t="shared" si="32"/>
        <v>2.6267970382090806</v>
      </c>
      <c r="P53" s="113">
        <f t="shared" si="33"/>
        <v>988</v>
      </c>
      <c r="Q53" s="114">
        <f t="shared" si="34"/>
        <v>0</v>
      </c>
      <c r="R53" s="114">
        <f t="shared" si="35"/>
        <v>51</v>
      </c>
      <c r="T53">
        <v>502</v>
      </c>
      <c r="U53">
        <v>8577</v>
      </c>
      <c r="V53" t="s">
        <v>378</v>
      </c>
      <c r="W53">
        <v>1941.528</v>
      </c>
      <c r="X53">
        <v>1104.3440000000001</v>
      </c>
      <c r="Y53">
        <v>1.758</v>
      </c>
      <c r="Z53">
        <v>17.920000000000002</v>
      </c>
      <c r="AA53">
        <v>117.971079</v>
      </c>
      <c r="AB53">
        <v>1.1258060000000001</v>
      </c>
      <c r="AC53">
        <v>42.397191999999997</v>
      </c>
      <c r="AD53" s="1">
        <v>457</v>
      </c>
      <c r="AE53">
        <v>0</v>
      </c>
      <c r="AF53">
        <v>51</v>
      </c>
      <c r="AG53">
        <v>82</v>
      </c>
      <c r="AH53">
        <v>16.457660000000001</v>
      </c>
      <c r="AI53">
        <v>663.3</v>
      </c>
      <c r="AJ53">
        <v>0</v>
      </c>
      <c r="AK53">
        <v>988</v>
      </c>
      <c r="AL53">
        <v>0</v>
      </c>
      <c r="AM53" t="s">
        <v>379</v>
      </c>
      <c r="AN53" t="s">
        <v>630</v>
      </c>
      <c r="AO53">
        <v>1941.528</v>
      </c>
      <c r="AR53" t="s">
        <v>118</v>
      </c>
      <c r="AS53" t="s">
        <v>119</v>
      </c>
      <c r="AT53" t="s">
        <v>224</v>
      </c>
      <c r="AU53" t="s">
        <v>378</v>
      </c>
      <c r="AV53" t="s">
        <v>48</v>
      </c>
      <c r="AW53">
        <v>1</v>
      </c>
      <c r="BB53">
        <v>0.879</v>
      </c>
      <c r="BC53" t="s">
        <v>69</v>
      </c>
      <c r="BF53" t="s">
        <v>118</v>
      </c>
      <c r="BG53" t="s">
        <v>119</v>
      </c>
      <c r="BH53" t="s">
        <v>378</v>
      </c>
      <c r="BI53">
        <v>8577</v>
      </c>
      <c r="BJ53">
        <v>1</v>
      </c>
      <c r="BK53" t="s">
        <v>224</v>
      </c>
      <c r="BL53" t="s">
        <v>174</v>
      </c>
      <c r="BM53">
        <v>0.879</v>
      </c>
      <c r="BN53" t="s">
        <v>69</v>
      </c>
      <c r="BO53" t="s">
        <v>177</v>
      </c>
      <c r="BP53">
        <v>1941.528</v>
      </c>
      <c r="BQ53" t="s">
        <v>69</v>
      </c>
    </row>
    <row r="54" spans="1:69" ht="16.5">
      <c r="A54" s="42" t="str">
        <f t="shared" si="18"/>
        <v>강인여객</v>
      </c>
      <c r="B54" s="43" t="str">
        <f t="shared" si="19"/>
        <v>박정환</v>
      </c>
      <c r="C54" s="44" t="str">
        <f t="shared" si="20"/>
        <v>F</v>
      </c>
      <c r="D54" s="45">
        <f t="shared" si="21"/>
        <v>0.75526765731260048</v>
      </c>
      <c r="E54" s="46">
        <f t="shared" si="22"/>
        <v>4916</v>
      </c>
      <c r="F54" s="47" t="str">
        <f t="shared" si="23"/>
        <v>103-1</v>
      </c>
      <c r="G54" s="48" t="str">
        <f t="shared" si="24"/>
        <v>70바6037</v>
      </c>
      <c r="H54" s="49">
        <f t="shared" si="25"/>
        <v>2</v>
      </c>
      <c r="I54" s="50">
        <f t="shared" si="26"/>
        <v>1370.1969999999999</v>
      </c>
      <c r="J54" s="51">
        <f t="shared" si="27"/>
        <v>9.7216307067596562E-3</v>
      </c>
      <c r="K54" s="51">
        <f t="shared" si="28"/>
        <v>0.3580393773791018</v>
      </c>
      <c r="L54" s="51">
        <f t="shared" si="29"/>
        <v>0.14304512416827656</v>
      </c>
      <c r="M54" s="52">
        <f t="shared" si="30"/>
        <v>19.234000000000002</v>
      </c>
      <c r="N54" s="53">
        <f t="shared" si="31"/>
        <v>0.14596441241660871</v>
      </c>
      <c r="O54" s="53">
        <f t="shared" si="32"/>
        <v>19.924142294867089</v>
      </c>
      <c r="P54" s="115">
        <f t="shared" si="33"/>
        <v>8</v>
      </c>
      <c r="Q54" s="116">
        <f t="shared" si="34"/>
        <v>2</v>
      </c>
      <c r="R54" s="116">
        <f t="shared" si="35"/>
        <v>273</v>
      </c>
      <c r="T54">
        <v>502</v>
      </c>
      <c r="U54">
        <v>4916</v>
      </c>
      <c r="V54" t="s">
        <v>380</v>
      </c>
      <c r="W54">
        <v>1370.1969999999999</v>
      </c>
      <c r="X54">
        <v>827.65599999999995</v>
      </c>
      <c r="Y54">
        <v>1.6559999999999999</v>
      </c>
      <c r="Z54">
        <v>19.234000000000002</v>
      </c>
      <c r="AA54">
        <v>78.088031000000001</v>
      </c>
      <c r="AB54">
        <v>0.75914300000000001</v>
      </c>
      <c r="AC54">
        <v>27.958590000000001</v>
      </c>
      <c r="AD54" s="1">
        <v>196</v>
      </c>
      <c r="AE54">
        <v>2</v>
      </c>
      <c r="AF54">
        <v>273</v>
      </c>
      <c r="AG54">
        <v>90</v>
      </c>
      <c r="AH54">
        <v>17.546824000000001</v>
      </c>
      <c r="AI54">
        <v>1632.3</v>
      </c>
      <c r="AJ54">
        <v>170.1</v>
      </c>
      <c r="AK54">
        <v>8</v>
      </c>
      <c r="AL54">
        <v>1228</v>
      </c>
      <c r="AM54" t="s">
        <v>381</v>
      </c>
      <c r="AN54" t="s">
        <v>631</v>
      </c>
      <c r="AO54">
        <v>1258.8489999999999</v>
      </c>
      <c r="AR54" t="s">
        <v>118</v>
      </c>
      <c r="AS54" t="s">
        <v>120</v>
      </c>
      <c r="AT54" t="s">
        <v>250</v>
      </c>
      <c r="AU54" t="s">
        <v>380</v>
      </c>
      <c r="AV54" t="s">
        <v>48</v>
      </c>
      <c r="AW54">
        <v>2</v>
      </c>
      <c r="BB54">
        <v>0.75526765731260048</v>
      </c>
      <c r="BC54" t="s">
        <v>70</v>
      </c>
      <c r="BF54" t="s">
        <v>118</v>
      </c>
      <c r="BG54" t="s">
        <v>120</v>
      </c>
      <c r="BH54" t="s">
        <v>380</v>
      </c>
      <c r="BI54">
        <v>4916</v>
      </c>
      <c r="BJ54">
        <v>2</v>
      </c>
      <c r="BK54" t="s">
        <v>250</v>
      </c>
      <c r="BL54" t="s">
        <v>230</v>
      </c>
      <c r="BM54">
        <v>0.75526765731260048</v>
      </c>
      <c r="BN54" t="s">
        <v>70</v>
      </c>
      <c r="BO54" t="s">
        <v>184</v>
      </c>
      <c r="BP54">
        <v>1370.1969999999999</v>
      </c>
      <c r="BQ54" t="s">
        <v>69</v>
      </c>
    </row>
    <row r="55" spans="1:69" ht="16.5">
      <c r="A55" s="59" t="str">
        <f t="shared" si="18"/>
        <v>강인여객</v>
      </c>
      <c r="B55" s="60" t="str">
        <f t="shared" si="19"/>
        <v>박주현</v>
      </c>
      <c r="C55" s="61" t="str">
        <f t="shared" si="20"/>
        <v>D</v>
      </c>
      <c r="D55" s="62">
        <f t="shared" si="21"/>
        <v>0.84536194266088938</v>
      </c>
      <c r="E55" s="63">
        <f t="shared" si="22"/>
        <v>5883</v>
      </c>
      <c r="F55" s="64" t="str">
        <f t="shared" si="23"/>
        <v>103</v>
      </c>
      <c r="G55" s="65" t="str">
        <f t="shared" si="24"/>
        <v>70바5085</v>
      </c>
      <c r="H55" s="66">
        <f t="shared" si="25"/>
        <v>3</v>
      </c>
      <c r="I55" s="67">
        <f t="shared" si="26"/>
        <v>2291.3040000000001</v>
      </c>
      <c r="J55" s="68">
        <f t="shared" si="27"/>
        <v>5.224613772326794E-3</v>
      </c>
      <c r="K55" s="68">
        <f t="shared" si="28"/>
        <v>0.36659479823422386</v>
      </c>
      <c r="L55" s="68">
        <f t="shared" si="29"/>
        <v>0.3351803165359114</v>
      </c>
      <c r="M55" s="69">
        <f t="shared" si="30"/>
        <v>17.957000000000001</v>
      </c>
      <c r="N55" s="70">
        <f t="shared" si="31"/>
        <v>0.30550289267596092</v>
      </c>
      <c r="O55" s="70">
        <f t="shared" si="32"/>
        <v>11.434536840157394</v>
      </c>
      <c r="P55" s="113">
        <f t="shared" si="33"/>
        <v>1</v>
      </c>
      <c r="Q55" s="114">
        <f t="shared" si="34"/>
        <v>7</v>
      </c>
      <c r="R55" s="114">
        <f t="shared" si="35"/>
        <v>262</v>
      </c>
      <c r="T55">
        <v>502</v>
      </c>
      <c r="U55">
        <v>5883</v>
      </c>
      <c r="V55" t="s">
        <v>382</v>
      </c>
      <c r="W55">
        <v>2291.3040000000001</v>
      </c>
      <c r="X55">
        <v>1301.0530000000001</v>
      </c>
      <c r="Y55">
        <v>1.7609999999999999</v>
      </c>
      <c r="Z55">
        <v>17.957000000000001</v>
      </c>
      <c r="AA55">
        <v>134.55884599999999</v>
      </c>
      <c r="AB55">
        <v>0.70301800000000003</v>
      </c>
      <c r="AC55">
        <v>49.328572999999999</v>
      </c>
      <c r="AD55" s="1">
        <v>768</v>
      </c>
      <c r="AE55">
        <v>7</v>
      </c>
      <c r="AF55">
        <v>262</v>
      </c>
      <c r="AG55">
        <v>92</v>
      </c>
      <c r="AH55">
        <v>17.028267</v>
      </c>
      <c r="AI55">
        <v>2325.5</v>
      </c>
      <c r="AJ55">
        <v>295.8</v>
      </c>
      <c r="AK55">
        <v>1</v>
      </c>
      <c r="AL55">
        <v>8</v>
      </c>
      <c r="AM55" t="s">
        <v>383</v>
      </c>
      <c r="AN55" t="s">
        <v>632</v>
      </c>
      <c r="AO55">
        <v>1936.6880000000001</v>
      </c>
      <c r="AR55" t="s">
        <v>118</v>
      </c>
      <c r="AS55" t="s">
        <v>119</v>
      </c>
      <c r="AT55" t="s">
        <v>208</v>
      </c>
      <c r="AU55" t="s">
        <v>382</v>
      </c>
      <c r="AV55" t="s">
        <v>48</v>
      </c>
      <c r="AW55">
        <v>3</v>
      </c>
      <c r="BB55">
        <v>0.84536194266088938</v>
      </c>
      <c r="BC55" t="s">
        <v>67</v>
      </c>
      <c r="BF55" t="s">
        <v>118</v>
      </c>
      <c r="BG55" t="s">
        <v>119</v>
      </c>
      <c r="BH55" t="s">
        <v>382</v>
      </c>
      <c r="BI55">
        <v>5883</v>
      </c>
      <c r="BJ55">
        <v>3</v>
      </c>
      <c r="BK55" t="s">
        <v>208</v>
      </c>
      <c r="BL55" t="s">
        <v>215</v>
      </c>
      <c r="BM55">
        <v>0.84536194266088938</v>
      </c>
      <c r="BN55" t="s">
        <v>67</v>
      </c>
      <c r="BO55" t="s">
        <v>179</v>
      </c>
      <c r="BP55">
        <v>2291.3040000000001</v>
      </c>
      <c r="BQ55" t="s">
        <v>71</v>
      </c>
    </row>
    <row r="56" spans="1:69" ht="16.5">
      <c r="A56" s="42" t="str">
        <f t="shared" si="18"/>
        <v>강인여객</v>
      </c>
      <c r="B56" s="43" t="str">
        <f t="shared" si="19"/>
        <v>박창명</v>
      </c>
      <c r="C56" s="44" t="str">
        <f t="shared" si="20"/>
        <v>B</v>
      </c>
      <c r="D56" s="45">
        <f t="shared" si="21"/>
        <v>0.94499999999999995</v>
      </c>
      <c r="E56" s="46">
        <f t="shared" si="22"/>
        <v>9896</v>
      </c>
      <c r="F56" s="47" t="str">
        <f t="shared" si="23"/>
        <v>급행91</v>
      </c>
      <c r="G56" s="48" t="str">
        <f t="shared" si="24"/>
        <v>72바1259</v>
      </c>
      <c r="H56" s="49">
        <f t="shared" si="25"/>
        <v>2</v>
      </c>
      <c r="I56" s="50">
        <f t="shared" si="26"/>
        <v>4630.1109999999999</v>
      </c>
      <c r="J56" s="51">
        <f t="shared" si="27"/>
        <v>1.8771528975581889E-2</v>
      </c>
      <c r="K56" s="51">
        <f t="shared" si="28"/>
        <v>0.30881161920149813</v>
      </c>
      <c r="L56" s="51">
        <f t="shared" si="29"/>
        <v>0.22677642069488183</v>
      </c>
      <c r="M56" s="52">
        <f t="shared" si="30"/>
        <v>18.097000000000001</v>
      </c>
      <c r="N56" s="53">
        <f t="shared" si="31"/>
        <v>0</v>
      </c>
      <c r="O56" s="53">
        <f t="shared" si="32"/>
        <v>10.950061456410008</v>
      </c>
      <c r="P56" s="115">
        <f t="shared" si="33"/>
        <v>21</v>
      </c>
      <c r="Q56" s="116">
        <f t="shared" si="34"/>
        <v>0</v>
      </c>
      <c r="R56" s="116">
        <f t="shared" si="35"/>
        <v>507</v>
      </c>
      <c r="T56">
        <v>502</v>
      </c>
      <c r="U56">
        <v>9896</v>
      </c>
      <c r="V56" t="s">
        <v>384</v>
      </c>
      <c r="W56">
        <v>4630.1109999999999</v>
      </c>
      <c r="X56">
        <v>1864.9760000000001</v>
      </c>
      <c r="Y56">
        <v>2.4830000000000001</v>
      </c>
      <c r="Z56">
        <v>18.097000000000001</v>
      </c>
      <c r="AA56">
        <v>183.342444</v>
      </c>
      <c r="AB56">
        <v>3.4416180000000001</v>
      </c>
      <c r="AC56">
        <v>56.618276999999999</v>
      </c>
      <c r="AD56" s="1">
        <v>1050</v>
      </c>
      <c r="AE56">
        <v>0</v>
      </c>
      <c r="AF56">
        <v>507</v>
      </c>
      <c r="AG56">
        <v>98</v>
      </c>
      <c r="AH56">
        <v>25.253895</v>
      </c>
      <c r="AI56">
        <v>21375.4</v>
      </c>
      <c r="AJ56">
        <v>2114.1</v>
      </c>
      <c r="AK56">
        <v>21</v>
      </c>
      <c r="AL56">
        <v>6384</v>
      </c>
      <c r="AM56" t="s">
        <v>385</v>
      </c>
      <c r="AN56" t="s">
        <v>633</v>
      </c>
      <c r="AO56">
        <v>4434.165</v>
      </c>
      <c r="AR56" t="s">
        <v>118</v>
      </c>
      <c r="AS56" t="s">
        <v>122</v>
      </c>
      <c r="AT56" t="s">
        <v>280</v>
      </c>
      <c r="AU56" t="s">
        <v>384</v>
      </c>
      <c r="AV56" t="s">
        <v>48</v>
      </c>
      <c r="AW56">
        <v>2</v>
      </c>
      <c r="BB56">
        <v>0.94499999999999995</v>
      </c>
      <c r="BC56" t="s">
        <v>68</v>
      </c>
      <c r="BF56" t="s">
        <v>118</v>
      </c>
      <c r="BG56" t="s">
        <v>122</v>
      </c>
      <c r="BH56" t="s">
        <v>384</v>
      </c>
      <c r="BI56">
        <v>9896</v>
      </c>
      <c r="BJ56">
        <v>2</v>
      </c>
      <c r="BK56" t="s">
        <v>280</v>
      </c>
      <c r="BL56" t="s">
        <v>275</v>
      </c>
      <c r="BM56">
        <v>0.94499999999999995</v>
      </c>
      <c r="BN56" t="s">
        <v>68</v>
      </c>
      <c r="BO56" t="s">
        <v>175</v>
      </c>
      <c r="BP56">
        <v>4630.1109999999999</v>
      </c>
      <c r="BQ56" t="s">
        <v>69</v>
      </c>
    </row>
    <row r="57" spans="1:69" ht="16.5">
      <c r="A57" s="59" t="str">
        <f t="shared" si="18"/>
        <v>강인여객</v>
      </c>
      <c r="B57" s="60" t="str">
        <f t="shared" si="19"/>
        <v>박희덕</v>
      </c>
      <c r="C57" s="61" t="str">
        <f t="shared" si="20"/>
        <v>D</v>
      </c>
      <c r="D57" s="62">
        <f t="shared" si="21"/>
        <v>0.84813491738348956</v>
      </c>
      <c r="E57" s="63">
        <f t="shared" si="22"/>
        <v>7080</v>
      </c>
      <c r="F57" s="64" t="str">
        <f t="shared" si="23"/>
        <v>103</v>
      </c>
      <c r="G57" s="65" t="str">
        <f t="shared" si="24"/>
        <v>70바5085</v>
      </c>
      <c r="H57" s="66">
        <f t="shared" si="25"/>
        <v>10</v>
      </c>
      <c r="I57" s="67">
        <f t="shared" si="26"/>
        <v>1762.838</v>
      </c>
      <c r="J57" s="68">
        <f t="shared" si="27"/>
        <v>2.9109360563040105E-2</v>
      </c>
      <c r="K57" s="68">
        <f t="shared" si="28"/>
        <v>0.3753031981964966</v>
      </c>
      <c r="L57" s="68">
        <f t="shared" si="29"/>
        <v>0.24052125039283248</v>
      </c>
      <c r="M57" s="69">
        <f t="shared" si="30"/>
        <v>16.516999999999999</v>
      </c>
      <c r="N57" s="70">
        <f t="shared" si="31"/>
        <v>5.6726709998309546E-2</v>
      </c>
      <c r="O57" s="70">
        <f t="shared" si="32"/>
        <v>29.214255649129417</v>
      </c>
      <c r="P57" s="113">
        <f t="shared" si="33"/>
        <v>13</v>
      </c>
      <c r="Q57" s="114">
        <f t="shared" si="34"/>
        <v>1</v>
      </c>
      <c r="R57" s="114">
        <f t="shared" si="35"/>
        <v>515</v>
      </c>
      <c r="T57">
        <v>502</v>
      </c>
      <c r="U57">
        <v>7080</v>
      </c>
      <c r="V57" t="s">
        <v>634</v>
      </c>
      <c r="W57">
        <v>1762.838</v>
      </c>
      <c r="X57">
        <v>994.09500000000003</v>
      </c>
      <c r="Y57">
        <v>1.7729999999999999</v>
      </c>
      <c r="Z57">
        <v>16.516999999999999</v>
      </c>
      <c r="AA57">
        <v>116.981649</v>
      </c>
      <c r="AB57">
        <v>3.4052609999999999</v>
      </c>
      <c r="AC57">
        <v>43.903587000000002</v>
      </c>
      <c r="AD57" s="1">
        <v>424</v>
      </c>
      <c r="AE57">
        <v>1</v>
      </c>
      <c r="AF57">
        <v>515</v>
      </c>
      <c r="AG57">
        <v>86</v>
      </c>
      <c r="AH57">
        <v>15.069355</v>
      </c>
      <c r="AI57">
        <v>1720.7</v>
      </c>
      <c r="AJ57">
        <v>17.399999999999999</v>
      </c>
      <c r="AK57">
        <v>13</v>
      </c>
      <c r="AL57">
        <v>3503</v>
      </c>
      <c r="AM57" t="s">
        <v>635</v>
      </c>
      <c r="AN57" t="s">
        <v>636</v>
      </c>
      <c r="AO57">
        <v>315.70999999999998</v>
      </c>
      <c r="AR57" t="s">
        <v>118</v>
      </c>
      <c r="AS57" t="s">
        <v>119</v>
      </c>
      <c r="AT57" t="s">
        <v>208</v>
      </c>
      <c r="AU57" t="s">
        <v>634</v>
      </c>
      <c r="AV57" t="s">
        <v>48</v>
      </c>
      <c r="AW57">
        <v>10</v>
      </c>
      <c r="BB57">
        <v>0.84813491738348956</v>
      </c>
      <c r="BC57" t="s">
        <v>67</v>
      </c>
      <c r="BF57" t="s">
        <v>118</v>
      </c>
      <c r="BG57" t="s">
        <v>119</v>
      </c>
      <c r="BH57" t="s">
        <v>634</v>
      </c>
      <c r="BI57">
        <v>7080</v>
      </c>
      <c r="BJ57">
        <v>10</v>
      </c>
      <c r="BK57" t="s">
        <v>208</v>
      </c>
      <c r="BL57" t="s">
        <v>221</v>
      </c>
      <c r="BM57">
        <v>0.84813491738348956</v>
      </c>
      <c r="BN57" t="s">
        <v>67</v>
      </c>
      <c r="BO57" t="s">
        <v>179</v>
      </c>
      <c r="BP57">
        <v>1762.838</v>
      </c>
      <c r="BQ57" t="s">
        <v>71</v>
      </c>
    </row>
    <row r="58" spans="1:69" ht="16.5">
      <c r="A58" s="42" t="str">
        <f t="shared" si="18"/>
        <v>강인여객</v>
      </c>
      <c r="B58" s="43" t="str">
        <f t="shared" si="19"/>
        <v>방무영</v>
      </c>
      <c r="C58" s="44" t="str">
        <f t="shared" si="20"/>
        <v>B</v>
      </c>
      <c r="D58" s="45">
        <f t="shared" si="21"/>
        <v>0.90314283664567774</v>
      </c>
      <c r="E58" s="46">
        <f t="shared" si="22"/>
        <v>3458</v>
      </c>
      <c r="F58" s="47" t="str">
        <f t="shared" si="23"/>
        <v>103</v>
      </c>
      <c r="G58" s="48" t="str">
        <f t="shared" si="24"/>
        <v>70바6016</v>
      </c>
      <c r="H58" s="49">
        <f t="shared" si="25"/>
        <v>3</v>
      </c>
      <c r="I58" s="50">
        <f t="shared" si="26"/>
        <v>2817.5770000000002</v>
      </c>
      <c r="J58" s="51">
        <f t="shared" si="27"/>
        <v>1.9930614986486479E-2</v>
      </c>
      <c r="K58" s="51">
        <f t="shared" si="28"/>
        <v>0.3642593891871051</v>
      </c>
      <c r="L58" s="51">
        <f t="shared" si="29"/>
        <v>0.21507841666793842</v>
      </c>
      <c r="M58" s="52">
        <f t="shared" si="30"/>
        <v>14.029</v>
      </c>
      <c r="N58" s="53">
        <f t="shared" si="31"/>
        <v>7.0982975797999476E-2</v>
      </c>
      <c r="O58" s="53">
        <f t="shared" si="32"/>
        <v>8.1630422167699397</v>
      </c>
      <c r="P58" s="115">
        <f t="shared" si="33"/>
        <v>4</v>
      </c>
      <c r="Q58" s="116">
        <f t="shared" si="34"/>
        <v>2</v>
      </c>
      <c r="R58" s="116">
        <f t="shared" si="35"/>
        <v>230</v>
      </c>
      <c r="T58">
        <v>502</v>
      </c>
      <c r="U58">
        <v>3458</v>
      </c>
      <c r="V58" t="s">
        <v>386</v>
      </c>
      <c r="W58">
        <v>2817.5770000000002</v>
      </c>
      <c r="X58">
        <v>1462.9069999999999</v>
      </c>
      <c r="Y58">
        <v>1.9259999999999999</v>
      </c>
      <c r="Z58">
        <v>14.029</v>
      </c>
      <c r="AA58">
        <v>174.32467600000001</v>
      </c>
      <c r="AB58">
        <v>3.4743979999999999</v>
      </c>
      <c r="AC58">
        <v>63.499400000000001</v>
      </c>
      <c r="AD58" s="1">
        <v>606</v>
      </c>
      <c r="AE58">
        <v>2</v>
      </c>
      <c r="AF58">
        <v>230</v>
      </c>
      <c r="AG58">
        <v>88</v>
      </c>
      <c r="AH58">
        <v>16.162811999999999</v>
      </c>
      <c r="AI58">
        <v>664.7</v>
      </c>
      <c r="AJ58">
        <v>0</v>
      </c>
      <c r="AK58">
        <v>4</v>
      </c>
      <c r="AL58">
        <v>1326</v>
      </c>
      <c r="AM58" t="s">
        <v>387</v>
      </c>
      <c r="AN58" t="s">
        <v>637</v>
      </c>
      <c r="AO58">
        <v>2284.3760000000002</v>
      </c>
      <c r="AR58" t="s">
        <v>118</v>
      </c>
      <c r="AS58" t="s">
        <v>119</v>
      </c>
      <c r="AT58" t="s">
        <v>216</v>
      </c>
      <c r="AU58" t="s">
        <v>386</v>
      </c>
      <c r="AV58" t="s">
        <v>48</v>
      </c>
      <c r="AW58">
        <v>3</v>
      </c>
      <c r="BB58">
        <v>0.90314283664567774</v>
      </c>
      <c r="BC58" t="s">
        <v>68</v>
      </c>
      <c r="BF58" t="s">
        <v>118</v>
      </c>
      <c r="BG58" t="s">
        <v>119</v>
      </c>
      <c r="BH58" t="s">
        <v>386</v>
      </c>
      <c r="BI58">
        <v>3458</v>
      </c>
      <c r="BJ58">
        <v>3</v>
      </c>
      <c r="BK58" t="s">
        <v>216</v>
      </c>
      <c r="BL58" t="s">
        <v>226</v>
      </c>
      <c r="BM58">
        <v>0.90314283664567774</v>
      </c>
      <c r="BN58" t="s">
        <v>68</v>
      </c>
      <c r="BO58" t="s">
        <v>175</v>
      </c>
      <c r="BP58">
        <v>2817.5770000000002</v>
      </c>
      <c r="BQ58" t="s">
        <v>71</v>
      </c>
    </row>
    <row r="59" spans="1:69" ht="16.5">
      <c r="A59" s="59" t="str">
        <f t="shared" si="18"/>
        <v>강인여객</v>
      </c>
      <c r="B59" s="60" t="str">
        <f t="shared" si="19"/>
        <v>백승우</v>
      </c>
      <c r="C59" s="61" t="str">
        <f t="shared" si="20"/>
        <v>S</v>
      </c>
      <c r="D59" s="62">
        <f t="shared" si="21"/>
        <v>1.0709208330934501</v>
      </c>
      <c r="E59" s="63">
        <f t="shared" si="22"/>
        <v>260</v>
      </c>
      <c r="F59" s="64" t="str">
        <f t="shared" si="23"/>
        <v>103-1</v>
      </c>
      <c r="G59" s="65" t="str">
        <f t="shared" si="24"/>
        <v>70바5962</v>
      </c>
      <c r="H59" s="66">
        <f t="shared" si="25"/>
        <v>3</v>
      </c>
      <c r="I59" s="67">
        <f t="shared" si="26"/>
        <v>2613.1259999999997</v>
      </c>
      <c r="J59" s="68">
        <f t="shared" si="27"/>
        <v>1.0116949568441648E-2</v>
      </c>
      <c r="K59" s="68">
        <f t="shared" si="28"/>
        <v>0.30256733412974179</v>
      </c>
      <c r="L59" s="68">
        <f t="shared" si="29"/>
        <v>0.17909584153232566</v>
      </c>
      <c r="M59" s="69">
        <f t="shared" si="30"/>
        <v>10.833</v>
      </c>
      <c r="N59" s="70">
        <f t="shared" si="31"/>
        <v>0.49748844870090453</v>
      </c>
      <c r="O59" s="70">
        <f t="shared" si="32"/>
        <v>2.2578321902579512</v>
      </c>
      <c r="P59" s="113">
        <f t="shared" si="33"/>
        <v>0</v>
      </c>
      <c r="Q59" s="114">
        <f t="shared" si="34"/>
        <v>13</v>
      </c>
      <c r="R59" s="114">
        <f t="shared" si="35"/>
        <v>59</v>
      </c>
      <c r="T59">
        <v>502</v>
      </c>
      <c r="U59">
        <v>260</v>
      </c>
      <c r="V59" t="s">
        <v>388</v>
      </c>
      <c r="W59">
        <v>2613.1260000000002</v>
      </c>
      <c r="X59">
        <v>1164.5150000000001</v>
      </c>
      <c r="Y59">
        <v>2.2440000000000002</v>
      </c>
      <c r="Z59">
        <v>10.833</v>
      </c>
      <c r="AA59">
        <v>148.52846600000001</v>
      </c>
      <c r="AB59">
        <v>1.5026550000000001</v>
      </c>
      <c r="AC59">
        <v>44.939861999999998</v>
      </c>
      <c r="AD59" s="1">
        <v>468</v>
      </c>
      <c r="AE59">
        <v>13</v>
      </c>
      <c r="AF59">
        <v>59</v>
      </c>
      <c r="AG59">
        <v>76</v>
      </c>
      <c r="AH59">
        <v>17.593434999999999</v>
      </c>
      <c r="AI59">
        <v>244.4</v>
      </c>
      <c r="AJ59">
        <v>0</v>
      </c>
      <c r="AK59">
        <v>0</v>
      </c>
      <c r="AL59">
        <v>0</v>
      </c>
      <c r="AM59" t="s">
        <v>389</v>
      </c>
      <c r="AN59" t="s">
        <v>638</v>
      </c>
      <c r="AO59">
        <v>2368.9349999999999</v>
      </c>
      <c r="AR59" t="s">
        <v>118</v>
      </c>
      <c r="AS59" t="s">
        <v>120</v>
      </c>
      <c r="AT59" t="s">
        <v>237</v>
      </c>
      <c r="AU59" t="s">
        <v>388</v>
      </c>
      <c r="AV59" t="s">
        <v>48</v>
      </c>
      <c r="AW59">
        <v>3</v>
      </c>
      <c r="BB59">
        <v>1.0709208330934501</v>
      </c>
      <c r="BC59" t="s">
        <v>71</v>
      </c>
      <c r="BF59" t="s">
        <v>118</v>
      </c>
      <c r="BG59" t="s">
        <v>120</v>
      </c>
      <c r="BH59" t="s">
        <v>388</v>
      </c>
      <c r="BI59">
        <v>260</v>
      </c>
      <c r="BJ59">
        <v>3</v>
      </c>
      <c r="BK59" t="s">
        <v>237</v>
      </c>
      <c r="BL59" t="s">
        <v>289</v>
      </c>
      <c r="BM59">
        <v>1.0709208330934501</v>
      </c>
      <c r="BN59" t="s">
        <v>71</v>
      </c>
      <c r="BO59" t="s">
        <v>176</v>
      </c>
      <c r="BP59">
        <v>2613.1259999999997</v>
      </c>
      <c r="BQ59" t="s">
        <v>68</v>
      </c>
    </row>
    <row r="60" spans="1:69" ht="16.5">
      <c r="A60" s="42" t="str">
        <f t="shared" si="18"/>
        <v>강인여객</v>
      </c>
      <c r="B60" s="43" t="str">
        <f t="shared" si="19"/>
        <v>백청하</v>
      </c>
      <c r="C60" s="44" t="str">
        <f t="shared" si="20"/>
        <v>D</v>
      </c>
      <c r="D60" s="45">
        <f t="shared" si="21"/>
        <v>0.82131546267672584</v>
      </c>
      <c r="E60" s="46">
        <f t="shared" si="22"/>
        <v>8197</v>
      </c>
      <c r="F60" s="47" t="str">
        <f t="shared" si="23"/>
        <v>103</v>
      </c>
      <c r="G60" s="48" t="str">
        <f t="shared" si="24"/>
        <v>70바6016</v>
      </c>
      <c r="H60" s="49">
        <f t="shared" si="25"/>
        <v>3</v>
      </c>
      <c r="I60" s="50">
        <f t="shared" si="26"/>
        <v>2167.1930000000002</v>
      </c>
      <c r="J60" s="51">
        <f t="shared" si="27"/>
        <v>1.656682324712417E-2</v>
      </c>
      <c r="K60" s="51">
        <f t="shared" si="28"/>
        <v>0.37932116217702222</v>
      </c>
      <c r="L60" s="51">
        <f t="shared" si="29"/>
        <v>0.26301303114212715</v>
      </c>
      <c r="M60" s="52">
        <f t="shared" si="30"/>
        <v>18.178999999999998</v>
      </c>
      <c r="N60" s="53">
        <f t="shared" si="31"/>
        <v>0.64599691859469821</v>
      </c>
      <c r="O60" s="53">
        <f t="shared" si="32"/>
        <v>28.885290788591508</v>
      </c>
      <c r="P60" s="115">
        <f t="shared" si="33"/>
        <v>1</v>
      </c>
      <c r="Q60" s="116">
        <f t="shared" si="34"/>
        <v>14</v>
      </c>
      <c r="R60" s="116">
        <f t="shared" si="35"/>
        <v>626</v>
      </c>
      <c r="T60">
        <v>502</v>
      </c>
      <c r="U60">
        <v>8197</v>
      </c>
      <c r="V60" t="s">
        <v>390</v>
      </c>
      <c r="W60">
        <v>2167.1930000000002</v>
      </c>
      <c r="X60">
        <v>1244.97</v>
      </c>
      <c r="Y60">
        <v>1.7410000000000001</v>
      </c>
      <c r="Z60">
        <v>18.178999999999998</v>
      </c>
      <c r="AA60">
        <v>125.902472</v>
      </c>
      <c r="AB60">
        <v>2.085804</v>
      </c>
      <c r="AC60">
        <v>47.757472</v>
      </c>
      <c r="AD60" s="1">
        <v>570</v>
      </c>
      <c r="AE60">
        <v>14</v>
      </c>
      <c r="AF60">
        <v>626</v>
      </c>
      <c r="AG60">
        <v>93</v>
      </c>
      <c r="AH60">
        <v>17.213267999999999</v>
      </c>
      <c r="AI60">
        <v>3185.8</v>
      </c>
      <c r="AJ60">
        <v>314.89999999999998</v>
      </c>
      <c r="AK60">
        <v>1</v>
      </c>
      <c r="AL60">
        <v>1500</v>
      </c>
      <c r="AM60" t="s">
        <v>391</v>
      </c>
      <c r="AN60" t="s">
        <v>639</v>
      </c>
      <c r="AO60">
        <v>1916.3520000000001</v>
      </c>
      <c r="AR60" t="s">
        <v>118</v>
      </c>
      <c r="AS60" t="s">
        <v>119</v>
      </c>
      <c r="AT60" t="s">
        <v>216</v>
      </c>
      <c r="AU60" t="s">
        <v>390</v>
      </c>
      <c r="AV60" t="s">
        <v>48</v>
      </c>
      <c r="AW60">
        <v>3</v>
      </c>
      <c r="BB60">
        <v>0.82131546267672584</v>
      </c>
      <c r="BC60" t="s">
        <v>67</v>
      </c>
      <c r="BF60" t="s">
        <v>118</v>
      </c>
      <c r="BG60" t="s">
        <v>119</v>
      </c>
      <c r="BH60" t="s">
        <v>390</v>
      </c>
      <c r="BI60">
        <v>8197</v>
      </c>
      <c r="BJ60">
        <v>3</v>
      </c>
      <c r="BK60" t="s">
        <v>216</v>
      </c>
      <c r="BL60" t="s">
        <v>446</v>
      </c>
      <c r="BM60">
        <v>0.82131546267672584</v>
      </c>
      <c r="BN60" t="s">
        <v>67</v>
      </c>
      <c r="BO60" t="s">
        <v>179</v>
      </c>
      <c r="BP60">
        <v>2167.1930000000002</v>
      </c>
      <c r="BQ60" t="s">
        <v>66</v>
      </c>
    </row>
    <row r="61" spans="1:69" ht="16.5">
      <c r="A61" s="59" t="str">
        <f t="shared" si="18"/>
        <v>강인여객</v>
      </c>
      <c r="B61" s="60" t="str">
        <f t="shared" si="19"/>
        <v>변일성</v>
      </c>
      <c r="C61" s="61" t="str">
        <f t="shared" si="20"/>
        <v>D</v>
      </c>
      <c r="D61" s="62">
        <f t="shared" si="21"/>
        <v>0.84857142857142853</v>
      </c>
      <c r="E61" s="63">
        <f t="shared" si="22"/>
        <v>7561</v>
      </c>
      <c r="F61" s="64" t="str">
        <f t="shared" si="23"/>
        <v>103</v>
      </c>
      <c r="G61" s="65" t="str">
        <f t="shared" si="24"/>
        <v>72바1258</v>
      </c>
      <c r="H61" s="66">
        <f t="shared" si="25"/>
        <v>1</v>
      </c>
      <c r="I61" s="67">
        <f t="shared" si="26"/>
        <v>2819.6759999999999</v>
      </c>
      <c r="J61" s="68">
        <f t="shared" si="27"/>
        <v>3.0078966771349903E-2</v>
      </c>
      <c r="K61" s="68">
        <f t="shared" si="28"/>
        <v>0.40862325244812342</v>
      </c>
      <c r="L61" s="68">
        <f t="shared" si="29"/>
        <v>0.23974385709563795</v>
      </c>
      <c r="M61" s="69">
        <f t="shared" si="30"/>
        <v>16.696000000000002</v>
      </c>
      <c r="N61" s="70">
        <f t="shared" si="31"/>
        <v>3.5465067617697923E-2</v>
      </c>
      <c r="O61" s="70">
        <f t="shared" si="32"/>
        <v>56.283062309286599</v>
      </c>
      <c r="P61" s="113">
        <f t="shared" si="33"/>
        <v>56</v>
      </c>
      <c r="Q61" s="114">
        <f t="shared" si="34"/>
        <v>1</v>
      </c>
      <c r="R61" s="114">
        <f t="shared" si="35"/>
        <v>1587</v>
      </c>
      <c r="T61">
        <v>502</v>
      </c>
      <c r="U61">
        <v>7561</v>
      </c>
      <c r="V61" t="s">
        <v>392</v>
      </c>
      <c r="W61">
        <v>2819.6759999999999</v>
      </c>
      <c r="X61">
        <v>1582.6890000000001</v>
      </c>
      <c r="Y61">
        <v>1.782</v>
      </c>
      <c r="Z61">
        <v>16.696000000000002</v>
      </c>
      <c r="AA61">
        <v>189.195528</v>
      </c>
      <c r="AB61">
        <v>5.6908060000000003</v>
      </c>
      <c r="AC61">
        <v>77.309691999999998</v>
      </c>
      <c r="AD61" s="1">
        <v>676</v>
      </c>
      <c r="AE61">
        <v>1</v>
      </c>
      <c r="AF61">
        <v>1587</v>
      </c>
      <c r="AG61">
        <v>93</v>
      </c>
      <c r="AH61">
        <v>14.903502</v>
      </c>
      <c r="AI61">
        <v>2984.9</v>
      </c>
      <c r="AJ61">
        <v>278.3</v>
      </c>
      <c r="AK61">
        <v>56</v>
      </c>
      <c r="AL61">
        <v>27727</v>
      </c>
      <c r="AM61" t="s">
        <v>393</v>
      </c>
      <c r="AN61" t="s">
        <v>640</v>
      </c>
      <c r="AO61">
        <v>2819.6759999999999</v>
      </c>
      <c r="AR61" t="s">
        <v>118</v>
      </c>
      <c r="AS61" t="s">
        <v>119</v>
      </c>
      <c r="AT61" t="s">
        <v>219</v>
      </c>
      <c r="AU61" t="s">
        <v>392</v>
      </c>
      <c r="AV61" t="s">
        <v>48</v>
      </c>
      <c r="AW61">
        <v>1</v>
      </c>
      <c r="BB61">
        <v>0.84857142857142853</v>
      </c>
      <c r="BC61" t="s">
        <v>67</v>
      </c>
      <c r="BF61" t="s">
        <v>118</v>
      </c>
      <c r="BG61" t="s">
        <v>119</v>
      </c>
      <c r="BH61" t="s">
        <v>392</v>
      </c>
      <c r="BI61">
        <v>7561</v>
      </c>
      <c r="BJ61">
        <v>1</v>
      </c>
      <c r="BK61" t="s">
        <v>219</v>
      </c>
      <c r="BL61" t="s">
        <v>174</v>
      </c>
      <c r="BM61">
        <v>0.84857142857142853</v>
      </c>
      <c r="BN61" t="s">
        <v>67</v>
      </c>
      <c r="BO61" t="s">
        <v>179</v>
      </c>
      <c r="BP61">
        <v>2819.6759999999999</v>
      </c>
      <c r="BQ61" t="s">
        <v>66</v>
      </c>
    </row>
    <row r="62" spans="1:69" ht="16.5">
      <c r="A62" s="42" t="str">
        <f t="shared" si="18"/>
        <v>강인여객</v>
      </c>
      <c r="B62" s="43" t="str">
        <f t="shared" si="19"/>
        <v>변종모</v>
      </c>
      <c r="C62" s="44" t="str">
        <f t="shared" si="20"/>
        <v>B</v>
      </c>
      <c r="D62" s="45">
        <f t="shared" si="21"/>
        <v>0.91689510054349899</v>
      </c>
      <c r="E62" s="46">
        <f t="shared" si="22"/>
        <v>5388</v>
      </c>
      <c r="F62" s="47" t="str">
        <f t="shared" si="23"/>
        <v>103</v>
      </c>
      <c r="G62" s="48" t="str">
        <f t="shared" si="24"/>
        <v>70바5025</v>
      </c>
      <c r="H62" s="49">
        <f t="shared" si="25"/>
        <v>14</v>
      </c>
      <c r="I62" s="50">
        <f t="shared" si="26"/>
        <v>2499.0700000000006</v>
      </c>
      <c r="J62" s="51">
        <f t="shared" si="27"/>
        <v>8.2632560256176765E-3</v>
      </c>
      <c r="K62" s="51">
        <f t="shared" si="28"/>
        <v>0.38321470133776658</v>
      </c>
      <c r="L62" s="51">
        <f t="shared" si="29"/>
        <v>0.16686207269104103</v>
      </c>
      <c r="M62" s="52">
        <f t="shared" si="30"/>
        <v>16.780999999999999</v>
      </c>
      <c r="N62" s="53">
        <f t="shared" si="31"/>
        <v>0</v>
      </c>
      <c r="O62" s="53">
        <f t="shared" si="32"/>
        <v>55.900795095775628</v>
      </c>
      <c r="P62" s="115">
        <f t="shared" si="33"/>
        <v>2</v>
      </c>
      <c r="Q62" s="116">
        <f t="shared" si="34"/>
        <v>0</v>
      </c>
      <c r="R62" s="116">
        <f t="shared" si="35"/>
        <v>1397</v>
      </c>
      <c r="T62">
        <v>502</v>
      </c>
      <c r="U62">
        <v>5388</v>
      </c>
      <c r="V62" t="s">
        <v>394</v>
      </c>
      <c r="W62">
        <v>2499.0700000000002</v>
      </c>
      <c r="X62">
        <v>1326.6869999999999</v>
      </c>
      <c r="Y62">
        <v>1.8839999999999999</v>
      </c>
      <c r="Z62">
        <v>16.780999999999999</v>
      </c>
      <c r="AA62">
        <v>150.629122</v>
      </c>
      <c r="AB62">
        <v>1.2446870000000001</v>
      </c>
      <c r="AC62">
        <v>57.723294000000003</v>
      </c>
      <c r="AD62" s="1">
        <v>417</v>
      </c>
      <c r="AE62">
        <v>0</v>
      </c>
      <c r="AF62">
        <v>1397</v>
      </c>
      <c r="AG62">
        <v>84</v>
      </c>
      <c r="AH62">
        <v>16.590882000000001</v>
      </c>
      <c r="AI62">
        <v>1425.4</v>
      </c>
      <c r="AJ62">
        <v>0</v>
      </c>
      <c r="AK62">
        <v>2</v>
      </c>
      <c r="AL62">
        <v>30</v>
      </c>
      <c r="AM62" t="s">
        <v>395</v>
      </c>
      <c r="AN62" t="s">
        <v>641</v>
      </c>
      <c r="AO62">
        <v>390.39800000000002</v>
      </c>
      <c r="AR62" t="s">
        <v>118</v>
      </c>
      <c r="AS62" t="s">
        <v>119</v>
      </c>
      <c r="AT62" t="s">
        <v>197</v>
      </c>
      <c r="AU62" t="s">
        <v>394</v>
      </c>
      <c r="AV62" t="s">
        <v>48</v>
      </c>
      <c r="AW62">
        <v>14</v>
      </c>
      <c r="BB62">
        <v>0.91689510054349899</v>
      </c>
      <c r="BC62" t="s">
        <v>68</v>
      </c>
      <c r="BF62" t="s">
        <v>118</v>
      </c>
      <c r="BG62" t="s">
        <v>119</v>
      </c>
      <c r="BH62" t="s">
        <v>394</v>
      </c>
      <c r="BI62">
        <v>5388</v>
      </c>
      <c r="BJ62">
        <v>14</v>
      </c>
      <c r="BK62" t="s">
        <v>197</v>
      </c>
      <c r="BL62" t="s">
        <v>203</v>
      </c>
      <c r="BM62">
        <v>0.91689510054349899</v>
      </c>
      <c r="BN62" t="s">
        <v>68</v>
      </c>
      <c r="BO62" t="s">
        <v>175</v>
      </c>
      <c r="BP62">
        <v>2499.0700000000006</v>
      </c>
      <c r="BQ62" t="s">
        <v>66</v>
      </c>
    </row>
    <row r="63" spans="1:69" ht="16.5">
      <c r="A63" s="59" t="str">
        <f t="shared" si="18"/>
        <v>강인여객</v>
      </c>
      <c r="B63" s="60" t="str">
        <f t="shared" si="19"/>
        <v>서상복</v>
      </c>
      <c r="C63" s="61" t="str">
        <f t="shared" si="20"/>
        <v>C</v>
      </c>
      <c r="D63" s="62">
        <f t="shared" si="21"/>
        <v>0.85299999999999998</v>
      </c>
      <c r="E63" s="63">
        <f t="shared" si="22"/>
        <v>9400</v>
      </c>
      <c r="F63" s="64" t="str">
        <f t="shared" si="23"/>
        <v>103</v>
      </c>
      <c r="G63" s="65" t="str">
        <f t="shared" si="24"/>
        <v>72바1300</v>
      </c>
      <c r="H63" s="66">
        <f t="shared" si="25"/>
        <v>1</v>
      </c>
      <c r="I63" s="67">
        <f t="shared" si="26"/>
        <v>2026.6479999999999</v>
      </c>
      <c r="J63" s="68">
        <f t="shared" si="27"/>
        <v>2.5176331092447421E-2</v>
      </c>
      <c r="K63" s="68">
        <f t="shared" si="28"/>
        <v>0.38455812359496561</v>
      </c>
      <c r="L63" s="68">
        <f t="shared" si="29"/>
        <v>0.13914601845016994</v>
      </c>
      <c r="M63" s="69">
        <f t="shared" si="30"/>
        <v>19.440999999999999</v>
      </c>
      <c r="N63" s="70">
        <f t="shared" si="31"/>
        <v>0</v>
      </c>
      <c r="O63" s="70">
        <f t="shared" si="32"/>
        <v>3.5033217411213</v>
      </c>
      <c r="P63" s="113">
        <f t="shared" si="33"/>
        <v>861</v>
      </c>
      <c r="Q63" s="114">
        <f t="shared" si="34"/>
        <v>0</v>
      </c>
      <c r="R63" s="114">
        <f t="shared" si="35"/>
        <v>71</v>
      </c>
      <c r="T63">
        <v>502</v>
      </c>
      <c r="U63">
        <v>9400</v>
      </c>
      <c r="V63" t="s">
        <v>396</v>
      </c>
      <c r="W63">
        <v>2026.6479999999999</v>
      </c>
      <c r="X63">
        <v>1187.7</v>
      </c>
      <c r="Y63">
        <v>1.706</v>
      </c>
      <c r="Z63">
        <v>19.440999999999999</v>
      </c>
      <c r="AA63">
        <v>127.863865</v>
      </c>
      <c r="AB63">
        <v>3.2191429999999999</v>
      </c>
      <c r="AC63">
        <v>49.171087999999997</v>
      </c>
      <c r="AD63" s="1">
        <v>282</v>
      </c>
      <c r="AE63">
        <v>0</v>
      </c>
      <c r="AF63">
        <v>71</v>
      </c>
      <c r="AG63">
        <v>87</v>
      </c>
      <c r="AH63">
        <v>15.850044</v>
      </c>
      <c r="AI63">
        <v>1469.5</v>
      </c>
      <c r="AJ63">
        <v>7.3</v>
      </c>
      <c r="AK63">
        <v>861</v>
      </c>
      <c r="AL63">
        <v>0</v>
      </c>
      <c r="AM63" t="s">
        <v>397</v>
      </c>
      <c r="AN63" t="s">
        <v>642</v>
      </c>
      <c r="AO63">
        <v>2026.6479999999999</v>
      </c>
      <c r="AR63" t="s">
        <v>118</v>
      </c>
      <c r="AS63" t="s">
        <v>119</v>
      </c>
      <c r="AT63" t="s">
        <v>224</v>
      </c>
      <c r="AU63" t="s">
        <v>396</v>
      </c>
      <c r="AV63" t="s">
        <v>48</v>
      </c>
      <c r="AW63">
        <v>1</v>
      </c>
      <c r="BB63">
        <v>0.85299999999999998</v>
      </c>
      <c r="BC63" t="s">
        <v>69</v>
      </c>
      <c r="BF63" t="s">
        <v>118</v>
      </c>
      <c r="BG63" t="s">
        <v>119</v>
      </c>
      <c r="BH63" t="s">
        <v>396</v>
      </c>
      <c r="BI63">
        <v>9400</v>
      </c>
      <c r="BJ63">
        <v>1</v>
      </c>
      <c r="BK63" t="s">
        <v>224</v>
      </c>
      <c r="BL63" t="s">
        <v>174</v>
      </c>
      <c r="BM63">
        <v>0.85299999999999998</v>
      </c>
      <c r="BN63" t="s">
        <v>69</v>
      </c>
      <c r="BO63" t="s">
        <v>177</v>
      </c>
      <c r="BP63">
        <v>2026.6479999999999</v>
      </c>
      <c r="BQ63" t="s">
        <v>71</v>
      </c>
    </row>
    <row r="64" spans="1:69" ht="16.5">
      <c r="A64" s="42" t="str">
        <f t="shared" si="18"/>
        <v>강인여객</v>
      </c>
      <c r="B64" s="43" t="str">
        <f t="shared" si="19"/>
        <v>서지원</v>
      </c>
      <c r="C64" s="44" t="str">
        <f t="shared" si="20"/>
        <v>A</v>
      </c>
      <c r="D64" s="45">
        <f t="shared" si="21"/>
        <v>0.99344520925919788</v>
      </c>
      <c r="E64" s="46">
        <f t="shared" si="22"/>
        <v>869</v>
      </c>
      <c r="F64" s="47" t="str">
        <f t="shared" si="23"/>
        <v>103-1</v>
      </c>
      <c r="G64" s="48" t="str">
        <f t="shared" si="24"/>
        <v>70바6036</v>
      </c>
      <c r="H64" s="49">
        <f t="shared" si="25"/>
        <v>3</v>
      </c>
      <c r="I64" s="50">
        <f t="shared" si="26"/>
        <v>2288.8719999999998</v>
      </c>
      <c r="J64" s="51">
        <f t="shared" si="27"/>
        <v>1.8214110110089027E-2</v>
      </c>
      <c r="K64" s="51">
        <f t="shared" si="28"/>
        <v>0.35691635394434112</v>
      </c>
      <c r="L64" s="51">
        <f t="shared" si="29"/>
        <v>0.1983509781237221</v>
      </c>
      <c r="M64" s="52">
        <f t="shared" si="30"/>
        <v>17.234999999999999</v>
      </c>
      <c r="N64" s="53">
        <f t="shared" si="31"/>
        <v>0</v>
      </c>
      <c r="O64" s="53">
        <f t="shared" si="32"/>
        <v>11.621444973768739</v>
      </c>
      <c r="P64" s="115">
        <f t="shared" si="33"/>
        <v>0</v>
      </c>
      <c r="Q64" s="116">
        <f t="shared" si="34"/>
        <v>0</v>
      </c>
      <c r="R64" s="116">
        <f t="shared" si="35"/>
        <v>266</v>
      </c>
      <c r="T64">
        <v>502</v>
      </c>
      <c r="U64">
        <v>869</v>
      </c>
      <c r="V64" t="s">
        <v>398</v>
      </c>
      <c r="W64">
        <v>2288.8719999999998</v>
      </c>
      <c r="X64">
        <v>1196.423</v>
      </c>
      <c r="Y64">
        <v>1.913</v>
      </c>
      <c r="Z64">
        <v>17.234999999999999</v>
      </c>
      <c r="AA64">
        <v>132.55662699999999</v>
      </c>
      <c r="AB64">
        <v>2.4144009999999998</v>
      </c>
      <c r="AC64">
        <v>47.311627999999999</v>
      </c>
      <c r="AD64" s="1">
        <v>454</v>
      </c>
      <c r="AE64">
        <v>0</v>
      </c>
      <c r="AF64">
        <v>266</v>
      </c>
      <c r="AG64">
        <v>90</v>
      </c>
      <c r="AH64">
        <v>17.267126000000001</v>
      </c>
      <c r="AI64">
        <v>3391.1</v>
      </c>
      <c r="AJ64">
        <v>651.20000000000005</v>
      </c>
      <c r="AK64">
        <v>0</v>
      </c>
      <c r="AL64">
        <v>0</v>
      </c>
      <c r="AM64" t="s">
        <v>399</v>
      </c>
      <c r="AN64" t="s">
        <v>643</v>
      </c>
      <c r="AO64">
        <v>2080.6219999999998</v>
      </c>
      <c r="AR64" t="s">
        <v>118</v>
      </c>
      <c r="AS64" t="s">
        <v>120</v>
      </c>
      <c r="AT64" t="s">
        <v>248</v>
      </c>
      <c r="AU64" t="s">
        <v>398</v>
      </c>
      <c r="AV64" t="s">
        <v>48</v>
      </c>
      <c r="AW64">
        <v>3</v>
      </c>
      <c r="BB64">
        <v>0.99344520925919788</v>
      </c>
      <c r="BC64" t="s">
        <v>66</v>
      </c>
      <c r="BF64" t="s">
        <v>118</v>
      </c>
      <c r="BG64" t="s">
        <v>120</v>
      </c>
      <c r="BH64" t="s">
        <v>398</v>
      </c>
      <c r="BI64">
        <v>869</v>
      </c>
      <c r="BJ64">
        <v>3</v>
      </c>
      <c r="BK64" t="s">
        <v>248</v>
      </c>
      <c r="BL64" t="s">
        <v>256</v>
      </c>
      <c r="BM64">
        <v>0.99344520925919788</v>
      </c>
      <c r="BN64" t="s">
        <v>66</v>
      </c>
      <c r="BO64" t="s">
        <v>178</v>
      </c>
      <c r="BP64">
        <v>2288.8719999999998</v>
      </c>
      <c r="BQ64" t="s">
        <v>67</v>
      </c>
    </row>
    <row r="65" spans="1:69" ht="16.5">
      <c r="A65" s="59" t="str">
        <f t="shared" si="18"/>
        <v>강인여객</v>
      </c>
      <c r="B65" s="60" t="str">
        <f t="shared" si="19"/>
        <v>석진호</v>
      </c>
      <c r="C65" s="61" t="str">
        <f t="shared" si="20"/>
        <v>S</v>
      </c>
      <c r="D65" s="62">
        <f t="shared" si="21"/>
        <v>1.014903027051316</v>
      </c>
      <c r="E65" s="63">
        <f t="shared" si="22"/>
        <v>5107</v>
      </c>
      <c r="F65" s="64" t="str">
        <f t="shared" si="23"/>
        <v>103</v>
      </c>
      <c r="G65" s="65" t="str">
        <f t="shared" si="24"/>
        <v>70바5987</v>
      </c>
      <c r="H65" s="66">
        <f t="shared" si="25"/>
        <v>3</v>
      </c>
      <c r="I65" s="67">
        <f t="shared" si="26"/>
        <v>2834.6019999999999</v>
      </c>
      <c r="J65" s="68">
        <f t="shared" si="27"/>
        <v>3.5172849698833532E-3</v>
      </c>
      <c r="K65" s="68">
        <f t="shared" si="28"/>
        <v>0.35764462697570065</v>
      </c>
      <c r="L65" s="68">
        <f t="shared" si="29"/>
        <v>0.22225342393746989</v>
      </c>
      <c r="M65" s="69">
        <f t="shared" si="30"/>
        <v>13.036</v>
      </c>
      <c r="N65" s="70">
        <f t="shared" si="31"/>
        <v>0.21166992755949512</v>
      </c>
      <c r="O65" s="70">
        <f t="shared" si="32"/>
        <v>3.8100586960709126</v>
      </c>
      <c r="P65" s="113">
        <f t="shared" si="33"/>
        <v>114</v>
      </c>
      <c r="Q65" s="114">
        <f t="shared" si="34"/>
        <v>6</v>
      </c>
      <c r="R65" s="114">
        <f t="shared" si="35"/>
        <v>108</v>
      </c>
      <c r="T65">
        <v>502</v>
      </c>
      <c r="U65">
        <v>5107</v>
      </c>
      <c r="V65" t="s">
        <v>400</v>
      </c>
      <c r="W65">
        <v>2834.6019999999999</v>
      </c>
      <c r="X65">
        <v>1332.97</v>
      </c>
      <c r="Y65">
        <v>2.1269999999999998</v>
      </c>
      <c r="Z65">
        <v>13.036</v>
      </c>
      <c r="AA65">
        <v>174.525239</v>
      </c>
      <c r="AB65">
        <v>0.61385500000000004</v>
      </c>
      <c r="AC65">
        <v>62.418013999999999</v>
      </c>
      <c r="AD65" s="1">
        <v>630</v>
      </c>
      <c r="AE65">
        <v>6</v>
      </c>
      <c r="AF65">
        <v>108</v>
      </c>
      <c r="AG65">
        <v>80</v>
      </c>
      <c r="AH65">
        <v>16.241788</v>
      </c>
      <c r="AI65">
        <v>1044</v>
      </c>
      <c r="AJ65">
        <v>0</v>
      </c>
      <c r="AK65">
        <v>114</v>
      </c>
      <c r="AL65">
        <v>0</v>
      </c>
      <c r="AM65" t="s">
        <v>401</v>
      </c>
      <c r="AN65" t="s">
        <v>644</v>
      </c>
      <c r="AO65">
        <v>2585.011</v>
      </c>
      <c r="AR65" t="s">
        <v>118</v>
      </c>
      <c r="AS65" t="s">
        <v>119</v>
      </c>
      <c r="AT65" t="s">
        <v>213</v>
      </c>
      <c r="AU65" t="s">
        <v>400</v>
      </c>
      <c r="AV65" t="s">
        <v>48</v>
      </c>
      <c r="AW65">
        <v>3</v>
      </c>
      <c r="BB65">
        <v>1.014903027051316</v>
      </c>
      <c r="BC65" t="s">
        <v>71</v>
      </c>
      <c r="BF65" t="s">
        <v>118</v>
      </c>
      <c r="BG65" t="s">
        <v>119</v>
      </c>
      <c r="BH65" t="s">
        <v>400</v>
      </c>
      <c r="BI65">
        <v>5107</v>
      </c>
      <c r="BJ65">
        <v>3</v>
      </c>
      <c r="BK65" t="s">
        <v>213</v>
      </c>
      <c r="BL65" t="s">
        <v>199</v>
      </c>
      <c r="BM65">
        <v>1.014903027051316</v>
      </c>
      <c r="BN65" t="s">
        <v>71</v>
      </c>
      <c r="BO65" t="s">
        <v>176</v>
      </c>
      <c r="BP65">
        <v>2834.6019999999999</v>
      </c>
      <c r="BQ65" t="s">
        <v>71</v>
      </c>
    </row>
    <row r="66" spans="1:69" ht="16.5">
      <c r="A66" s="42" t="str">
        <f t="shared" si="18"/>
        <v>강인여객</v>
      </c>
      <c r="B66" s="43" t="str">
        <f t="shared" si="19"/>
        <v>성미애</v>
      </c>
      <c r="C66" s="44" t="str">
        <f t="shared" si="20"/>
        <v>F</v>
      </c>
      <c r="D66" s="45">
        <f t="shared" si="21"/>
        <v>0.70267521455648208</v>
      </c>
      <c r="E66" s="46">
        <f t="shared" si="22"/>
        <v>1445</v>
      </c>
      <c r="F66" s="47" t="str">
        <f t="shared" si="23"/>
        <v>223</v>
      </c>
      <c r="G66" s="48" t="str">
        <f t="shared" si="24"/>
        <v>72바1263</v>
      </c>
      <c r="H66" s="49">
        <f t="shared" si="25"/>
        <v>2</v>
      </c>
      <c r="I66" s="50">
        <f t="shared" si="26"/>
        <v>3627.25</v>
      </c>
      <c r="J66" s="51">
        <f t="shared" si="27"/>
        <v>5.291685107164581E-3</v>
      </c>
      <c r="K66" s="51">
        <f t="shared" si="28"/>
        <v>0.38463670734796496</v>
      </c>
      <c r="L66" s="51">
        <f t="shared" si="29"/>
        <v>0.1601764422082845</v>
      </c>
      <c r="M66" s="52">
        <f t="shared" si="30"/>
        <v>22.67</v>
      </c>
      <c r="N66" s="53">
        <f t="shared" si="31"/>
        <v>0.24812185540009649</v>
      </c>
      <c r="O66" s="53">
        <f t="shared" si="32"/>
        <v>105.92046316079674</v>
      </c>
      <c r="P66" s="115">
        <f t="shared" si="33"/>
        <v>66</v>
      </c>
      <c r="Q66" s="116">
        <f t="shared" si="34"/>
        <v>9</v>
      </c>
      <c r="R66" s="116">
        <f t="shared" si="35"/>
        <v>3842</v>
      </c>
      <c r="T66">
        <v>502</v>
      </c>
      <c r="U66">
        <v>1445</v>
      </c>
      <c r="V66" t="s">
        <v>402</v>
      </c>
      <c r="W66">
        <v>3627.25</v>
      </c>
      <c r="X66">
        <v>2065.3620000000001</v>
      </c>
      <c r="Y66">
        <v>1.756</v>
      </c>
      <c r="Z66">
        <v>22.67</v>
      </c>
      <c r="AA66">
        <v>171.965259</v>
      </c>
      <c r="AB66">
        <v>0.90998599999999996</v>
      </c>
      <c r="AC66">
        <v>66.144150999999994</v>
      </c>
      <c r="AD66" s="1">
        <v>581</v>
      </c>
      <c r="AE66">
        <v>9</v>
      </c>
      <c r="AF66">
        <v>3842</v>
      </c>
      <c r="AG66">
        <v>91</v>
      </c>
      <c r="AH66">
        <v>21.092922999999999</v>
      </c>
      <c r="AI66">
        <v>34634.300000000003</v>
      </c>
      <c r="AJ66">
        <v>21784.799999999999</v>
      </c>
      <c r="AK66">
        <v>66</v>
      </c>
      <c r="AL66">
        <v>57390</v>
      </c>
      <c r="AM66" t="s">
        <v>403</v>
      </c>
      <c r="AN66" t="s">
        <v>645</v>
      </c>
      <c r="AO66">
        <v>3427.0279999999998</v>
      </c>
      <c r="AR66" t="s">
        <v>118</v>
      </c>
      <c r="AS66" t="s">
        <v>121</v>
      </c>
      <c r="AT66" t="s">
        <v>268</v>
      </c>
      <c r="AU66" t="s">
        <v>402</v>
      </c>
      <c r="AV66" t="s">
        <v>48</v>
      </c>
      <c r="AW66">
        <v>2</v>
      </c>
      <c r="BB66">
        <v>0.70267521455648208</v>
      </c>
      <c r="BC66" t="s">
        <v>70</v>
      </c>
      <c r="BF66" t="s">
        <v>118</v>
      </c>
      <c r="BG66" t="s">
        <v>121</v>
      </c>
      <c r="BH66" t="s">
        <v>402</v>
      </c>
      <c r="BI66">
        <v>1445</v>
      </c>
      <c r="BJ66">
        <v>2</v>
      </c>
      <c r="BK66" t="s">
        <v>268</v>
      </c>
      <c r="BL66" t="s">
        <v>288</v>
      </c>
      <c r="BM66">
        <v>0.70267521455648208</v>
      </c>
      <c r="BN66" t="s">
        <v>70</v>
      </c>
      <c r="BO66" t="s">
        <v>184</v>
      </c>
      <c r="BP66">
        <v>3627.25</v>
      </c>
      <c r="BQ66" t="s">
        <v>68</v>
      </c>
    </row>
    <row r="67" spans="1:69" ht="16.5">
      <c r="A67" s="59" t="str">
        <f t="shared" si="18"/>
        <v>강인여객</v>
      </c>
      <c r="B67" s="60" t="str">
        <f t="shared" si="19"/>
        <v>성상용</v>
      </c>
      <c r="C67" s="61" t="str">
        <f t="shared" si="20"/>
        <v>S</v>
      </c>
      <c r="D67" s="62">
        <f t="shared" si="21"/>
        <v>1.003250696233237</v>
      </c>
      <c r="E67" s="63">
        <f t="shared" si="22"/>
        <v>7219</v>
      </c>
      <c r="F67" s="64" t="str">
        <f t="shared" si="23"/>
        <v>103</v>
      </c>
      <c r="G67" s="65" t="str">
        <f t="shared" si="24"/>
        <v>72바1604</v>
      </c>
      <c r="H67" s="66">
        <f t="shared" si="25"/>
        <v>2</v>
      </c>
      <c r="I67" s="67">
        <f t="shared" si="26"/>
        <v>2744.1029999999996</v>
      </c>
      <c r="J67" s="68">
        <f t="shared" si="27"/>
        <v>6.1526591546394649E-3</v>
      </c>
      <c r="K67" s="68">
        <f t="shared" si="28"/>
        <v>0.35821095394797514</v>
      </c>
      <c r="L67" s="68">
        <f t="shared" si="29"/>
        <v>0.19423469162782886</v>
      </c>
      <c r="M67" s="69">
        <f t="shared" si="30"/>
        <v>12.798</v>
      </c>
      <c r="N67" s="70">
        <f t="shared" si="31"/>
        <v>3.6441780793213668E-2</v>
      </c>
      <c r="O67" s="70">
        <f t="shared" si="32"/>
        <v>5.7578013653277589</v>
      </c>
      <c r="P67" s="113">
        <f t="shared" si="33"/>
        <v>3</v>
      </c>
      <c r="Q67" s="114">
        <f t="shared" si="34"/>
        <v>1</v>
      </c>
      <c r="R67" s="114">
        <f t="shared" si="35"/>
        <v>158</v>
      </c>
      <c r="T67">
        <v>502</v>
      </c>
      <c r="U67">
        <v>7219</v>
      </c>
      <c r="V67" t="s">
        <v>404</v>
      </c>
      <c r="W67">
        <v>2744.1030000000001</v>
      </c>
      <c r="X67">
        <v>1366.3009999999999</v>
      </c>
      <c r="Y67">
        <v>2.008</v>
      </c>
      <c r="Z67">
        <v>12.798</v>
      </c>
      <c r="AA67">
        <v>172.77440100000001</v>
      </c>
      <c r="AB67">
        <v>1.0630219999999999</v>
      </c>
      <c r="AC67">
        <v>61.889682999999998</v>
      </c>
      <c r="AD67" s="1">
        <v>533</v>
      </c>
      <c r="AE67">
        <v>1</v>
      </c>
      <c r="AF67">
        <v>158</v>
      </c>
      <c r="AG67">
        <v>72</v>
      </c>
      <c r="AH67">
        <v>15.882578000000001</v>
      </c>
      <c r="AI67">
        <v>295.8</v>
      </c>
      <c r="AJ67">
        <v>0</v>
      </c>
      <c r="AK67">
        <v>3</v>
      </c>
      <c r="AL67">
        <v>312</v>
      </c>
      <c r="AM67" t="s">
        <v>405</v>
      </c>
      <c r="AN67" t="s">
        <v>646</v>
      </c>
      <c r="AO67">
        <v>2643.9789999999998</v>
      </c>
      <c r="AR67" t="s">
        <v>118</v>
      </c>
      <c r="AS67" t="s">
        <v>119</v>
      </c>
      <c r="AT67" t="s">
        <v>228</v>
      </c>
      <c r="AU67" t="s">
        <v>404</v>
      </c>
      <c r="AV67" t="s">
        <v>48</v>
      </c>
      <c r="AW67">
        <v>2</v>
      </c>
      <c r="BB67">
        <v>1.003250696233237</v>
      </c>
      <c r="BC67" t="s">
        <v>71</v>
      </c>
      <c r="BF67" t="s">
        <v>118</v>
      </c>
      <c r="BG67" t="s">
        <v>119</v>
      </c>
      <c r="BH67" t="s">
        <v>404</v>
      </c>
      <c r="BI67">
        <v>7219</v>
      </c>
      <c r="BJ67">
        <v>2</v>
      </c>
      <c r="BK67" t="s">
        <v>228</v>
      </c>
      <c r="BL67" t="s">
        <v>208</v>
      </c>
      <c r="BM67">
        <v>1.003250696233237</v>
      </c>
      <c r="BN67" t="s">
        <v>71</v>
      </c>
      <c r="BO67" t="s">
        <v>176</v>
      </c>
      <c r="BP67">
        <v>2744.1029999999996</v>
      </c>
      <c r="BQ67" t="s">
        <v>66</v>
      </c>
    </row>
    <row r="68" spans="1:69" ht="16.5">
      <c r="A68" s="42" t="str">
        <f t="shared" si="18"/>
        <v>강인여객</v>
      </c>
      <c r="B68" s="43" t="str">
        <f t="shared" si="19"/>
        <v>성성철</v>
      </c>
      <c r="C68" s="44" t="str">
        <f t="shared" si="20"/>
        <v>D</v>
      </c>
      <c r="D68" s="45">
        <f t="shared" si="21"/>
        <v>0.84794583674810364</v>
      </c>
      <c r="E68" s="46">
        <f t="shared" si="22"/>
        <v>1881</v>
      </c>
      <c r="F68" s="47" t="str">
        <f t="shared" si="23"/>
        <v>223</v>
      </c>
      <c r="G68" s="48" t="str">
        <f t="shared" si="24"/>
        <v>72바1268</v>
      </c>
      <c r="H68" s="49">
        <f t="shared" si="25"/>
        <v>9</v>
      </c>
      <c r="I68" s="50">
        <f t="shared" si="26"/>
        <v>4142.5430000000006</v>
      </c>
      <c r="J68" s="51">
        <f t="shared" si="27"/>
        <v>1.1345766659986668E-2</v>
      </c>
      <c r="K68" s="51">
        <f t="shared" si="28"/>
        <v>0.27736502196287277</v>
      </c>
      <c r="L68" s="51">
        <f t="shared" si="29"/>
        <v>0.2129126963799772</v>
      </c>
      <c r="M68" s="52">
        <f t="shared" si="30"/>
        <v>16.745999999999999</v>
      </c>
      <c r="N68" s="53">
        <f t="shared" si="31"/>
        <v>7.2419284482985458E-2</v>
      </c>
      <c r="O68" s="53">
        <f t="shared" si="32"/>
        <v>25.612286945482523</v>
      </c>
      <c r="P68" s="115">
        <f t="shared" si="33"/>
        <v>12</v>
      </c>
      <c r="Q68" s="116">
        <f t="shared" si="34"/>
        <v>3</v>
      </c>
      <c r="R68" s="116">
        <f t="shared" si="35"/>
        <v>1061</v>
      </c>
      <c r="T68">
        <v>502</v>
      </c>
      <c r="U68">
        <v>1881</v>
      </c>
      <c r="V68" t="s">
        <v>406</v>
      </c>
      <c r="W68">
        <v>4142.5429999999997</v>
      </c>
      <c r="X68">
        <v>1961.0139999999999</v>
      </c>
      <c r="Y68">
        <v>2.1120000000000001</v>
      </c>
      <c r="Z68">
        <v>16.745999999999999</v>
      </c>
      <c r="AA68">
        <v>175.04996</v>
      </c>
      <c r="AB68">
        <v>1.986076</v>
      </c>
      <c r="AC68">
        <v>48.552736000000003</v>
      </c>
      <c r="AD68" s="1">
        <v>882</v>
      </c>
      <c r="AE68">
        <v>3</v>
      </c>
      <c r="AF68">
        <v>1061</v>
      </c>
      <c r="AG68">
        <v>90</v>
      </c>
      <c r="AH68">
        <v>23.664918</v>
      </c>
      <c r="AI68">
        <v>22663.599999999999</v>
      </c>
      <c r="AJ68">
        <v>8712.2999999999993</v>
      </c>
      <c r="AK68">
        <v>12</v>
      </c>
      <c r="AL68">
        <v>4995</v>
      </c>
      <c r="AM68" t="s">
        <v>407</v>
      </c>
      <c r="AN68" t="s">
        <v>647</v>
      </c>
      <c r="AO68">
        <v>959.59199999999998</v>
      </c>
      <c r="AR68" t="s">
        <v>118</v>
      </c>
      <c r="AS68" t="s">
        <v>121</v>
      </c>
      <c r="AT68" t="s">
        <v>270</v>
      </c>
      <c r="AU68" t="s">
        <v>406</v>
      </c>
      <c r="AV68" t="s">
        <v>48</v>
      </c>
      <c r="AW68">
        <v>9</v>
      </c>
      <c r="BB68">
        <v>0.84794583674810364</v>
      </c>
      <c r="BC68" t="s">
        <v>67</v>
      </c>
      <c r="BF68" t="s">
        <v>118</v>
      </c>
      <c r="BG68" t="s">
        <v>121</v>
      </c>
      <c r="BH68" t="s">
        <v>406</v>
      </c>
      <c r="BI68">
        <v>1881</v>
      </c>
      <c r="BJ68">
        <v>9</v>
      </c>
      <c r="BK68" t="s">
        <v>270</v>
      </c>
      <c r="BL68" t="s">
        <v>265</v>
      </c>
      <c r="BM68">
        <v>0.84794583674810364</v>
      </c>
      <c r="BN68" t="s">
        <v>67</v>
      </c>
      <c r="BO68" t="s">
        <v>179</v>
      </c>
      <c r="BP68">
        <v>4142.5430000000006</v>
      </c>
      <c r="BQ68" t="s">
        <v>68</v>
      </c>
    </row>
    <row r="69" spans="1:69" ht="16.5">
      <c r="A69" s="59" t="str">
        <f t="shared" si="18"/>
        <v>강인여객</v>
      </c>
      <c r="B69" s="60" t="str">
        <f t="shared" si="19"/>
        <v>성홍기</v>
      </c>
      <c r="C69" s="61" t="str">
        <f t="shared" si="20"/>
        <v>D</v>
      </c>
      <c r="D69" s="62">
        <f t="shared" si="21"/>
        <v>0.81199999999999994</v>
      </c>
      <c r="E69" s="63">
        <f t="shared" si="22"/>
        <v>6000</v>
      </c>
      <c r="F69" s="64" t="str">
        <f t="shared" si="23"/>
        <v>223</v>
      </c>
      <c r="G69" s="65" t="str">
        <f t="shared" si="24"/>
        <v>72바1600</v>
      </c>
      <c r="H69" s="66">
        <f t="shared" si="25"/>
        <v>1</v>
      </c>
      <c r="I69" s="67">
        <f t="shared" si="26"/>
        <v>2700.748</v>
      </c>
      <c r="J69" s="68">
        <f t="shared" si="27"/>
        <v>8.1219625459380829E-3</v>
      </c>
      <c r="K69" s="68">
        <f t="shared" si="28"/>
        <v>0.3010273837962516</v>
      </c>
      <c r="L69" s="68">
        <f t="shared" si="29"/>
        <v>0.23326870926128612</v>
      </c>
      <c r="M69" s="69">
        <f t="shared" si="30"/>
        <v>19.670999999999999</v>
      </c>
      <c r="N69" s="70">
        <f t="shared" si="31"/>
        <v>2.2216067548693919</v>
      </c>
      <c r="O69" s="70">
        <f t="shared" si="32"/>
        <v>44.209974421900895</v>
      </c>
      <c r="P69" s="113">
        <f t="shared" si="33"/>
        <v>2</v>
      </c>
      <c r="Q69" s="114">
        <f t="shared" si="34"/>
        <v>60</v>
      </c>
      <c r="R69" s="114">
        <f t="shared" si="35"/>
        <v>1194</v>
      </c>
      <c r="T69">
        <v>502</v>
      </c>
      <c r="U69">
        <v>6000</v>
      </c>
      <c r="V69" t="s">
        <v>408</v>
      </c>
      <c r="W69">
        <v>2700.748</v>
      </c>
      <c r="X69">
        <v>1330.1890000000001</v>
      </c>
      <c r="Y69">
        <v>2.0299999999999998</v>
      </c>
      <c r="Z69">
        <v>19.670999999999999</v>
      </c>
      <c r="AA69">
        <v>110.466897</v>
      </c>
      <c r="AB69">
        <v>0.89720800000000001</v>
      </c>
      <c r="AC69">
        <v>33.253560999999998</v>
      </c>
      <c r="AD69" s="1">
        <v>630</v>
      </c>
      <c r="AE69">
        <v>60</v>
      </c>
      <c r="AF69">
        <v>1194</v>
      </c>
      <c r="AG69">
        <v>90</v>
      </c>
      <c r="AH69">
        <v>24.448481999999998</v>
      </c>
      <c r="AI69">
        <v>10599.2</v>
      </c>
      <c r="AJ69">
        <v>5477.2</v>
      </c>
      <c r="AK69">
        <v>2</v>
      </c>
      <c r="AL69">
        <v>914</v>
      </c>
      <c r="AM69" t="s">
        <v>409</v>
      </c>
      <c r="AN69" t="s">
        <v>648</v>
      </c>
      <c r="AO69">
        <v>2700.748</v>
      </c>
      <c r="AR69" t="s">
        <v>118</v>
      </c>
      <c r="AS69" t="s">
        <v>121</v>
      </c>
      <c r="AT69" t="s">
        <v>274</v>
      </c>
      <c r="AU69" t="s">
        <v>408</v>
      </c>
      <c r="AV69" t="s">
        <v>48</v>
      </c>
      <c r="AW69">
        <v>1</v>
      </c>
      <c r="BB69">
        <v>0.81199999999999994</v>
      </c>
      <c r="BC69" t="s">
        <v>67</v>
      </c>
      <c r="BF69" t="s">
        <v>118</v>
      </c>
      <c r="BG69" t="s">
        <v>121</v>
      </c>
      <c r="BH69" t="s">
        <v>408</v>
      </c>
      <c r="BI69">
        <v>6000</v>
      </c>
      <c r="BJ69">
        <v>1</v>
      </c>
      <c r="BK69" t="s">
        <v>274</v>
      </c>
      <c r="BL69" t="s">
        <v>174</v>
      </c>
      <c r="BM69">
        <v>0.81199999999999994</v>
      </c>
      <c r="BN69" t="s">
        <v>67</v>
      </c>
      <c r="BO69" t="s">
        <v>179</v>
      </c>
      <c r="BP69">
        <v>2700.748</v>
      </c>
      <c r="BQ69" t="s">
        <v>71</v>
      </c>
    </row>
    <row r="70" spans="1:69" ht="16.5">
      <c r="A70" s="42" t="str">
        <f t="shared" si="18"/>
        <v>강인여객</v>
      </c>
      <c r="B70" s="43" t="str">
        <f t="shared" si="19"/>
        <v>송기해</v>
      </c>
      <c r="C70" s="44" t="str">
        <f t="shared" si="20"/>
        <v>F</v>
      </c>
      <c r="D70" s="45">
        <f t="shared" si="21"/>
        <v>0.79137612424157477</v>
      </c>
      <c r="E70" s="46">
        <f t="shared" si="22"/>
        <v>7164</v>
      </c>
      <c r="F70" s="47" t="str">
        <f t="shared" si="23"/>
        <v>103</v>
      </c>
      <c r="G70" s="48" t="str">
        <f t="shared" si="24"/>
        <v>70바5064</v>
      </c>
      <c r="H70" s="49">
        <f t="shared" si="25"/>
        <v>7</v>
      </c>
      <c r="I70" s="50">
        <f t="shared" si="26"/>
        <v>1293.454</v>
      </c>
      <c r="J70" s="51">
        <f t="shared" si="27"/>
        <v>1.1441610794456618E-2</v>
      </c>
      <c r="K70" s="51">
        <f t="shared" si="28"/>
        <v>0.39528469528571347</v>
      </c>
      <c r="L70" s="51">
        <f t="shared" si="29"/>
        <v>0.13375040782277531</v>
      </c>
      <c r="M70" s="52">
        <f t="shared" si="30"/>
        <v>20.959</v>
      </c>
      <c r="N70" s="53">
        <f t="shared" si="31"/>
        <v>0.63991081065323518</v>
      </c>
      <c r="O70" s="53">
        <f t="shared" si="32"/>
        <v>62.569057041649664</v>
      </c>
      <c r="P70" s="115">
        <f t="shared" si="33"/>
        <v>2</v>
      </c>
      <c r="Q70" s="116">
        <f t="shared" si="34"/>
        <v>9</v>
      </c>
      <c r="R70" s="116">
        <f t="shared" si="35"/>
        <v>880</v>
      </c>
      <c r="T70">
        <v>502</v>
      </c>
      <c r="U70">
        <v>7164</v>
      </c>
      <c r="V70" t="s">
        <v>410</v>
      </c>
      <c r="W70">
        <v>1406.4459999999999</v>
      </c>
      <c r="X70">
        <v>847.96</v>
      </c>
      <c r="Y70">
        <v>1.659</v>
      </c>
      <c r="Z70">
        <v>20.959</v>
      </c>
      <c r="AA70">
        <v>83.878311999999994</v>
      </c>
      <c r="AB70">
        <v>0.95970299999999997</v>
      </c>
      <c r="AC70">
        <v>33.155813000000002</v>
      </c>
      <c r="AD70" s="1">
        <v>173</v>
      </c>
      <c r="AE70">
        <v>9</v>
      </c>
      <c r="AF70">
        <v>880</v>
      </c>
      <c r="AG70">
        <v>92</v>
      </c>
      <c r="AH70">
        <v>16.767695</v>
      </c>
      <c r="AI70">
        <v>1510.3</v>
      </c>
      <c r="AJ70">
        <v>48.8</v>
      </c>
      <c r="AK70">
        <v>2</v>
      </c>
      <c r="AL70">
        <v>276</v>
      </c>
      <c r="AM70" t="s">
        <v>411</v>
      </c>
      <c r="AN70" t="s">
        <v>649</v>
      </c>
      <c r="AO70">
        <v>412.70699999999999</v>
      </c>
      <c r="AR70" t="s">
        <v>118</v>
      </c>
      <c r="AS70" t="s">
        <v>119</v>
      </c>
      <c r="AT70" t="s">
        <v>201</v>
      </c>
      <c r="AU70" t="s">
        <v>410</v>
      </c>
      <c r="AV70" t="s">
        <v>48</v>
      </c>
      <c r="AW70">
        <v>7</v>
      </c>
      <c r="BB70">
        <v>0.79137612424157477</v>
      </c>
      <c r="BC70" t="s">
        <v>70</v>
      </c>
      <c r="BF70" t="s">
        <v>118</v>
      </c>
      <c r="BG70" t="s">
        <v>119</v>
      </c>
      <c r="BH70" t="s">
        <v>410</v>
      </c>
      <c r="BI70">
        <v>7164</v>
      </c>
      <c r="BJ70">
        <v>7</v>
      </c>
      <c r="BK70" t="s">
        <v>201</v>
      </c>
      <c r="BL70" t="s">
        <v>215</v>
      </c>
      <c r="BM70">
        <v>0.79137612424157477</v>
      </c>
      <c r="BN70" t="s">
        <v>70</v>
      </c>
      <c r="BO70" t="s">
        <v>184</v>
      </c>
      <c r="BP70">
        <v>1293.454</v>
      </c>
      <c r="BQ70" t="s">
        <v>69</v>
      </c>
    </row>
    <row r="71" spans="1:69" ht="16.5">
      <c r="A71" s="59" t="str">
        <f t="shared" si="18"/>
        <v>강인여객</v>
      </c>
      <c r="B71" s="60" t="str">
        <f t="shared" si="19"/>
        <v>송우진</v>
      </c>
      <c r="C71" s="61" t="str">
        <f t="shared" si="20"/>
        <v>D</v>
      </c>
      <c r="D71" s="62">
        <f t="shared" si="21"/>
        <v>0.83382601113910271</v>
      </c>
      <c r="E71" s="63">
        <f t="shared" si="22"/>
        <v>606</v>
      </c>
      <c r="F71" s="64" t="str">
        <f t="shared" si="23"/>
        <v>103-1</v>
      </c>
      <c r="G71" s="65" t="str">
        <f t="shared" si="24"/>
        <v>70바5962</v>
      </c>
      <c r="H71" s="66">
        <f t="shared" si="25"/>
        <v>5</v>
      </c>
      <c r="I71" s="67">
        <f t="shared" si="26"/>
        <v>2087.335</v>
      </c>
      <c r="J71" s="68">
        <f t="shared" si="27"/>
        <v>4.6687549260121419E-2</v>
      </c>
      <c r="K71" s="68">
        <f t="shared" si="28"/>
        <v>0.3609941418650392</v>
      </c>
      <c r="L71" s="68">
        <f t="shared" si="29"/>
        <v>0.23618633329101463</v>
      </c>
      <c r="M71" s="69">
        <f t="shared" si="30"/>
        <v>19.742999999999999</v>
      </c>
      <c r="N71" s="70">
        <f t="shared" si="31"/>
        <v>0.1885948224120429</v>
      </c>
      <c r="O71" s="70">
        <f t="shared" si="32"/>
        <v>22.348486455827086</v>
      </c>
      <c r="P71" s="113">
        <f t="shared" si="33"/>
        <v>12</v>
      </c>
      <c r="Q71" s="114">
        <f t="shared" si="34"/>
        <v>4</v>
      </c>
      <c r="R71" s="114">
        <f t="shared" si="35"/>
        <v>474</v>
      </c>
      <c r="T71">
        <v>502</v>
      </c>
      <c r="U71">
        <v>606</v>
      </c>
      <c r="V71" t="s">
        <v>412</v>
      </c>
      <c r="W71">
        <v>2120.9490000000001</v>
      </c>
      <c r="X71">
        <v>1198.5039999999999</v>
      </c>
      <c r="Y71">
        <v>1.77</v>
      </c>
      <c r="Z71">
        <v>19.742999999999999</v>
      </c>
      <c r="AA71">
        <v>119.207735</v>
      </c>
      <c r="AB71">
        <v>5.5655169999999998</v>
      </c>
      <c r="AC71">
        <v>43.033293999999998</v>
      </c>
      <c r="AD71" s="1">
        <v>493</v>
      </c>
      <c r="AE71">
        <v>4</v>
      </c>
      <c r="AF71">
        <v>474</v>
      </c>
      <c r="AG71">
        <v>89</v>
      </c>
      <c r="AH71">
        <v>17.792041000000001</v>
      </c>
      <c r="AI71">
        <v>2992.1</v>
      </c>
      <c r="AJ71">
        <v>133.1</v>
      </c>
      <c r="AK71">
        <v>12</v>
      </c>
      <c r="AL71">
        <v>4793</v>
      </c>
      <c r="AM71" t="s">
        <v>413</v>
      </c>
      <c r="AN71" t="s">
        <v>650</v>
      </c>
      <c r="AO71">
        <v>1659.2080000000001</v>
      </c>
      <c r="AR71" t="s">
        <v>118</v>
      </c>
      <c r="AS71" t="s">
        <v>120</v>
      </c>
      <c r="AT71" t="s">
        <v>237</v>
      </c>
      <c r="AU71" t="s">
        <v>412</v>
      </c>
      <c r="AV71" t="s">
        <v>48</v>
      </c>
      <c r="AW71">
        <v>5</v>
      </c>
      <c r="BB71">
        <v>0.83382601113910271</v>
      </c>
      <c r="BC71" t="s">
        <v>67</v>
      </c>
      <c r="BF71" t="s">
        <v>118</v>
      </c>
      <c r="BG71" t="s">
        <v>120</v>
      </c>
      <c r="BH71" t="s">
        <v>412</v>
      </c>
      <c r="BI71">
        <v>606</v>
      </c>
      <c r="BJ71">
        <v>5</v>
      </c>
      <c r="BK71" t="s">
        <v>237</v>
      </c>
      <c r="BL71" t="s">
        <v>446</v>
      </c>
      <c r="BM71">
        <v>0.83382601113910271</v>
      </c>
      <c r="BN71" t="s">
        <v>67</v>
      </c>
      <c r="BO71" t="s">
        <v>179</v>
      </c>
      <c r="BP71">
        <v>2087.335</v>
      </c>
      <c r="BQ71" t="s">
        <v>66</v>
      </c>
    </row>
    <row r="72" spans="1:69" ht="16.5">
      <c r="A72" s="42" t="str">
        <f t="shared" ref="A72:A87" si="36">BF72</f>
        <v>강인여객</v>
      </c>
      <c r="B72" s="43" t="str">
        <f t="shared" ref="B72:B87" si="37">BH72</f>
        <v>송유필</v>
      </c>
      <c r="C72" s="44" t="str">
        <f t="shared" ref="C72:C87" si="38">BN72</f>
        <v>A</v>
      </c>
      <c r="D72" s="45">
        <f t="shared" ref="D72:D87" si="39">BM72</f>
        <v>0.95903670721595535</v>
      </c>
      <c r="E72" s="46">
        <f t="shared" ref="E72:E87" si="40">U72</f>
        <v>8255</v>
      </c>
      <c r="F72" s="47" t="str">
        <f t="shared" ref="F72:F87" si="41">BG72</f>
        <v>103-1</v>
      </c>
      <c r="G72" s="48" t="str">
        <f t="shared" ref="G72:G87" si="42">BK72</f>
        <v>70바5970</v>
      </c>
      <c r="H72" s="49">
        <f t="shared" ref="H72:H87" si="43">BJ72</f>
        <v>14</v>
      </c>
      <c r="I72" s="50">
        <f t="shared" ref="I72:I87" si="44">BP72</f>
        <v>2372.9909999999995</v>
      </c>
      <c r="J72" s="51">
        <f t="shared" ref="J72:J87" si="45">AB72/AA72</f>
        <v>2.3317259469059472E-2</v>
      </c>
      <c r="K72" s="51">
        <f t="shared" ref="K72:K87" si="46">AC72/AA72</f>
        <v>0.3503407775836001</v>
      </c>
      <c r="L72" s="51">
        <f t="shared" ref="L72:L87" si="47">AD72/I72</f>
        <v>0.15381432125111308</v>
      </c>
      <c r="M72" s="52">
        <f t="shared" ref="M72:M87" si="48">Z72</f>
        <v>15.122</v>
      </c>
      <c r="N72" s="53">
        <f t="shared" ref="N72:N87" si="49">AE72*100/W72</f>
        <v>0</v>
      </c>
      <c r="O72" s="53">
        <f t="shared" ref="O72:O87" si="50">AF72*100/W72</f>
        <v>23.346064102223735</v>
      </c>
      <c r="P72" s="115">
        <f t="shared" ref="P72:P87" si="51">AK72</f>
        <v>12</v>
      </c>
      <c r="Q72" s="116">
        <f t="shared" ref="Q72:Q87" si="52">AE72</f>
        <v>0</v>
      </c>
      <c r="R72" s="116">
        <f t="shared" ref="R72:R87" si="53">AF72</f>
        <v>554</v>
      </c>
      <c r="T72">
        <v>502</v>
      </c>
      <c r="U72">
        <v>8255</v>
      </c>
      <c r="V72" t="s">
        <v>651</v>
      </c>
      <c r="W72">
        <v>2372.991</v>
      </c>
      <c r="X72">
        <v>1177.278</v>
      </c>
      <c r="Y72">
        <v>2.016</v>
      </c>
      <c r="Z72">
        <v>15.122</v>
      </c>
      <c r="AA72">
        <v>138.00995800000001</v>
      </c>
      <c r="AB72">
        <v>3.2180140000000002</v>
      </c>
      <c r="AC72">
        <v>48.350515999999999</v>
      </c>
      <c r="AD72" s="1">
        <v>365</v>
      </c>
      <c r="AE72">
        <v>0</v>
      </c>
      <c r="AF72">
        <v>554</v>
      </c>
      <c r="AG72">
        <v>87</v>
      </c>
      <c r="AH72">
        <v>17.194345999999999</v>
      </c>
      <c r="AI72">
        <v>2619.6</v>
      </c>
      <c r="AJ72">
        <v>1.7</v>
      </c>
      <c r="AK72">
        <v>12</v>
      </c>
      <c r="AL72">
        <v>2470</v>
      </c>
      <c r="AM72" t="s">
        <v>652</v>
      </c>
      <c r="AN72" t="s">
        <v>653</v>
      </c>
      <c r="AO72">
        <v>302.32900000000001</v>
      </c>
      <c r="AR72" t="s">
        <v>118</v>
      </c>
      <c r="AS72" t="s">
        <v>120</v>
      </c>
      <c r="AT72" t="s">
        <v>241</v>
      </c>
      <c r="AU72" t="s">
        <v>651</v>
      </c>
      <c r="AV72" t="s">
        <v>48</v>
      </c>
      <c r="AW72">
        <v>14</v>
      </c>
      <c r="BB72">
        <v>0.95903670721595535</v>
      </c>
      <c r="BC72" t="s">
        <v>66</v>
      </c>
      <c r="BF72" t="s">
        <v>118</v>
      </c>
      <c r="BG72" t="s">
        <v>120</v>
      </c>
      <c r="BH72" t="s">
        <v>651</v>
      </c>
      <c r="BI72">
        <v>8255</v>
      </c>
      <c r="BJ72">
        <v>14</v>
      </c>
      <c r="BK72" t="s">
        <v>241</v>
      </c>
      <c r="BL72" t="s">
        <v>245</v>
      </c>
      <c r="BM72">
        <v>0.95903670721595535</v>
      </c>
      <c r="BN72" t="s">
        <v>66</v>
      </c>
      <c r="BO72" t="s">
        <v>178</v>
      </c>
      <c r="BP72">
        <v>2372.9909999999995</v>
      </c>
      <c r="BQ72" t="s">
        <v>66</v>
      </c>
    </row>
    <row r="73" spans="1:69" ht="16.5">
      <c r="A73" s="59" t="str">
        <f t="shared" si="36"/>
        <v>강인여객</v>
      </c>
      <c r="B73" s="60" t="str">
        <f t="shared" si="37"/>
        <v>신현중</v>
      </c>
      <c r="C73" s="61" t="str">
        <f t="shared" si="38"/>
        <v>S</v>
      </c>
      <c r="D73" s="62">
        <f t="shared" si="39"/>
        <v>1.1677327086474689</v>
      </c>
      <c r="E73" s="63">
        <f t="shared" si="40"/>
        <v>6259</v>
      </c>
      <c r="F73" s="64" t="str">
        <f t="shared" si="41"/>
        <v>103-1</v>
      </c>
      <c r="G73" s="65" t="str">
        <f t="shared" si="42"/>
        <v>70바5970</v>
      </c>
      <c r="H73" s="66">
        <f t="shared" si="43"/>
        <v>2</v>
      </c>
      <c r="I73" s="67">
        <f t="shared" si="44"/>
        <v>1787.123</v>
      </c>
      <c r="J73" s="68">
        <f t="shared" si="45"/>
        <v>9.5596266225975114E-4</v>
      </c>
      <c r="K73" s="68">
        <f t="shared" si="46"/>
        <v>0.33417457241575727</v>
      </c>
      <c r="L73" s="68">
        <f t="shared" si="47"/>
        <v>0.18017786128878649</v>
      </c>
      <c r="M73" s="69">
        <f t="shared" si="48"/>
        <v>12.769</v>
      </c>
      <c r="N73" s="70">
        <f t="shared" si="49"/>
        <v>0.11191171508620279</v>
      </c>
      <c r="O73" s="70">
        <f t="shared" si="50"/>
        <v>23.22168088038708</v>
      </c>
      <c r="P73" s="113">
        <f t="shared" si="51"/>
        <v>2</v>
      </c>
      <c r="Q73" s="114">
        <f t="shared" si="52"/>
        <v>2</v>
      </c>
      <c r="R73" s="114">
        <f t="shared" si="53"/>
        <v>415</v>
      </c>
      <c r="T73">
        <v>502</v>
      </c>
      <c r="U73">
        <v>6259</v>
      </c>
      <c r="V73" t="s">
        <v>414</v>
      </c>
      <c r="W73">
        <v>1787.123</v>
      </c>
      <c r="X73">
        <v>763.43899999999996</v>
      </c>
      <c r="Y73">
        <v>2.3410000000000002</v>
      </c>
      <c r="Z73">
        <v>12.769</v>
      </c>
      <c r="AA73">
        <v>97.596907999999999</v>
      </c>
      <c r="AB73">
        <v>9.3299000000000007E-2</v>
      </c>
      <c r="AC73">
        <v>32.614404999999998</v>
      </c>
      <c r="AD73" s="1">
        <v>322</v>
      </c>
      <c r="AE73">
        <v>2</v>
      </c>
      <c r="AF73">
        <v>415</v>
      </c>
      <c r="AG73">
        <v>80</v>
      </c>
      <c r="AH73">
        <v>18.311266</v>
      </c>
      <c r="AI73">
        <v>1009.5</v>
      </c>
      <c r="AJ73">
        <v>0</v>
      </c>
      <c r="AK73">
        <v>2</v>
      </c>
      <c r="AL73">
        <v>151</v>
      </c>
      <c r="AM73" t="s">
        <v>415</v>
      </c>
      <c r="AN73" t="s">
        <v>654</v>
      </c>
      <c r="AO73">
        <v>1675.183</v>
      </c>
      <c r="AR73" t="s">
        <v>118</v>
      </c>
      <c r="AS73" t="s">
        <v>120</v>
      </c>
      <c r="AT73" t="s">
        <v>241</v>
      </c>
      <c r="AU73" t="s">
        <v>414</v>
      </c>
      <c r="AV73" t="s">
        <v>48</v>
      </c>
      <c r="AW73">
        <v>2</v>
      </c>
      <c r="BB73">
        <v>1.1677327086474689</v>
      </c>
      <c r="BC73" t="s">
        <v>71</v>
      </c>
      <c r="BF73" t="s">
        <v>118</v>
      </c>
      <c r="BG73" t="s">
        <v>120</v>
      </c>
      <c r="BH73" t="s">
        <v>414</v>
      </c>
      <c r="BI73">
        <v>6259</v>
      </c>
      <c r="BJ73">
        <v>2</v>
      </c>
      <c r="BK73" t="s">
        <v>241</v>
      </c>
      <c r="BL73" t="s">
        <v>256</v>
      </c>
      <c r="BM73">
        <v>1.1677327086474689</v>
      </c>
      <c r="BN73" t="s">
        <v>71</v>
      </c>
      <c r="BO73" t="s">
        <v>176</v>
      </c>
      <c r="BP73">
        <v>1787.123</v>
      </c>
      <c r="BQ73" t="s">
        <v>69</v>
      </c>
    </row>
    <row r="74" spans="1:69" ht="16.5">
      <c r="A74" s="42" t="str">
        <f t="shared" si="36"/>
        <v>강인여객</v>
      </c>
      <c r="B74" s="43" t="str">
        <f t="shared" si="37"/>
        <v>안낙근</v>
      </c>
      <c r="C74" s="44" t="str">
        <f t="shared" si="38"/>
        <v>B</v>
      </c>
      <c r="D74" s="45">
        <f t="shared" si="39"/>
        <v>0.94365227100863536</v>
      </c>
      <c r="E74" s="46">
        <f t="shared" si="40"/>
        <v>5908</v>
      </c>
      <c r="F74" s="47" t="str">
        <f t="shared" si="41"/>
        <v>103</v>
      </c>
      <c r="G74" s="48" t="str">
        <f t="shared" si="42"/>
        <v>70바6031</v>
      </c>
      <c r="H74" s="49">
        <f t="shared" si="43"/>
        <v>10</v>
      </c>
      <c r="I74" s="50">
        <f t="shared" si="44"/>
        <v>1588.7699999999998</v>
      </c>
      <c r="J74" s="51">
        <f t="shared" si="45"/>
        <v>6.292922966620363E-3</v>
      </c>
      <c r="K74" s="51">
        <f t="shared" si="46"/>
        <v>0.37956594278639888</v>
      </c>
      <c r="L74" s="51">
        <f t="shared" si="47"/>
        <v>0.16238977322079348</v>
      </c>
      <c r="M74" s="52">
        <f t="shared" si="48"/>
        <v>15.613</v>
      </c>
      <c r="N74" s="53">
        <f t="shared" si="49"/>
        <v>0.12588354513239802</v>
      </c>
      <c r="O74" s="53">
        <f t="shared" si="50"/>
        <v>24.73611661851621</v>
      </c>
      <c r="P74" s="115">
        <f t="shared" si="51"/>
        <v>66</v>
      </c>
      <c r="Q74" s="116">
        <f t="shared" si="52"/>
        <v>2</v>
      </c>
      <c r="R74" s="116">
        <f t="shared" si="53"/>
        <v>393</v>
      </c>
      <c r="T74">
        <v>502</v>
      </c>
      <c r="U74">
        <v>5908</v>
      </c>
      <c r="V74" t="s">
        <v>416</v>
      </c>
      <c r="W74">
        <v>1588.77</v>
      </c>
      <c r="X74">
        <v>809.44299999999998</v>
      </c>
      <c r="Y74">
        <v>1.9630000000000001</v>
      </c>
      <c r="Z74">
        <v>15.613</v>
      </c>
      <c r="AA74">
        <v>95.959699999999998</v>
      </c>
      <c r="AB74">
        <v>0.60386700000000004</v>
      </c>
      <c r="AC74">
        <v>36.423034000000001</v>
      </c>
      <c r="AD74" s="1">
        <v>258</v>
      </c>
      <c r="AE74">
        <v>2</v>
      </c>
      <c r="AF74">
        <v>393</v>
      </c>
      <c r="AG74">
        <v>84</v>
      </c>
      <c r="AH74">
        <v>16.556636999999998</v>
      </c>
      <c r="AI74">
        <v>571.5</v>
      </c>
      <c r="AJ74">
        <v>1.4</v>
      </c>
      <c r="AK74">
        <v>66</v>
      </c>
      <c r="AL74">
        <v>104</v>
      </c>
      <c r="AM74" t="s">
        <v>417</v>
      </c>
      <c r="AN74" t="s">
        <v>655</v>
      </c>
      <c r="AO74">
        <v>247.45599999999999</v>
      </c>
      <c r="AR74" t="s">
        <v>118</v>
      </c>
      <c r="AS74" t="s">
        <v>119</v>
      </c>
      <c r="AT74" t="s">
        <v>218</v>
      </c>
      <c r="AU74" t="s">
        <v>416</v>
      </c>
      <c r="AV74" t="s">
        <v>48</v>
      </c>
      <c r="AW74">
        <v>10</v>
      </c>
      <c r="BB74">
        <v>0.94365227100863536</v>
      </c>
      <c r="BC74" t="s">
        <v>68</v>
      </c>
      <c r="BF74" t="s">
        <v>118</v>
      </c>
      <c r="BG74" t="s">
        <v>119</v>
      </c>
      <c r="BH74" t="s">
        <v>416</v>
      </c>
      <c r="BI74">
        <v>5908</v>
      </c>
      <c r="BJ74">
        <v>10</v>
      </c>
      <c r="BK74" t="s">
        <v>218</v>
      </c>
      <c r="BL74" t="s">
        <v>203</v>
      </c>
      <c r="BM74">
        <v>0.94365227100863536</v>
      </c>
      <c r="BN74" t="s">
        <v>68</v>
      </c>
      <c r="BO74" t="s">
        <v>175</v>
      </c>
      <c r="BP74">
        <v>1588.7699999999998</v>
      </c>
      <c r="BQ74" t="s">
        <v>68</v>
      </c>
    </row>
    <row r="75" spans="1:69" ht="16.5">
      <c r="A75" s="59" t="str">
        <f t="shared" si="36"/>
        <v>강인여객</v>
      </c>
      <c r="B75" s="60" t="str">
        <f t="shared" si="37"/>
        <v>오인성</v>
      </c>
      <c r="C75" s="61" t="str">
        <f t="shared" si="38"/>
        <v>D</v>
      </c>
      <c r="D75" s="62">
        <f t="shared" si="39"/>
        <v>0.84408956709885219</v>
      </c>
      <c r="E75" s="63">
        <f t="shared" si="40"/>
        <v>1370</v>
      </c>
      <c r="F75" s="64" t="str">
        <f t="shared" si="41"/>
        <v>103</v>
      </c>
      <c r="G75" s="65" t="str">
        <f t="shared" si="42"/>
        <v>70바5025</v>
      </c>
      <c r="H75" s="66">
        <f t="shared" si="43"/>
        <v>2</v>
      </c>
      <c r="I75" s="67">
        <f t="shared" si="44"/>
        <v>1513.625</v>
      </c>
      <c r="J75" s="68">
        <f t="shared" si="45"/>
        <v>1.4495775138248339E-2</v>
      </c>
      <c r="K75" s="68">
        <f t="shared" si="46"/>
        <v>0.38065598036083464</v>
      </c>
      <c r="L75" s="68">
        <f t="shared" si="47"/>
        <v>0.24312494838549839</v>
      </c>
      <c r="M75" s="69">
        <f t="shared" si="48"/>
        <v>20.158000000000001</v>
      </c>
      <c r="N75" s="70">
        <f t="shared" si="49"/>
        <v>0.13213312412255349</v>
      </c>
      <c r="O75" s="70">
        <f t="shared" si="50"/>
        <v>65.075563630357578</v>
      </c>
      <c r="P75" s="113">
        <f t="shared" si="51"/>
        <v>7</v>
      </c>
      <c r="Q75" s="114">
        <f t="shared" si="52"/>
        <v>2</v>
      </c>
      <c r="R75" s="114">
        <f t="shared" si="53"/>
        <v>985</v>
      </c>
      <c r="T75">
        <v>502</v>
      </c>
      <c r="U75">
        <v>1370</v>
      </c>
      <c r="V75" t="s">
        <v>418</v>
      </c>
      <c r="W75">
        <v>1513.625</v>
      </c>
      <c r="X75">
        <v>893.10299999999995</v>
      </c>
      <c r="Y75">
        <v>1.6950000000000001</v>
      </c>
      <c r="Z75">
        <v>20.158000000000001</v>
      </c>
      <c r="AA75">
        <v>89.431092000000007</v>
      </c>
      <c r="AB75">
        <v>1.296373</v>
      </c>
      <c r="AC75">
        <v>34.042479999999998</v>
      </c>
      <c r="AD75" s="1">
        <v>368</v>
      </c>
      <c r="AE75">
        <v>2</v>
      </c>
      <c r="AF75">
        <v>985</v>
      </c>
      <c r="AG75">
        <v>90</v>
      </c>
      <c r="AH75">
        <v>16.925042000000001</v>
      </c>
      <c r="AI75">
        <v>2845</v>
      </c>
      <c r="AJ75">
        <v>141.4</v>
      </c>
      <c r="AK75">
        <v>7</v>
      </c>
      <c r="AL75">
        <v>2462</v>
      </c>
      <c r="AM75" t="s">
        <v>419</v>
      </c>
      <c r="AN75" t="s">
        <v>656</v>
      </c>
      <c r="AO75">
        <v>1376.0940000000001</v>
      </c>
      <c r="AR75" t="s">
        <v>118</v>
      </c>
      <c r="AS75" t="s">
        <v>119</v>
      </c>
      <c r="AT75" t="s">
        <v>197</v>
      </c>
      <c r="AU75" t="s">
        <v>418</v>
      </c>
      <c r="AV75" t="s">
        <v>48</v>
      </c>
      <c r="AW75">
        <v>2</v>
      </c>
      <c r="BB75">
        <v>0.84408956709885219</v>
      </c>
      <c r="BC75" t="s">
        <v>67</v>
      </c>
      <c r="BF75" t="s">
        <v>118</v>
      </c>
      <c r="BG75" t="s">
        <v>119</v>
      </c>
      <c r="BH75" t="s">
        <v>418</v>
      </c>
      <c r="BI75">
        <v>1370</v>
      </c>
      <c r="BJ75">
        <v>2</v>
      </c>
      <c r="BK75" t="s">
        <v>197</v>
      </c>
      <c r="BL75" t="s">
        <v>219</v>
      </c>
      <c r="BM75">
        <v>0.84408956709885219</v>
      </c>
      <c r="BN75" t="s">
        <v>67</v>
      </c>
      <c r="BO75" t="s">
        <v>179</v>
      </c>
      <c r="BP75">
        <v>1513.625</v>
      </c>
      <c r="BQ75" t="s">
        <v>69</v>
      </c>
    </row>
    <row r="76" spans="1:69" ht="16.5">
      <c r="A76" s="42" t="str">
        <f t="shared" si="36"/>
        <v>강인여객</v>
      </c>
      <c r="B76" s="43" t="str">
        <f t="shared" si="37"/>
        <v>오창석</v>
      </c>
      <c r="C76" s="44" t="str">
        <f t="shared" si="38"/>
        <v>B</v>
      </c>
      <c r="D76" s="45">
        <f t="shared" si="39"/>
        <v>0.91337328130655382</v>
      </c>
      <c r="E76" s="46">
        <f t="shared" si="40"/>
        <v>3594</v>
      </c>
      <c r="F76" s="47" t="str">
        <f t="shared" si="41"/>
        <v>급행91</v>
      </c>
      <c r="G76" s="48" t="str">
        <f t="shared" si="42"/>
        <v>72바1602</v>
      </c>
      <c r="H76" s="49">
        <f t="shared" si="43"/>
        <v>3</v>
      </c>
      <c r="I76" s="50">
        <f t="shared" si="44"/>
        <v>4306.8550000000005</v>
      </c>
      <c r="J76" s="51">
        <f t="shared" si="45"/>
        <v>2.419517793899408E-3</v>
      </c>
      <c r="K76" s="51">
        <f t="shared" si="46"/>
        <v>0.28349213467190221</v>
      </c>
      <c r="L76" s="51">
        <f t="shared" si="47"/>
        <v>0.33342195174901401</v>
      </c>
      <c r="M76" s="52">
        <f t="shared" si="48"/>
        <v>18.344999999999999</v>
      </c>
      <c r="N76" s="53">
        <f t="shared" si="49"/>
        <v>0.37150078189305191</v>
      </c>
      <c r="O76" s="53">
        <f t="shared" si="50"/>
        <v>14.465311694960709</v>
      </c>
      <c r="P76" s="115">
        <f t="shared" si="51"/>
        <v>1</v>
      </c>
      <c r="Q76" s="116">
        <f t="shared" si="52"/>
        <v>16</v>
      </c>
      <c r="R76" s="116">
        <f t="shared" si="53"/>
        <v>623</v>
      </c>
      <c r="T76">
        <v>502</v>
      </c>
      <c r="U76">
        <v>3594</v>
      </c>
      <c r="V76" t="s">
        <v>420</v>
      </c>
      <c r="W76">
        <v>4306.8549999999996</v>
      </c>
      <c r="X76">
        <v>1821.3630000000001</v>
      </c>
      <c r="Y76">
        <v>2.3650000000000002</v>
      </c>
      <c r="Z76">
        <v>18.344999999999999</v>
      </c>
      <c r="AA76">
        <v>153.93604500000001</v>
      </c>
      <c r="AB76">
        <v>0.37245099999999998</v>
      </c>
      <c r="AC76">
        <v>43.639657999999997</v>
      </c>
      <c r="AD76" s="1">
        <v>1436</v>
      </c>
      <c r="AE76">
        <v>16</v>
      </c>
      <c r="AF76">
        <v>623</v>
      </c>
      <c r="AG76">
        <v>90</v>
      </c>
      <c r="AH76">
        <v>27.978210000000001</v>
      </c>
      <c r="AI76">
        <v>19654.900000000001</v>
      </c>
      <c r="AJ76">
        <v>1789.7</v>
      </c>
      <c r="AK76">
        <v>1</v>
      </c>
      <c r="AL76">
        <v>93</v>
      </c>
      <c r="AM76" t="s">
        <v>421</v>
      </c>
      <c r="AN76" t="s">
        <v>657</v>
      </c>
      <c r="AO76">
        <v>3904.3789999999999</v>
      </c>
      <c r="AR76" t="s">
        <v>118</v>
      </c>
      <c r="AS76" t="s">
        <v>122</v>
      </c>
      <c r="AT76" t="s">
        <v>282</v>
      </c>
      <c r="AU76" t="s">
        <v>420</v>
      </c>
      <c r="AV76" t="s">
        <v>48</v>
      </c>
      <c r="AW76">
        <v>3</v>
      </c>
      <c r="BB76">
        <v>0.91337328130655382</v>
      </c>
      <c r="BC76" t="s">
        <v>68</v>
      </c>
      <c r="BF76" t="s">
        <v>118</v>
      </c>
      <c r="BG76" t="s">
        <v>122</v>
      </c>
      <c r="BH76" t="s">
        <v>420</v>
      </c>
      <c r="BI76">
        <v>3594</v>
      </c>
      <c r="BJ76">
        <v>3</v>
      </c>
      <c r="BK76" t="s">
        <v>282</v>
      </c>
      <c r="BL76" t="s">
        <v>278</v>
      </c>
      <c r="BM76">
        <v>0.91337328130655382</v>
      </c>
      <c r="BN76" t="s">
        <v>68</v>
      </c>
      <c r="BO76" t="s">
        <v>175</v>
      </c>
      <c r="BP76">
        <v>4306.8550000000005</v>
      </c>
      <c r="BQ76" t="s">
        <v>69</v>
      </c>
    </row>
    <row r="77" spans="1:69" ht="16.5">
      <c r="A77" s="59" t="str">
        <f t="shared" si="36"/>
        <v>강인여객</v>
      </c>
      <c r="B77" s="60" t="str">
        <f t="shared" si="37"/>
        <v>유병원</v>
      </c>
      <c r="C77" s="61" t="str">
        <f t="shared" si="38"/>
        <v>C</v>
      </c>
      <c r="D77" s="62">
        <f t="shared" si="39"/>
        <v>0.86487392477842129</v>
      </c>
      <c r="E77" s="63">
        <f t="shared" si="40"/>
        <v>3314</v>
      </c>
      <c r="F77" s="64" t="str">
        <f t="shared" si="41"/>
        <v>103-1</v>
      </c>
      <c r="G77" s="65" t="str">
        <f t="shared" si="42"/>
        <v>70바6095</v>
      </c>
      <c r="H77" s="66">
        <f t="shared" si="43"/>
        <v>3</v>
      </c>
      <c r="I77" s="67">
        <f t="shared" si="44"/>
        <v>2774.2240000000002</v>
      </c>
      <c r="J77" s="68">
        <f t="shared" si="45"/>
        <v>1.5683003084296772E-2</v>
      </c>
      <c r="K77" s="68">
        <f t="shared" si="46"/>
        <v>0.35078920148627601</v>
      </c>
      <c r="L77" s="68">
        <f t="shared" si="47"/>
        <v>0.17374227892196159</v>
      </c>
      <c r="M77" s="69">
        <f t="shared" si="48"/>
        <v>15.333</v>
      </c>
      <c r="N77" s="70">
        <f t="shared" si="49"/>
        <v>7.2092231917826391E-2</v>
      </c>
      <c r="O77" s="70">
        <f t="shared" si="50"/>
        <v>5.587147973631545</v>
      </c>
      <c r="P77" s="113">
        <f t="shared" si="51"/>
        <v>3</v>
      </c>
      <c r="Q77" s="114">
        <f t="shared" si="52"/>
        <v>2</v>
      </c>
      <c r="R77" s="114">
        <f t="shared" si="53"/>
        <v>155</v>
      </c>
      <c r="T77">
        <v>502</v>
      </c>
      <c r="U77">
        <v>3314</v>
      </c>
      <c r="V77" t="s">
        <v>422</v>
      </c>
      <c r="W77">
        <v>2774.2240000000002</v>
      </c>
      <c r="X77">
        <v>1448.4970000000001</v>
      </c>
      <c r="Y77">
        <v>1.915</v>
      </c>
      <c r="Z77">
        <v>15.333</v>
      </c>
      <c r="AA77">
        <v>160.34384399999999</v>
      </c>
      <c r="AB77">
        <v>2.5146730000000002</v>
      </c>
      <c r="AC77">
        <v>56.246889000000003</v>
      </c>
      <c r="AD77" s="1">
        <v>482</v>
      </c>
      <c r="AE77">
        <v>2</v>
      </c>
      <c r="AF77">
        <v>155</v>
      </c>
      <c r="AG77">
        <v>87</v>
      </c>
      <c r="AH77">
        <v>17.301718000000001</v>
      </c>
      <c r="AI77">
        <v>1151.9000000000001</v>
      </c>
      <c r="AJ77">
        <v>1.9</v>
      </c>
      <c r="AK77">
        <v>3</v>
      </c>
      <c r="AL77">
        <v>462</v>
      </c>
      <c r="AM77" t="s">
        <v>423</v>
      </c>
      <c r="AN77" t="s">
        <v>658</v>
      </c>
      <c r="AO77">
        <v>2552.415</v>
      </c>
      <c r="AR77" t="s">
        <v>118</v>
      </c>
      <c r="AS77" t="s">
        <v>120</v>
      </c>
      <c r="AT77" t="s">
        <v>252</v>
      </c>
      <c r="AU77" t="s">
        <v>422</v>
      </c>
      <c r="AV77" t="s">
        <v>48</v>
      </c>
      <c r="AW77">
        <v>3</v>
      </c>
      <c r="BB77">
        <v>0.86487392477842129</v>
      </c>
      <c r="BC77" t="s">
        <v>69</v>
      </c>
      <c r="BF77" t="s">
        <v>118</v>
      </c>
      <c r="BG77" t="s">
        <v>120</v>
      </c>
      <c r="BH77" t="s">
        <v>422</v>
      </c>
      <c r="BI77">
        <v>3314</v>
      </c>
      <c r="BJ77">
        <v>3</v>
      </c>
      <c r="BK77" t="s">
        <v>252</v>
      </c>
      <c r="BL77" t="s">
        <v>230</v>
      </c>
      <c r="BM77">
        <v>0.86487392477842129</v>
      </c>
      <c r="BN77" t="s">
        <v>69</v>
      </c>
      <c r="BO77" t="s">
        <v>177</v>
      </c>
      <c r="BP77">
        <v>2774.2240000000002</v>
      </c>
      <c r="BQ77" t="s">
        <v>68</v>
      </c>
    </row>
    <row r="78" spans="1:69" ht="16.5">
      <c r="A78" s="42" t="str">
        <f t="shared" si="36"/>
        <v>강인여객</v>
      </c>
      <c r="B78" s="43" t="str">
        <f t="shared" si="37"/>
        <v>유승진</v>
      </c>
      <c r="C78" s="44" t="str">
        <f t="shared" si="38"/>
        <v>D</v>
      </c>
      <c r="D78" s="45">
        <f t="shared" si="39"/>
        <v>0.83301082139209504</v>
      </c>
      <c r="E78" s="46">
        <f t="shared" si="40"/>
        <v>6690</v>
      </c>
      <c r="F78" s="47" t="str">
        <f t="shared" si="41"/>
        <v>103</v>
      </c>
      <c r="G78" s="48" t="str">
        <f t="shared" si="42"/>
        <v>70바5084</v>
      </c>
      <c r="H78" s="49">
        <f t="shared" si="43"/>
        <v>2</v>
      </c>
      <c r="I78" s="50">
        <f t="shared" si="44"/>
        <v>1104.7650000000001</v>
      </c>
      <c r="J78" s="51">
        <f t="shared" si="45"/>
        <v>2.6580116952514592E-2</v>
      </c>
      <c r="K78" s="51">
        <f t="shared" si="46"/>
        <v>0.37615365507608239</v>
      </c>
      <c r="L78" s="51">
        <f t="shared" si="47"/>
        <v>0.13034446239698033</v>
      </c>
      <c r="M78" s="52">
        <f t="shared" si="48"/>
        <v>22.231999999999999</v>
      </c>
      <c r="N78" s="53">
        <f t="shared" si="49"/>
        <v>0.17259829472884808</v>
      </c>
      <c r="O78" s="53">
        <f t="shared" si="50"/>
        <v>13.031171252028031</v>
      </c>
      <c r="P78" s="115">
        <f t="shared" si="51"/>
        <v>30</v>
      </c>
      <c r="Q78" s="116">
        <f t="shared" si="52"/>
        <v>2</v>
      </c>
      <c r="R78" s="116">
        <f t="shared" si="53"/>
        <v>151</v>
      </c>
      <c r="T78">
        <v>502</v>
      </c>
      <c r="U78">
        <v>6690</v>
      </c>
      <c r="V78" t="s">
        <v>424</v>
      </c>
      <c r="W78">
        <v>1158.76</v>
      </c>
      <c r="X78">
        <v>689.96</v>
      </c>
      <c r="Y78">
        <v>1.679</v>
      </c>
      <c r="Z78">
        <v>22.231999999999999</v>
      </c>
      <c r="AA78">
        <v>67.499702999999997</v>
      </c>
      <c r="AB78">
        <v>1.7941499999999999</v>
      </c>
      <c r="AC78">
        <v>25.390260000000001</v>
      </c>
      <c r="AD78" s="1">
        <v>144</v>
      </c>
      <c r="AE78">
        <v>2</v>
      </c>
      <c r="AF78">
        <v>151</v>
      </c>
      <c r="AG78">
        <v>90</v>
      </c>
      <c r="AH78">
        <v>17.166889999999999</v>
      </c>
      <c r="AI78">
        <v>1208.4000000000001</v>
      </c>
      <c r="AJ78">
        <v>49.5</v>
      </c>
      <c r="AK78">
        <v>30</v>
      </c>
      <c r="AL78">
        <v>5778</v>
      </c>
      <c r="AM78" t="s">
        <v>425</v>
      </c>
      <c r="AN78" t="s">
        <v>659</v>
      </c>
      <c r="AO78">
        <v>1026.796</v>
      </c>
      <c r="AR78" t="s">
        <v>118</v>
      </c>
      <c r="AS78" t="s">
        <v>119</v>
      </c>
      <c r="AT78" t="s">
        <v>207</v>
      </c>
      <c r="AU78" t="s">
        <v>424</v>
      </c>
      <c r="AV78" t="s">
        <v>48</v>
      </c>
      <c r="AW78">
        <v>2</v>
      </c>
      <c r="BB78">
        <v>0.83301082139209504</v>
      </c>
      <c r="BC78" t="s">
        <v>67</v>
      </c>
      <c r="BF78" t="s">
        <v>118</v>
      </c>
      <c r="BG78" t="s">
        <v>119</v>
      </c>
      <c r="BH78" t="s">
        <v>424</v>
      </c>
      <c r="BI78">
        <v>6690</v>
      </c>
      <c r="BJ78">
        <v>2</v>
      </c>
      <c r="BK78" t="s">
        <v>207</v>
      </c>
      <c r="BL78" t="s">
        <v>218</v>
      </c>
      <c r="BM78">
        <v>0.83301082139209504</v>
      </c>
      <c r="BN78" t="s">
        <v>67</v>
      </c>
      <c r="BO78" t="s">
        <v>179</v>
      </c>
      <c r="BP78">
        <v>1104.7650000000001</v>
      </c>
      <c r="BQ78" t="s">
        <v>68</v>
      </c>
    </row>
    <row r="79" spans="1:69" ht="16.5">
      <c r="A79" s="59" t="str">
        <f t="shared" si="36"/>
        <v>강인여객</v>
      </c>
      <c r="B79" s="60" t="str">
        <f t="shared" si="37"/>
        <v>유진혁</v>
      </c>
      <c r="C79" s="61" t="str">
        <f t="shared" si="38"/>
        <v>D</v>
      </c>
      <c r="D79" s="62">
        <f t="shared" si="39"/>
        <v>0.82861801516802969</v>
      </c>
      <c r="E79" s="63">
        <f t="shared" si="40"/>
        <v>1585</v>
      </c>
      <c r="F79" s="64" t="str">
        <f t="shared" si="41"/>
        <v>223</v>
      </c>
      <c r="G79" s="65" t="str">
        <f t="shared" si="42"/>
        <v>70바5953</v>
      </c>
      <c r="H79" s="66">
        <f t="shared" si="43"/>
        <v>4</v>
      </c>
      <c r="I79" s="67">
        <f t="shared" si="44"/>
        <v>4022.1440000000002</v>
      </c>
      <c r="J79" s="68">
        <f t="shared" si="45"/>
        <v>6.7331954100669639E-3</v>
      </c>
      <c r="K79" s="68">
        <f t="shared" si="46"/>
        <v>0.2856985734821843</v>
      </c>
      <c r="L79" s="68">
        <f t="shared" si="47"/>
        <v>0.15041728988320657</v>
      </c>
      <c r="M79" s="69">
        <f t="shared" si="48"/>
        <v>18.667999999999999</v>
      </c>
      <c r="N79" s="70">
        <f t="shared" si="49"/>
        <v>0.397797791426662</v>
      </c>
      <c r="O79" s="70">
        <f t="shared" si="50"/>
        <v>45.249498774782808</v>
      </c>
      <c r="P79" s="113">
        <f t="shared" si="51"/>
        <v>1</v>
      </c>
      <c r="Q79" s="114">
        <f t="shared" si="52"/>
        <v>16</v>
      </c>
      <c r="R79" s="114">
        <f t="shared" si="53"/>
        <v>1820</v>
      </c>
      <c r="T79">
        <v>502</v>
      </c>
      <c r="U79">
        <v>1585</v>
      </c>
      <c r="V79" t="s">
        <v>426</v>
      </c>
      <c r="W79">
        <v>4022.1439999999998</v>
      </c>
      <c r="X79">
        <v>1946.492</v>
      </c>
      <c r="Y79">
        <v>2.0659999999999998</v>
      </c>
      <c r="Z79">
        <v>18.667999999999999</v>
      </c>
      <c r="AA79">
        <v>166.53994599999999</v>
      </c>
      <c r="AB79">
        <v>1.121346</v>
      </c>
      <c r="AC79">
        <v>47.580224999999999</v>
      </c>
      <c r="AD79" s="1">
        <v>605</v>
      </c>
      <c r="AE79">
        <v>16</v>
      </c>
      <c r="AF79">
        <v>1820</v>
      </c>
      <c r="AG79">
        <v>90</v>
      </c>
      <c r="AH79">
        <v>24.151226000000001</v>
      </c>
      <c r="AI79">
        <v>17027.7</v>
      </c>
      <c r="AJ79">
        <v>5342.4</v>
      </c>
      <c r="AK79">
        <v>1</v>
      </c>
      <c r="AL79">
        <v>319</v>
      </c>
      <c r="AM79" t="s">
        <v>427</v>
      </c>
      <c r="AN79" t="s">
        <v>660</v>
      </c>
      <c r="AO79">
        <v>3179.8009999999999</v>
      </c>
      <c r="AR79" t="s">
        <v>118</v>
      </c>
      <c r="AS79" t="s">
        <v>121</v>
      </c>
      <c r="AT79" t="s">
        <v>260</v>
      </c>
      <c r="AU79" t="s">
        <v>426</v>
      </c>
      <c r="AV79" t="s">
        <v>48</v>
      </c>
      <c r="AW79">
        <v>4</v>
      </c>
      <c r="BB79">
        <v>0.82861801516802969</v>
      </c>
      <c r="BC79" t="s">
        <v>67</v>
      </c>
      <c r="BF79" t="s">
        <v>118</v>
      </c>
      <c r="BG79" t="s">
        <v>121</v>
      </c>
      <c r="BH79" t="s">
        <v>426</v>
      </c>
      <c r="BI79">
        <v>1585</v>
      </c>
      <c r="BJ79">
        <v>4</v>
      </c>
      <c r="BK79" t="s">
        <v>260</v>
      </c>
      <c r="BL79" t="s">
        <v>270</v>
      </c>
      <c r="BM79">
        <v>0.82861801516802969</v>
      </c>
      <c r="BN79" t="s">
        <v>67</v>
      </c>
      <c r="BO79" t="s">
        <v>179</v>
      </c>
      <c r="BP79">
        <v>4022.1440000000002</v>
      </c>
      <c r="BQ79" t="s">
        <v>71</v>
      </c>
    </row>
    <row r="80" spans="1:69" ht="16.5">
      <c r="A80" s="42" t="str">
        <f t="shared" si="36"/>
        <v>강인여객</v>
      </c>
      <c r="B80" s="43" t="str">
        <f t="shared" si="37"/>
        <v>유철종</v>
      </c>
      <c r="C80" s="44" t="str">
        <f t="shared" si="38"/>
        <v>D</v>
      </c>
      <c r="D80" s="45">
        <f t="shared" si="39"/>
        <v>0.827654161825221</v>
      </c>
      <c r="E80" s="46">
        <f t="shared" si="40"/>
        <v>1633</v>
      </c>
      <c r="F80" s="47" t="str">
        <f t="shared" si="41"/>
        <v>103-1</v>
      </c>
      <c r="G80" s="48" t="str">
        <f t="shared" si="42"/>
        <v>70바5989</v>
      </c>
      <c r="H80" s="49">
        <f t="shared" si="43"/>
        <v>6</v>
      </c>
      <c r="I80" s="50">
        <f t="shared" si="44"/>
        <v>471.73400000000004</v>
      </c>
      <c r="J80" s="51">
        <f t="shared" si="45"/>
        <v>2.9491462373743251E-2</v>
      </c>
      <c r="K80" s="51">
        <f t="shared" si="46"/>
        <v>0.36969334781616192</v>
      </c>
      <c r="L80" s="51">
        <f t="shared" si="47"/>
        <v>0.36037258285389645</v>
      </c>
      <c r="M80" s="52">
        <f t="shared" si="48"/>
        <v>24.193000000000001</v>
      </c>
      <c r="N80" s="53">
        <f t="shared" si="49"/>
        <v>0.44956077911880094</v>
      </c>
      <c r="O80" s="53">
        <f t="shared" si="50"/>
        <v>33.717058433910069</v>
      </c>
      <c r="P80" s="115">
        <f t="shared" si="51"/>
        <v>9</v>
      </c>
      <c r="Q80" s="116">
        <f t="shared" si="52"/>
        <v>3</v>
      </c>
      <c r="R80" s="116">
        <f t="shared" si="53"/>
        <v>225</v>
      </c>
      <c r="T80">
        <v>502</v>
      </c>
      <c r="U80">
        <v>1633</v>
      </c>
      <c r="V80" t="s">
        <v>661</v>
      </c>
      <c r="W80">
        <v>667.31799999999998</v>
      </c>
      <c r="X80">
        <v>387.35500000000002</v>
      </c>
      <c r="Y80">
        <v>1.7230000000000001</v>
      </c>
      <c r="Z80">
        <v>24.193000000000001</v>
      </c>
      <c r="AA80">
        <v>33.823042999999998</v>
      </c>
      <c r="AB80">
        <v>0.99749100000000002</v>
      </c>
      <c r="AC80">
        <v>12.504154</v>
      </c>
      <c r="AD80" s="1">
        <v>170</v>
      </c>
      <c r="AE80">
        <v>3</v>
      </c>
      <c r="AF80">
        <v>225</v>
      </c>
      <c r="AG80">
        <v>89</v>
      </c>
      <c r="AH80">
        <v>19.729685</v>
      </c>
      <c r="AI80">
        <v>1949.4</v>
      </c>
      <c r="AJ80">
        <v>140</v>
      </c>
      <c r="AK80">
        <v>9</v>
      </c>
      <c r="AL80">
        <v>2554</v>
      </c>
      <c r="AM80" t="s">
        <v>662</v>
      </c>
      <c r="AN80" t="s">
        <v>663</v>
      </c>
      <c r="AO80">
        <v>111.60599999999999</v>
      </c>
      <c r="AR80" t="s">
        <v>118</v>
      </c>
      <c r="AS80" t="s">
        <v>120</v>
      </c>
      <c r="AT80" t="s">
        <v>245</v>
      </c>
      <c r="AU80" t="s">
        <v>661</v>
      </c>
      <c r="AV80" t="s">
        <v>48</v>
      </c>
      <c r="AW80">
        <v>6</v>
      </c>
      <c r="BB80">
        <v>0.827654161825221</v>
      </c>
      <c r="BC80" t="s">
        <v>67</v>
      </c>
      <c r="BF80" t="s">
        <v>118</v>
      </c>
      <c r="BG80" t="s">
        <v>120</v>
      </c>
      <c r="BH80" t="s">
        <v>661</v>
      </c>
      <c r="BI80">
        <v>1633</v>
      </c>
      <c r="BJ80">
        <v>6</v>
      </c>
      <c r="BK80" t="s">
        <v>245</v>
      </c>
      <c r="BL80" t="s">
        <v>247</v>
      </c>
      <c r="BM80">
        <v>0.827654161825221</v>
      </c>
      <c r="BN80" t="s">
        <v>67</v>
      </c>
      <c r="BO80" t="s">
        <v>179</v>
      </c>
      <c r="BP80">
        <v>471.73400000000004</v>
      </c>
      <c r="BQ80" t="s">
        <v>69</v>
      </c>
    </row>
    <row r="81" spans="1:69" ht="16.5">
      <c r="A81" s="59" t="str">
        <f t="shared" si="36"/>
        <v>강인여객</v>
      </c>
      <c r="B81" s="60" t="str">
        <f t="shared" si="37"/>
        <v>이건철</v>
      </c>
      <c r="C81" s="61" t="str">
        <f t="shared" si="38"/>
        <v>D</v>
      </c>
      <c r="D81" s="62">
        <f t="shared" si="39"/>
        <v>0.81663855942330188</v>
      </c>
      <c r="E81" s="63">
        <f t="shared" si="40"/>
        <v>9106</v>
      </c>
      <c r="F81" s="64" t="str">
        <f t="shared" si="41"/>
        <v>103</v>
      </c>
      <c r="G81" s="65" t="str">
        <f t="shared" si="42"/>
        <v>70바5081</v>
      </c>
      <c r="H81" s="66">
        <f t="shared" si="43"/>
        <v>11</v>
      </c>
      <c r="I81" s="67">
        <f t="shared" si="44"/>
        <v>5855.7869999999984</v>
      </c>
      <c r="J81" s="68">
        <f t="shared" si="45"/>
        <v>2.2084385706814699E-2</v>
      </c>
      <c r="K81" s="68">
        <f t="shared" si="46"/>
        <v>0.37813376250157948</v>
      </c>
      <c r="L81" s="68">
        <f t="shared" si="47"/>
        <v>0.2056085714866337</v>
      </c>
      <c r="M81" s="69">
        <f t="shared" si="48"/>
        <v>18.545000000000002</v>
      </c>
      <c r="N81" s="70">
        <f t="shared" si="49"/>
        <v>4.4336149294593392</v>
      </c>
      <c r="O81" s="70">
        <f t="shared" si="50"/>
        <v>35.603271403234089</v>
      </c>
      <c r="P81" s="113">
        <f t="shared" si="51"/>
        <v>34</v>
      </c>
      <c r="Q81" s="114">
        <f t="shared" si="52"/>
        <v>264</v>
      </c>
      <c r="R81" s="114">
        <f t="shared" si="53"/>
        <v>2120</v>
      </c>
      <c r="T81">
        <v>502</v>
      </c>
      <c r="U81">
        <v>9106</v>
      </c>
      <c r="V81" t="s">
        <v>428</v>
      </c>
      <c r="W81">
        <v>5954.509</v>
      </c>
      <c r="X81">
        <v>3463.1489999999999</v>
      </c>
      <c r="Y81">
        <v>1.7190000000000001</v>
      </c>
      <c r="Z81">
        <v>18.545000000000002</v>
      </c>
      <c r="AA81">
        <v>366.620476</v>
      </c>
      <c r="AB81">
        <v>8.0965880000000006</v>
      </c>
      <c r="AC81">
        <v>138.63158000000001</v>
      </c>
      <c r="AD81" s="1">
        <v>1204</v>
      </c>
      <c r="AE81">
        <v>264</v>
      </c>
      <c r="AF81">
        <v>2120</v>
      </c>
      <c r="AG81">
        <v>87</v>
      </c>
      <c r="AH81">
        <v>16.241616</v>
      </c>
      <c r="AI81">
        <v>4131.3</v>
      </c>
      <c r="AJ81">
        <v>43</v>
      </c>
      <c r="AK81">
        <v>34</v>
      </c>
      <c r="AL81">
        <v>11909</v>
      </c>
      <c r="AM81" t="s">
        <v>429</v>
      </c>
      <c r="AN81" t="s">
        <v>664</v>
      </c>
      <c r="AO81">
        <v>4749.6130000000003</v>
      </c>
      <c r="AR81" t="s">
        <v>118</v>
      </c>
      <c r="AS81" t="s">
        <v>119</v>
      </c>
      <c r="AT81" t="s">
        <v>206</v>
      </c>
      <c r="AU81" t="s">
        <v>428</v>
      </c>
      <c r="AV81" t="s">
        <v>48</v>
      </c>
      <c r="AW81">
        <v>11</v>
      </c>
      <c r="BB81">
        <v>0.81663855942330188</v>
      </c>
      <c r="BC81" t="s">
        <v>67</v>
      </c>
      <c r="BF81" t="s">
        <v>118</v>
      </c>
      <c r="BG81" t="s">
        <v>119</v>
      </c>
      <c r="BH81" t="s">
        <v>428</v>
      </c>
      <c r="BI81">
        <v>9106</v>
      </c>
      <c r="BJ81">
        <v>11</v>
      </c>
      <c r="BK81" t="s">
        <v>206</v>
      </c>
      <c r="BL81" t="s">
        <v>208</v>
      </c>
      <c r="BM81">
        <v>0.81663855942330188</v>
      </c>
      <c r="BN81" t="s">
        <v>67</v>
      </c>
      <c r="BO81" t="s">
        <v>179</v>
      </c>
      <c r="BP81">
        <v>5855.7869999999984</v>
      </c>
      <c r="BQ81" t="s">
        <v>66</v>
      </c>
    </row>
    <row r="82" spans="1:69" ht="16.5">
      <c r="A82" s="42" t="str">
        <f t="shared" si="36"/>
        <v>강인여객</v>
      </c>
      <c r="B82" s="43" t="str">
        <f t="shared" si="37"/>
        <v>이광재</v>
      </c>
      <c r="C82" s="44" t="str">
        <f t="shared" si="38"/>
        <v>S</v>
      </c>
      <c r="D82" s="45">
        <f t="shared" si="39"/>
        <v>1.0340864113328418</v>
      </c>
      <c r="E82" s="46">
        <f t="shared" si="40"/>
        <v>2993</v>
      </c>
      <c r="F82" s="47" t="str">
        <f t="shared" si="41"/>
        <v>103-1</v>
      </c>
      <c r="G82" s="48" t="str">
        <f t="shared" si="42"/>
        <v>70바6097</v>
      </c>
      <c r="H82" s="49">
        <f t="shared" si="43"/>
        <v>4</v>
      </c>
      <c r="I82" s="50">
        <f t="shared" si="44"/>
        <v>2810.058</v>
      </c>
      <c r="J82" s="51">
        <f t="shared" si="45"/>
        <v>6.3002752303130492E-3</v>
      </c>
      <c r="K82" s="51">
        <f t="shared" si="46"/>
        <v>0.29870356637349132</v>
      </c>
      <c r="L82" s="51">
        <f t="shared" si="47"/>
        <v>0.16263009517953012</v>
      </c>
      <c r="M82" s="52">
        <f t="shared" si="48"/>
        <v>12.99</v>
      </c>
      <c r="N82" s="53">
        <f t="shared" si="49"/>
        <v>0</v>
      </c>
      <c r="O82" s="53">
        <f t="shared" si="50"/>
        <v>4.3059609445783682</v>
      </c>
      <c r="P82" s="115">
        <f t="shared" si="51"/>
        <v>1</v>
      </c>
      <c r="Q82" s="116">
        <f t="shared" si="52"/>
        <v>0</v>
      </c>
      <c r="R82" s="116">
        <f t="shared" si="53"/>
        <v>121</v>
      </c>
      <c r="T82">
        <v>502</v>
      </c>
      <c r="U82">
        <v>2993</v>
      </c>
      <c r="V82" t="s">
        <v>430</v>
      </c>
      <c r="W82">
        <v>2810.058</v>
      </c>
      <c r="X82">
        <v>1292.4590000000001</v>
      </c>
      <c r="Y82">
        <v>2.1739999999999999</v>
      </c>
      <c r="Z82">
        <v>12.99</v>
      </c>
      <c r="AA82">
        <v>155.58606</v>
      </c>
      <c r="AB82">
        <v>0.98023499999999997</v>
      </c>
      <c r="AC82">
        <v>46.474111000000001</v>
      </c>
      <c r="AD82" s="1">
        <v>457</v>
      </c>
      <c r="AE82">
        <v>0</v>
      </c>
      <c r="AF82">
        <v>121</v>
      </c>
      <c r="AG82">
        <v>90</v>
      </c>
      <c r="AH82">
        <v>18.061115999999998</v>
      </c>
      <c r="AI82">
        <v>4115.1000000000004</v>
      </c>
      <c r="AJ82">
        <v>354.1</v>
      </c>
      <c r="AK82">
        <v>1</v>
      </c>
      <c r="AL82">
        <v>52</v>
      </c>
      <c r="AM82" t="s">
        <v>431</v>
      </c>
      <c r="AN82" t="s">
        <v>665</v>
      </c>
      <c r="AO82">
        <v>2489.9110000000001</v>
      </c>
      <c r="AR82" t="s">
        <v>118</v>
      </c>
      <c r="AS82" t="s">
        <v>120</v>
      </c>
      <c r="AT82" t="s">
        <v>256</v>
      </c>
      <c r="AU82" t="s">
        <v>430</v>
      </c>
      <c r="AV82" t="s">
        <v>48</v>
      </c>
      <c r="AW82">
        <v>4</v>
      </c>
      <c r="BB82">
        <v>1.0340864113328418</v>
      </c>
      <c r="BC82" t="s">
        <v>71</v>
      </c>
      <c r="BF82" t="s">
        <v>118</v>
      </c>
      <c r="BG82" t="s">
        <v>120</v>
      </c>
      <c r="BH82" t="s">
        <v>430</v>
      </c>
      <c r="BI82">
        <v>2993</v>
      </c>
      <c r="BJ82">
        <v>4</v>
      </c>
      <c r="BK82" t="s">
        <v>256</v>
      </c>
      <c r="BL82" t="s">
        <v>234</v>
      </c>
      <c r="BM82">
        <v>1.0340864113328418</v>
      </c>
      <c r="BN82" t="s">
        <v>71</v>
      </c>
      <c r="BO82" t="s">
        <v>176</v>
      </c>
      <c r="BP82">
        <v>2810.058</v>
      </c>
      <c r="BQ82" t="s">
        <v>66</v>
      </c>
    </row>
    <row r="83" spans="1:69" ht="16.5">
      <c r="A83" s="59" t="str">
        <f t="shared" si="36"/>
        <v>강인여객</v>
      </c>
      <c r="B83" s="60" t="str">
        <f t="shared" si="37"/>
        <v>이동점</v>
      </c>
      <c r="C83" s="61" t="str">
        <f t="shared" si="38"/>
        <v>S</v>
      </c>
      <c r="D83" s="62">
        <f t="shared" si="39"/>
        <v>1.0557093388087586</v>
      </c>
      <c r="E83" s="63">
        <f t="shared" si="40"/>
        <v>2393</v>
      </c>
      <c r="F83" s="64" t="str">
        <f t="shared" si="41"/>
        <v>103</v>
      </c>
      <c r="G83" s="65" t="str">
        <f t="shared" si="42"/>
        <v>70바5063</v>
      </c>
      <c r="H83" s="66">
        <f t="shared" si="43"/>
        <v>3</v>
      </c>
      <c r="I83" s="67">
        <f t="shared" si="44"/>
        <v>2525.2919999999999</v>
      </c>
      <c r="J83" s="68">
        <f t="shared" si="45"/>
        <v>4.372974620923749E-3</v>
      </c>
      <c r="K83" s="68">
        <f t="shared" si="46"/>
        <v>0.34441407313642269</v>
      </c>
      <c r="L83" s="68">
        <f t="shared" si="47"/>
        <v>4.1579350031600307E-2</v>
      </c>
      <c r="M83" s="69">
        <f t="shared" si="48"/>
        <v>11.576000000000001</v>
      </c>
      <c r="N83" s="70">
        <f t="shared" si="49"/>
        <v>0.19799690491238242</v>
      </c>
      <c r="O83" s="70">
        <f t="shared" si="50"/>
        <v>15.87935177397307</v>
      </c>
      <c r="P83" s="113">
        <f t="shared" si="51"/>
        <v>0</v>
      </c>
      <c r="Q83" s="114">
        <f t="shared" si="52"/>
        <v>5</v>
      </c>
      <c r="R83" s="114">
        <f t="shared" si="53"/>
        <v>401</v>
      </c>
      <c r="T83">
        <v>502</v>
      </c>
      <c r="U83">
        <v>2393</v>
      </c>
      <c r="V83" t="s">
        <v>432</v>
      </c>
      <c r="W83">
        <v>2525.2919999999999</v>
      </c>
      <c r="X83">
        <v>1139.8499999999999</v>
      </c>
      <c r="Y83">
        <v>2.2149999999999999</v>
      </c>
      <c r="Z83">
        <v>11.576000000000001</v>
      </c>
      <c r="AA83">
        <v>150.283287</v>
      </c>
      <c r="AB83">
        <v>0.65718500000000002</v>
      </c>
      <c r="AC83">
        <v>51.759678999999998</v>
      </c>
      <c r="AD83" s="1">
        <v>105</v>
      </c>
      <c r="AE83">
        <v>5</v>
      </c>
      <c r="AF83">
        <v>401</v>
      </c>
      <c r="AG83">
        <v>81</v>
      </c>
      <c r="AH83">
        <v>16.803545</v>
      </c>
      <c r="AI83">
        <v>604.5</v>
      </c>
      <c r="AJ83">
        <v>0</v>
      </c>
      <c r="AK83">
        <v>0</v>
      </c>
      <c r="AL83">
        <v>0</v>
      </c>
      <c r="AM83" t="s">
        <v>433</v>
      </c>
      <c r="AN83" t="s">
        <v>666</v>
      </c>
      <c r="AO83">
        <v>2251.7919999999999</v>
      </c>
      <c r="AR83" t="s">
        <v>118</v>
      </c>
      <c r="AS83" t="s">
        <v>119</v>
      </c>
      <c r="AT83" t="s">
        <v>199</v>
      </c>
      <c r="AU83" t="s">
        <v>432</v>
      </c>
      <c r="AV83" t="s">
        <v>48</v>
      </c>
      <c r="AW83">
        <v>3</v>
      </c>
      <c r="BB83">
        <v>1.0557093388087586</v>
      </c>
      <c r="BC83" t="s">
        <v>71</v>
      </c>
      <c r="BF83" t="s">
        <v>118</v>
      </c>
      <c r="BG83" t="s">
        <v>119</v>
      </c>
      <c r="BH83" t="s">
        <v>432</v>
      </c>
      <c r="BI83">
        <v>2393</v>
      </c>
      <c r="BJ83">
        <v>3</v>
      </c>
      <c r="BK83" t="s">
        <v>199</v>
      </c>
      <c r="BL83" t="s">
        <v>221</v>
      </c>
      <c r="BM83">
        <v>1.0557093388087586</v>
      </c>
      <c r="BN83" t="s">
        <v>71</v>
      </c>
      <c r="BO83" t="s">
        <v>176</v>
      </c>
      <c r="BP83">
        <v>2525.2919999999999</v>
      </c>
      <c r="BQ83" t="s">
        <v>69</v>
      </c>
    </row>
    <row r="84" spans="1:69" ht="16.5">
      <c r="A84" s="42" t="str">
        <f t="shared" si="36"/>
        <v>강인여객</v>
      </c>
      <c r="B84" s="43" t="str">
        <f t="shared" si="37"/>
        <v>이동희</v>
      </c>
      <c r="C84" s="44" t="str">
        <f t="shared" si="38"/>
        <v>F</v>
      </c>
      <c r="D84" s="45">
        <f t="shared" si="39"/>
        <v>0.78355579144153487</v>
      </c>
      <c r="E84" s="46">
        <f t="shared" si="40"/>
        <v>8002</v>
      </c>
      <c r="F84" s="47" t="str">
        <f t="shared" si="41"/>
        <v>223</v>
      </c>
      <c r="G84" s="48" t="str">
        <f t="shared" si="42"/>
        <v>72바1263</v>
      </c>
      <c r="H84" s="49">
        <f t="shared" si="43"/>
        <v>2</v>
      </c>
      <c r="I84" s="50">
        <f t="shared" si="44"/>
        <v>4073.9079999999999</v>
      </c>
      <c r="J84" s="51">
        <f t="shared" si="45"/>
        <v>1.5846702939043257E-2</v>
      </c>
      <c r="K84" s="51">
        <f t="shared" si="46"/>
        <v>0.31431694184919867</v>
      </c>
      <c r="L84" s="51">
        <f t="shared" si="47"/>
        <v>0.20766301055399386</v>
      </c>
      <c r="M84" s="52">
        <f t="shared" si="48"/>
        <v>18.884</v>
      </c>
      <c r="N84" s="53">
        <f t="shared" si="49"/>
        <v>0.21907905979057016</v>
      </c>
      <c r="O84" s="53">
        <f t="shared" si="50"/>
        <v>69.228982893820174</v>
      </c>
      <c r="P84" s="115">
        <f t="shared" si="51"/>
        <v>28</v>
      </c>
      <c r="Q84" s="116">
        <f t="shared" si="52"/>
        <v>9</v>
      </c>
      <c r="R84" s="116">
        <f t="shared" si="53"/>
        <v>2844</v>
      </c>
      <c r="T84">
        <v>502</v>
      </c>
      <c r="U84">
        <v>8002</v>
      </c>
      <c r="V84" t="s">
        <v>434</v>
      </c>
      <c r="W84">
        <v>4108.1059999999998</v>
      </c>
      <c r="X84">
        <v>2095.08</v>
      </c>
      <c r="Y84">
        <v>1.9610000000000001</v>
      </c>
      <c r="Z84">
        <v>18.884</v>
      </c>
      <c r="AA84">
        <v>181.248302</v>
      </c>
      <c r="AB84">
        <v>2.872188</v>
      </c>
      <c r="AC84">
        <v>56.969411999999998</v>
      </c>
      <c r="AD84" s="1">
        <v>846</v>
      </c>
      <c r="AE84">
        <v>9</v>
      </c>
      <c r="AF84">
        <v>2844</v>
      </c>
      <c r="AG84">
        <v>91</v>
      </c>
      <c r="AH84">
        <v>22.665624000000001</v>
      </c>
      <c r="AI84">
        <v>25941.599999999999</v>
      </c>
      <c r="AJ84">
        <v>9303.2000000000007</v>
      </c>
      <c r="AK84">
        <v>28</v>
      </c>
      <c r="AL84">
        <v>9535</v>
      </c>
      <c r="AM84" t="s">
        <v>435</v>
      </c>
      <c r="AN84" t="s">
        <v>667</v>
      </c>
      <c r="AO84">
        <v>4017.7170000000001</v>
      </c>
      <c r="AR84" t="s">
        <v>118</v>
      </c>
      <c r="AS84" t="s">
        <v>121</v>
      </c>
      <c r="AT84" t="s">
        <v>268</v>
      </c>
      <c r="AU84" t="s">
        <v>434</v>
      </c>
      <c r="AV84" t="s">
        <v>48</v>
      </c>
      <c r="AW84">
        <v>2</v>
      </c>
      <c r="BB84">
        <v>0.78355579144153487</v>
      </c>
      <c r="BC84" t="s">
        <v>70</v>
      </c>
      <c r="BF84" t="s">
        <v>118</v>
      </c>
      <c r="BG84" t="s">
        <v>121</v>
      </c>
      <c r="BH84" t="s">
        <v>434</v>
      </c>
      <c r="BI84">
        <v>8002</v>
      </c>
      <c r="BJ84">
        <v>2</v>
      </c>
      <c r="BK84" t="s">
        <v>268</v>
      </c>
      <c r="BL84" t="s">
        <v>266</v>
      </c>
      <c r="BM84">
        <v>0.78355579144153487</v>
      </c>
      <c r="BN84" t="s">
        <v>70</v>
      </c>
      <c r="BO84" t="s">
        <v>184</v>
      </c>
      <c r="BP84">
        <v>4073.9079999999999</v>
      </c>
      <c r="BQ84" t="s">
        <v>66</v>
      </c>
    </row>
    <row r="85" spans="1:69" ht="16.5">
      <c r="A85" s="59" t="str">
        <f t="shared" si="36"/>
        <v>강인여객</v>
      </c>
      <c r="B85" s="60" t="str">
        <f t="shared" si="37"/>
        <v>이승호</v>
      </c>
      <c r="C85" s="61" t="str">
        <f t="shared" si="38"/>
        <v>D</v>
      </c>
      <c r="D85" s="62">
        <f t="shared" si="39"/>
        <v>0.83619047619047615</v>
      </c>
      <c r="E85" s="63">
        <f t="shared" si="40"/>
        <v>2025</v>
      </c>
      <c r="F85" s="64" t="str">
        <f t="shared" si="41"/>
        <v>103-1</v>
      </c>
      <c r="G85" s="65" t="str">
        <f t="shared" si="42"/>
        <v>70바5923</v>
      </c>
      <c r="H85" s="66">
        <f t="shared" si="43"/>
        <v>1</v>
      </c>
      <c r="I85" s="67">
        <f t="shared" si="44"/>
        <v>2200.221</v>
      </c>
      <c r="J85" s="68">
        <f t="shared" si="45"/>
        <v>3.4250474724231712E-2</v>
      </c>
      <c r="K85" s="68">
        <f t="shared" si="46"/>
        <v>0.39231688636895862</v>
      </c>
      <c r="L85" s="68">
        <f t="shared" si="47"/>
        <v>0.15998392888714361</v>
      </c>
      <c r="M85" s="69">
        <f t="shared" si="48"/>
        <v>18.088000000000001</v>
      </c>
      <c r="N85" s="70">
        <f t="shared" si="49"/>
        <v>0</v>
      </c>
      <c r="O85" s="70">
        <f t="shared" si="50"/>
        <v>13.544093979650226</v>
      </c>
      <c r="P85" s="113">
        <f t="shared" si="51"/>
        <v>29</v>
      </c>
      <c r="Q85" s="114">
        <f t="shared" si="52"/>
        <v>0</v>
      </c>
      <c r="R85" s="114">
        <f t="shared" si="53"/>
        <v>298</v>
      </c>
      <c r="T85">
        <v>502</v>
      </c>
      <c r="U85">
        <v>2025</v>
      </c>
      <c r="V85" t="s">
        <v>436</v>
      </c>
      <c r="W85">
        <v>2200.221</v>
      </c>
      <c r="X85">
        <v>1252.885</v>
      </c>
      <c r="Y85">
        <v>1.756</v>
      </c>
      <c r="Z85">
        <v>18.088000000000001</v>
      </c>
      <c r="AA85">
        <v>141.09191300000001</v>
      </c>
      <c r="AB85">
        <v>4.832465</v>
      </c>
      <c r="AC85">
        <v>55.352739999999997</v>
      </c>
      <c r="AD85" s="1">
        <v>352</v>
      </c>
      <c r="AE85">
        <v>0</v>
      </c>
      <c r="AF85">
        <v>298</v>
      </c>
      <c r="AG85">
        <v>90</v>
      </c>
      <c r="AH85">
        <v>15.594238000000001</v>
      </c>
      <c r="AI85">
        <v>3522.5</v>
      </c>
      <c r="AJ85">
        <v>42.8</v>
      </c>
      <c r="AK85">
        <v>29</v>
      </c>
      <c r="AL85">
        <v>11746</v>
      </c>
      <c r="AM85" t="s">
        <v>437</v>
      </c>
      <c r="AN85" t="s">
        <v>668</v>
      </c>
      <c r="AO85">
        <v>2200.221</v>
      </c>
      <c r="AR85" t="s">
        <v>118</v>
      </c>
      <c r="AS85" t="s">
        <v>120</v>
      </c>
      <c r="AT85" t="s">
        <v>230</v>
      </c>
      <c r="AU85" t="s">
        <v>436</v>
      </c>
      <c r="AV85" t="s">
        <v>48</v>
      </c>
      <c r="AW85">
        <v>1</v>
      </c>
      <c r="BB85">
        <v>0.83619047619047615</v>
      </c>
      <c r="BC85" t="s">
        <v>67</v>
      </c>
      <c r="BF85" t="s">
        <v>118</v>
      </c>
      <c r="BG85" t="s">
        <v>120</v>
      </c>
      <c r="BH85" t="s">
        <v>436</v>
      </c>
      <c r="BI85">
        <v>2025</v>
      </c>
      <c r="BJ85">
        <v>1</v>
      </c>
      <c r="BK85" t="s">
        <v>230</v>
      </c>
      <c r="BL85" t="s">
        <v>174</v>
      </c>
      <c r="BM85">
        <v>0.83619047619047615</v>
      </c>
      <c r="BN85" t="s">
        <v>67</v>
      </c>
      <c r="BO85" t="s">
        <v>179</v>
      </c>
      <c r="BP85">
        <v>2200.221</v>
      </c>
      <c r="BQ85" t="s">
        <v>68</v>
      </c>
    </row>
    <row r="86" spans="1:69" ht="16.5">
      <c r="A86" s="42" t="str">
        <f t="shared" si="36"/>
        <v>강인여객</v>
      </c>
      <c r="B86" s="43" t="str">
        <f t="shared" si="37"/>
        <v>이영우</v>
      </c>
      <c r="C86" s="44" t="str">
        <f t="shared" si="38"/>
        <v>B</v>
      </c>
      <c r="D86" s="45">
        <f t="shared" si="39"/>
        <v>0.93963182531094913</v>
      </c>
      <c r="E86" s="46">
        <f t="shared" si="40"/>
        <v>868</v>
      </c>
      <c r="F86" s="47" t="str">
        <f t="shared" si="41"/>
        <v>103-1</v>
      </c>
      <c r="G86" s="48" t="str">
        <f t="shared" si="42"/>
        <v>70바6023</v>
      </c>
      <c r="H86" s="49">
        <f t="shared" si="43"/>
        <v>4</v>
      </c>
      <c r="I86" s="50">
        <f t="shared" si="44"/>
        <v>2608.6190000000001</v>
      </c>
      <c r="J86" s="51">
        <f t="shared" si="45"/>
        <v>1.3176841416452598E-2</v>
      </c>
      <c r="K86" s="51">
        <f t="shared" si="46"/>
        <v>0.34912598235424769</v>
      </c>
      <c r="L86" s="51">
        <f t="shared" si="47"/>
        <v>0.20048922437504288</v>
      </c>
      <c r="M86" s="52">
        <f t="shared" si="48"/>
        <v>13.807</v>
      </c>
      <c r="N86" s="53">
        <f t="shared" si="49"/>
        <v>7.666891945508332E-2</v>
      </c>
      <c r="O86" s="53">
        <f t="shared" si="50"/>
        <v>13.608733203277289</v>
      </c>
      <c r="P86" s="115">
        <f t="shared" si="51"/>
        <v>1</v>
      </c>
      <c r="Q86" s="116">
        <f t="shared" si="52"/>
        <v>2</v>
      </c>
      <c r="R86" s="116">
        <f t="shared" si="53"/>
        <v>355</v>
      </c>
      <c r="T86">
        <v>502</v>
      </c>
      <c r="U86">
        <v>868</v>
      </c>
      <c r="V86" t="s">
        <v>438</v>
      </c>
      <c r="W86">
        <v>2608.6190000000001</v>
      </c>
      <c r="X86">
        <v>1262.2619999999999</v>
      </c>
      <c r="Y86">
        <v>2.0670000000000002</v>
      </c>
      <c r="Z86">
        <v>13.807</v>
      </c>
      <c r="AA86">
        <v>143.89411999999999</v>
      </c>
      <c r="AB86">
        <v>1.8960699999999999</v>
      </c>
      <c r="AC86">
        <v>50.237175999999998</v>
      </c>
      <c r="AD86" s="1">
        <v>523</v>
      </c>
      <c r="AE86">
        <v>2</v>
      </c>
      <c r="AF86">
        <v>355</v>
      </c>
      <c r="AG86">
        <v>90</v>
      </c>
      <c r="AH86">
        <v>18.128738999999999</v>
      </c>
      <c r="AI86">
        <v>2431.3000000000002</v>
      </c>
      <c r="AJ86">
        <v>56.6</v>
      </c>
      <c r="AK86">
        <v>1</v>
      </c>
      <c r="AL86">
        <v>18</v>
      </c>
      <c r="AM86" t="s">
        <v>439</v>
      </c>
      <c r="AN86" t="s">
        <v>669</v>
      </c>
      <c r="AO86">
        <v>2270.3980000000001</v>
      </c>
      <c r="AR86" t="s">
        <v>118</v>
      </c>
      <c r="AS86" t="s">
        <v>120</v>
      </c>
      <c r="AT86" t="s">
        <v>247</v>
      </c>
      <c r="AU86" t="s">
        <v>438</v>
      </c>
      <c r="AV86" t="s">
        <v>48</v>
      </c>
      <c r="AW86">
        <v>4</v>
      </c>
      <c r="BB86">
        <v>0.93963182531094913</v>
      </c>
      <c r="BC86" t="s">
        <v>68</v>
      </c>
      <c r="BF86" t="s">
        <v>118</v>
      </c>
      <c r="BG86" t="s">
        <v>120</v>
      </c>
      <c r="BH86" t="s">
        <v>438</v>
      </c>
      <c r="BI86">
        <v>868</v>
      </c>
      <c r="BJ86">
        <v>4</v>
      </c>
      <c r="BK86" t="s">
        <v>247</v>
      </c>
      <c r="BL86" t="s">
        <v>289</v>
      </c>
      <c r="BM86">
        <v>0.93963182531094913</v>
      </c>
      <c r="BN86" t="s">
        <v>68</v>
      </c>
      <c r="BO86" t="s">
        <v>175</v>
      </c>
      <c r="BP86">
        <v>2608.6190000000001</v>
      </c>
      <c r="BQ86" t="s">
        <v>66</v>
      </c>
    </row>
    <row r="87" spans="1:69" ht="16.5">
      <c r="A87" s="59" t="str">
        <f t="shared" si="36"/>
        <v>강인여객</v>
      </c>
      <c r="B87" s="60" t="str">
        <f t="shared" si="37"/>
        <v>이용준</v>
      </c>
      <c r="C87" s="61" t="str">
        <f t="shared" si="38"/>
        <v>A</v>
      </c>
      <c r="D87" s="62">
        <f t="shared" si="39"/>
        <v>0.98878693099625403</v>
      </c>
      <c r="E87" s="63">
        <f t="shared" si="40"/>
        <v>4691</v>
      </c>
      <c r="F87" s="64" t="str">
        <f t="shared" si="41"/>
        <v>223</v>
      </c>
      <c r="G87" s="65" t="str">
        <f t="shared" si="42"/>
        <v>70바5974</v>
      </c>
      <c r="H87" s="66">
        <f t="shared" si="43"/>
        <v>3</v>
      </c>
      <c r="I87" s="67">
        <f t="shared" si="44"/>
        <v>3905.73</v>
      </c>
      <c r="J87" s="68">
        <f t="shared" si="45"/>
        <v>1.1225576526164502E-3</v>
      </c>
      <c r="K87" s="68">
        <f t="shared" si="46"/>
        <v>0.20199495416342675</v>
      </c>
      <c r="L87" s="68">
        <f t="shared" si="47"/>
        <v>0.1211041213806382</v>
      </c>
      <c r="M87" s="69">
        <f t="shared" si="48"/>
        <v>12.563000000000001</v>
      </c>
      <c r="N87" s="70">
        <f t="shared" si="49"/>
        <v>0.20482726660573056</v>
      </c>
      <c r="O87" s="70">
        <f t="shared" si="50"/>
        <v>14.747563195612599</v>
      </c>
      <c r="P87" s="113">
        <f t="shared" si="51"/>
        <v>7</v>
      </c>
      <c r="Q87" s="114">
        <f t="shared" si="52"/>
        <v>8</v>
      </c>
      <c r="R87" s="114">
        <f t="shared" si="53"/>
        <v>576</v>
      </c>
      <c r="T87">
        <v>502</v>
      </c>
      <c r="U87">
        <v>4691</v>
      </c>
      <c r="V87" t="s">
        <v>440</v>
      </c>
      <c r="W87">
        <v>3905.73</v>
      </c>
      <c r="X87">
        <v>1582.491</v>
      </c>
      <c r="Y87">
        <v>2.468</v>
      </c>
      <c r="Z87">
        <v>12.563000000000001</v>
      </c>
      <c r="AA87">
        <v>152.39217300000001</v>
      </c>
      <c r="AB87">
        <v>0.171069</v>
      </c>
      <c r="AC87">
        <v>30.782450000000001</v>
      </c>
      <c r="AD87" s="1">
        <v>473</v>
      </c>
      <c r="AE87">
        <v>8</v>
      </c>
      <c r="AF87">
        <v>576</v>
      </c>
      <c r="AG87">
        <v>90</v>
      </c>
      <c r="AH87">
        <v>25.629465</v>
      </c>
      <c r="AI87">
        <v>15118.5</v>
      </c>
      <c r="AJ87">
        <v>1073.3</v>
      </c>
      <c r="AK87">
        <v>7</v>
      </c>
      <c r="AL87">
        <v>2188</v>
      </c>
      <c r="AM87" t="s">
        <v>441</v>
      </c>
      <c r="AN87" t="s">
        <v>670</v>
      </c>
      <c r="AO87">
        <v>3534.7629999999999</v>
      </c>
      <c r="AR87" t="s">
        <v>118</v>
      </c>
      <c r="AS87" t="s">
        <v>121</v>
      </c>
      <c r="AT87" t="s">
        <v>263</v>
      </c>
      <c r="AU87" t="s">
        <v>440</v>
      </c>
      <c r="AV87" t="s">
        <v>48</v>
      </c>
      <c r="AW87">
        <v>3</v>
      </c>
      <c r="BB87">
        <v>0.98878693099625403</v>
      </c>
      <c r="BC87" t="s">
        <v>66</v>
      </c>
      <c r="BF87" t="s">
        <v>118</v>
      </c>
      <c r="BG87" t="s">
        <v>121</v>
      </c>
      <c r="BH87" t="s">
        <v>440</v>
      </c>
      <c r="BI87">
        <v>4691</v>
      </c>
      <c r="BJ87">
        <v>3</v>
      </c>
      <c r="BK87" t="s">
        <v>263</v>
      </c>
      <c r="BL87" t="s">
        <v>274</v>
      </c>
      <c r="BM87">
        <v>0.98878693099625403</v>
      </c>
      <c r="BN87" t="s">
        <v>66</v>
      </c>
      <c r="BO87" t="s">
        <v>178</v>
      </c>
      <c r="BP87">
        <v>3905.73</v>
      </c>
      <c r="BQ87" t="s">
        <v>71</v>
      </c>
    </row>
    <row r="88" spans="1:69" ht="16.5">
      <c r="A88" s="42" t="str">
        <f t="shared" ref="A88:A109" si="54">BF88</f>
        <v>강인여객</v>
      </c>
      <c r="B88" s="43" t="str">
        <f t="shared" ref="B88:B109" si="55">BH88</f>
        <v>이유섭</v>
      </c>
      <c r="C88" s="44" t="str">
        <f t="shared" ref="C88:C109" si="56">BN88</f>
        <v>D</v>
      </c>
      <c r="D88" s="45">
        <f t="shared" ref="D88:D109" si="57">BM88</f>
        <v>0.81394674565310177</v>
      </c>
      <c r="E88" s="46">
        <f t="shared" ref="E88:E109" si="58">U88</f>
        <v>4</v>
      </c>
      <c r="F88" s="47" t="str">
        <f t="shared" ref="F88:F109" si="59">BG88</f>
        <v>103</v>
      </c>
      <c r="G88" s="48" t="str">
        <f t="shared" ref="G88:G109" si="60">BK88</f>
        <v>70바5990</v>
      </c>
      <c r="H88" s="49">
        <f t="shared" ref="H88:H109" si="61">BJ88</f>
        <v>3</v>
      </c>
      <c r="I88" s="50">
        <f t="shared" ref="I88:I109" si="62">BP88</f>
        <v>813.05099999999993</v>
      </c>
      <c r="J88" s="51">
        <f t="shared" ref="J88:J109" si="63">AB88/AA88</f>
        <v>2.4345874955775459E-2</v>
      </c>
      <c r="K88" s="51">
        <f t="shared" ref="K88:K109" si="64">AC88/AA88</f>
        <v>0.3715325130699475</v>
      </c>
      <c r="L88" s="51">
        <f t="shared" ref="L88:L109" si="65">AD88/I88</f>
        <v>0.25090676968603448</v>
      </c>
      <c r="M88" s="52">
        <f t="shared" ref="M88:M109" si="66">Z88</f>
        <v>23.507000000000001</v>
      </c>
      <c r="N88" s="53">
        <f t="shared" ref="N88:N109" si="67">AE88*100/W88</f>
        <v>0.36898054365593302</v>
      </c>
      <c r="O88" s="53">
        <f t="shared" ref="O88:O109" si="68">AF88*100/W88</f>
        <v>88.924311021079859</v>
      </c>
      <c r="P88" s="115">
        <f t="shared" ref="P88:P109" si="69">AK88</f>
        <v>64</v>
      </c>
      <c r="Q88" s="116">
        <f t="shared" ref="Q88:Q109" si="70">AE88</f>
        <v>3</v>
      </c>
      <c r="R88" s="116">
        <f t="shared" ref="R88:R109" si="71">AF88</f>
        <v>723</v>
      </c>
      <c r="T88">
        <v>502</v>
      </c>
      <c r="U88">
        <v>4</v>
      </c>
      <c r="V88" t="s">
        <v>442</v>
      </c>
      <c r="W88">
        <v>813.05100000000004</v>
      </c>
      <c r="X88">
        <v>491.75099999999998</v>
      </c>
      <c r="Y88">
        <v>1.653</v>
      </c>
      <c r="Z88">
        <v>23.507000000000001</v>
      </c>
      <c r="AA88">
        <v>43.892487000000003</v>
      </c>
      <c r="AB88">
        <v>1.0686009999999999</v>
      </c>
      <c r="AC88">
        <v>16.307486000000001</v>
      </c>
      <c r="AD88" s="1">
        <v>204</v>
      </c>
      <c r="AE88">
        <v>3</v>
      </c>
      <c r="AF88">
        <v>723</v>
      </c>
      <c r="AG88">
        <v>96</v>
      </c>
      <c r="AH88">
        <v>18.523693999999999</v>
      </c>
      <c r="AI88">
        <v>2719.2</v>
      </c>
      <c r="AJ88">
        <v>493.7</v>
      </c>
      <c r="AK88">
        <v>64</v>
      </c>
      <c r="AL88">
        <v>432</v>
      </c>
      <c r="AM88" t="s">
        <v>443</v>
      </c>
      <c r="AN88" t="s">
        <v>671</v>
      </c>
      <c r="AO88">
        <v>632.73099999999999</v>
      </c>
      <c r="AR88" t="s">
        <v>118</v>
      </c>
      <c r="AS88" t="s">
        <v>119</v>
      </c>
      <c r="AT88" t="s">
        <v>215</v>
      </c>
      <c r="AU88" t="s">
        <v>442</v>
      </c>
      <c r="AV88" t="s">
        <v>48</v>
      </c>
      <c r="AW88">
        <v>3</v>
      </c>
      <c r="BB88">
        <v>0.81394674565310177</v>
      </c>
      <c r="BC88" t="s">
        <v>67</v>
      </c>
      <c r="BF88" t="s">
        <v>118</v>
      </c>
      <c r="BG88" t="s">
        <v>119</v>
      </c>
      <c r="BH88" t="s">
        <v>442</v>
      </c>
      <c r="BI88">
        <v>4</v>
      </c>
      <c r="BJ88">
        <v>3</v>
      </c>
      <c r="BK88" t="s">
        <v>215</v>
      </c>
      <c r="BL88" t="s">
        <v>224</v>
      </c>
      <c r="BM88">
        <v>0.81394674565310177</v>
      </c>
      <c r="BN88" t="s">
        <v>67</v>
      </c>
      <c r="BO88" t="s">
        <v>179</v>
      </c>
      <c r="BP88">
        <v>813.05099999999993</v>
      </c>
    </row>
    <row r="89" spans="1:69" ht="16.5">
      <c r="A89" s="59" t="str">
        <f t="shared" si="54"/>
        <v>강인여객</v>
      </c>
      <c r="B89" s="60" t="str">
        <f t="shared" si="55"/>
        <v>이인호</v>
      </c>
      <c r="C89" s="61" t="str">
        <f t="shared" si="56"/>
        <v>D</v>
      </c>
      <c r="D89" s="62">
        <f t="shared" si="57"/>
        <v>0.83516211490102299</v>
      </c>
      <c r="E89" s="63">
        <f t="shared" si="58"/>
        <v>5933</v>
      </c>
      <c r="F89" s="64" t="str">
        <f t="shared" si="59"/>
        <v>103</v>
      </c>
      <c r="G89" s="65" t="str">
        <f t="shared" si="60"/>
        <v>70바5990</v>
      </c>
      <c r="H89" s="66">
        <f t="shared" si="61"/>
        <v>5</v>
      </c>
      <c r="I89" s="67">
        <f t="shared" si="62"/>
        <v>2351.866</v>
      </c>
      <c r="J89" s="68">
        <f t="shared" si="63"/>
        <v>2.0584109595039059E-2</v>
      </c>
      <c r="K89" s="68">
        <f t="shared" si="64"/>
        <v>0.37223700240957575</v>
      </c>
      <c r="L89" s="68">
        <f t="shared" si="65"/>
        <v>0.26319526707729096</v>
      </c>
      <c r="M89" s="69">
        <f t="shared" si="66"/>
        <v>19.242999999999999</v>
      </c>
      <c r="N89" s="70">
        <f t="shared" si="67"/>
        <v>0.12755828775959174</v>
      </c>
      <c r="O89" s="70">
        <f t="shared" si="68"/>
        <v>9.1841967186906057</v>
      </c>
      <c r="P89" s="113">
        <f t="shared" si="69"/>
        <v>64</v>
      </c>
      <c r="Q89" s="114">
        <f t="shared" si="70"/>
        <v>3</v>
      </c>
      <c r="R89" s="114">
        <f t="shared" si="71"/>
        <v>216</v>
      </c>
      <c r="T89">
        <v>502</v>
      </c>
      <c r="U89">
        <v>5933</v>
      </c>
      <c r="V89" t="s">
        <v>444</v>
      </c>
      <c r="W89">
        <v>2351.866</v>
      </c>
      <c r="X89">
        <v>1403.972</v>
      </c>
      <c r="Y89">
        <v>1.675</v>
      </c>
      <c r="Z89">
        <v>19.242999999999999</v>
      </c>
      <c r="AA89">
        <v>145.62024099999999</v>
      </c>
      <c r="AB89">
        <v>2.9974630000000002</v>
      </c>
      <c r="AC89">
        <v>54.205241999999998</v>
      </c>
      <c r="AD89" s="1">
        <v>619</v>
      </c>
      <c r="AE89">
        <v>3</v>
      </c>
      <c r="AF89">
        <v>216</v>
      </c>
      <c r="AG89">
        <v>83</v>
      </c>
      <c r="AH89">
        <v>16.150680000000001</v>
      </c>
      <c r="AI89">
        <v>1006.7</v>
      </c>
      <c r="AJ89">
        <v>0</v>
      </c>
      <c r="AK89">
        <v>64</v>
      </c>
      <c r="AL89">
        <v>709</v>
      </c>
      <c r="AM89" t="s">
        <v>445</v>
      </c>
      <c r="AN89" t="s">
        <v>672</v>
      </c>
      <c r="AO89">
        <v>1990.7739999999999</v>
      </c>
      <c r="AR89" t="s">
        <v>118</v>
      </c>
      <c r="AS89" t="s">
        <v>119</v>
      </c>
      <c r="AT89" t="s">
        <v>215</v>
      </c>
      <c r="AU89" t="s">
        <v>444</v>
      </c>
      <c r="AV89" t="s">
        <v>48</v>
      </c>
      <c r="AW89">
        <v>5</v>
      </c>
      <c r="BB89">
        <v>0.83516211490102299</v>
      </c>
      <c r="BC89" t="s">
        <v>67</v>
      </c>
      <c r="BF89" t="s">
        <v>118</v>
      </c>
      <c r="BG89" t="s">
        <v>119</v>
      </c>
      <c r="BH89" t="s">
        <v>444</v>
      </c>
      <c r="BI89">
        <v>5933</v>
      </c>
      <c r="BJ89">
        <v>5</v>
      </c>
      <c r="BK89" t="s">
        <v>215</v>
      </c>
      <c r="BL89" t="s">
        <v>224</v>
      </c>
      <c r="BM89">
        <v>0.83516211490102299</v>
      </c>
      <c r="BN89" t="s">
        <v>67</v>
      </c>
      <c r="BO89" t="s">
        <v>179</v>
      </c>
      <c r="BP89">
        <v>2351.866</v>
      </c>
    </row>
    <row r="90" spans="1:69" ht="16.5">
      <c r="A90" s="42" t="str">
        <f t="shared" si="54"/>
        <v>강인여객</v>
      </c>
      <c r="B90" s="43" t="str">
        <f t="shared" si="55"/>
        <v>이재영</v>
      </c>
      <c r="C90" s="44" t="str">
        <f t="shared" si="56"/>
        <v>C</v>
      </c>
      <c r="D90" s="45">
        <f t="shared" si="57"/>
        <v>0.8856304204321801</v>
      </c>
      <c r="E90" s="46">
        <f t="shared" si="58"/>
        <v>1525</v>
      </c>
      <c r="F90" s="47" t="str">
        <f t="shared" si="59"/>
        <v>223</v>
      </c>
      <c r="G90" s="48" t="str">
        <f t="shared" si="60"/>
        <v>70바5953</v>
      </c>
      <c r="H90" s="49">
        <f t="shared" si="61"/>
        <v>3</v>
      </c>
      <c r="I90" s="50">
        <f t="shared" si="62"/>
        <v>3735.9889999999996</v>
      </c>
      <c r="J90" s="51">
        <f t="shared" si="63"/>
        <v>1.1371513613153158E-2</v>
      </c>
      <c r="K90" s="51">
        <f t="shared" si="64"/>
        <v>0.28894843558310435</v>
      </c>
      <c r="L90" s="51">
        <f t="shared" si="65"/>
        <v>0.1523023756226263</v>
      </c>
      <c r="M90" s="52">
        <f t="shared" si="66"/>
        <v>16.183</v>
      </c>
      <c r="N90" s="53">
        <f t="shared" si="67"/>
        <v>5.3533348197759685E-2</v>
      </c>
      <c r="O90" s="53">
        <f t="shared" si="68"/>
        <v>16.595337941305502</v>
      </c>
      <c r="P90" s="115">
        <f t="shared" si="69"/>
        <v>20</v>
      </c>
      <c r="Q90" s="116">
        <f t="shared" si="70"/>
        <v>2</v>
      </c>
      <c r="R90" s="116">
        <f t="shared" si="71"/>
        <v>620</v>
      </c>
      <c r="T90">
        <v>502</v>
      </c>
      <c r="U90">
        <v>1525</v>
      </c>
      <c r="V90" t="s">
        <v>447</v>
      </c>
      <c r="W90">
        <v>3735.989</v>
      </c>
      <c r="X90">
        <v>1688.221</v>
      </c>
      <c r="Y90">
        <v>2.2130000000000001</v>
      </c>
      <c r="Z90">
        <v>16.183</v>
      </c>
      <c r="AA90">
        <v>161.38968499999999</v>
      </c>
      <c r="AB90">
        <v>1.835245</v>
      </c>
      <c r="AC90">
        <v>46.633296999999999</v>
      </c>
      <c r="AD90" s="1">
        <v>569</v>
      </c>
      <c r="AE90">
        <v>2</v>
      </c>
      <c r="AF90">
        <v>620</v>
      </c>
      <c r="AG90">
        <v>91</v>
      </c>
      <c r="AH90">
        <v>23.148871</v>
      </c>
      <c r="AI90">
        <v>20233</v>
      </c>
      <c r="AJ90">
        <v>6038.1</v>
      </c>
      <c r="AK90">
        <v>20</v>
      </c>
      <c r="AL90">
        <v>3576</v>
      </c>
      <c r="AM90" t="s">
        <v>448</v>
      </c>
      <c r="AN90" t="s">
        <v>673</v>
      </c>
      <c r="AO90">
        <v>3119.9279999999999</v>
      </c>
      <c r="AR90" t="s">
        <v>118</v>
      </c>
      <c r="AS90" t="s">
        <v>121</v>
      </c>
      <c r="AT90" t="s">
        <v>260</v>
      </c>
      <c r="AU90" t="s">
        <v>447</v>
      </c>
      <c r="AV90" t="s">
        <v>48</v>
      </c>
      <c r="AW90">
        <v>3</v>
      </c>
      <c r="BB90">
        <v>0.8856304204321801</v>
      </c>
      <c r="BC90" t="s">
        <v>69</v>
      </c>
      <c r="BF90" t="s">
        <v>118</v>
      </c>
      <c r="BG90" t="s">
        <v>121</v>
      </c>
      <c r="BH90" t="s">
        <v>447</v>
      </c>
      <c r="BI90">
        <v>1525</v>
      </c>
      <c r="BJ90">
        <v>3</v>
      </c>
      <c r="BK90" t="s">
        <v>260</v>
      </c>
      <c r="BL90" t="s">
        <v>272</v>
      </c>
      <c r="BM90">
        <v>0.8856304204321801</v>
      </c>
      <c r="BN90" t="s">
        <v>69</v>
      </c>
      <c r="BO90" t="s">
        <v>177</v>
      </c>
      <c r="BP90">
        <v>3735.9889999999996</v>
      </c>
    </row>
    <row r="91" spans="1:69" ht="16.5">
      <c r="A91" s="59" t="str">
        <f t="shared" si="54"/>
        <v>강인여객</v>
      </c>
      <c r="B91" s="60" t="str">
        <f t="shared" si="55"/>
        <v>이치규</v>
      </c>
      <c r="C91" s="61" t="str">
        <f t="shared" si="56"/>
        <v>S</v>
      </c>
      <c r="D91" s="62">
        <f t="shared" si="57"/>
        <v>1.2058787416083603</v>
      </c>
      <c r="E91" s="63">
        <f t="shared" si="58"/>
        <v>4376</v>
      </c>
      <c r="F91" s="64" t="str">
        <f t="shared" si="59"/>
        <v>급행91</v>
      </c>
      <c r="G91" s="65" t="str">
        <f t="shared" si="60"/>
        <v>70바5981</v>
      </c>
      <c r="H91" s="66">
        <f t="shared" si="61"/>
        <v>3</v>
      </c>
      <c r="I91" s="67">
        <f t="shared" si="62"/>
        <v>4812.5659999999998</v>
      </c>
      <c r="J91" s="68">
        <f t="shared" si="63"/>
        <v>2.2271969120844781E-2</v>
      </c>
      <c r="K91" s="68">
        <f t="shared" si="64"/>
        <v>0.3031667858566014</v>
      </c>
      <c r="L91" s="68">
        <f t="shared" si="65"/>
        <v>0.12592035101440688</v>
      </c>
      <c r="M91" s="69">
        <f t="shared" si="66"/>
        <v>16.428000000000001</v>
      </c>
      <c r="N91" s="70">
        <f t="shared" si="67"/>
        <v>0.10389467905479115</v>
      </c>
      <c r="O91" s="70">
        <f t="shared" si="68"/>
        <v>7.6882062500545452</v>
      </c>
      <c r="P91" s="113">
        <f t="shared" si="69"/>
        <v>3</v>
      </c>
      <c r="Q91" s="114">
        <f t="shared" si="70"/>
        <v>5</v>
      </c>
      <c r="R91" s="114">
        <f t="shared" si="71"/>
        <v>370</v>
      </c>
      <c r="T91">
        <v>502</v>
      </c>
      <c r="U91">
        <v>4376</v>
      </c>
      <c r="V91" t="s">
        <v>449</v>
      </c>
      <c r="W91">
        <v>4812.5659999999998</v>
      </c>
      <c r="X91">
        <v>1544.1980000000001</v>
      </c>
      <c r="Y91">
        <v>3.117</v>
      </c>
      <c r="Z91">
        <v>16.428000000000001</v>
      </c>
      <c r="AA91">
        <v>183.92213000000001</v>
      </c>
      <c r="AB91">
        <v>4.0963079999999996</v>
      </c>
      <c r="AC91">
        <v>55.759081000000002</v>
      </c>
      <c r="AD91" s="1">
        <v>606</v>
      </c>
      <c r="AE91">
        <v>5</v>
      </c>
      <c r="AF91">
        <v>370</v>
      </c>
      <c r="AG91">
        <v>102</v>
      </c>
      <c r="AH91">
        <v>26.166322999999998</v>
      </c>
      <c r="AI91">
        <v>18670.599999999999</v>
      </c>
      <c r="AJ91">
        <v>2879.5</v>
      </c>
      <c r="AK91">
        <v>3</v>
      </c>
      <c r="AL91">
        <v>275</v>
      </c>
      <c r="AM91" t="s">
        <v>450</v>
      </c>
      <c r="AN91" t="s">
        <v>674</v>
      </c>
      <c r="AO91">
        <v>4428.9189999999999</v>
      </c>
      <c r="AR91" t="s">
        <v>118</v>
      </c>
      <c r="AS91" t="s">
        <v>122</v>
      </c>
      <c r="AT91" t="s">
        <v>275</v>
      </c>
      <c r="AU91" t="s">
        <v>449</v>
      </c>
      <c r="AV91" t="s">
        <v>48</v>
      </c>
      <c r="AW91">
        <v>3</v>
      </c>
      <c r="BB91">
        <v>1.2058787416083603</v>
      </c>
      <c r="BC91" t="s">
        <v>71</v>
      </c>
      <c r="BF91" t="s">
        <v>118</v>
      </c>
      <c r="BG91" t="s">
        <v>122</v>
      </c>
      <c r="BH91" t="s">
        <v>449</v>
      </c>
      <c r="BI91">
        <v>4376</v>
      </c>
      <c r="BJ91">
        <v>3</v>
      </c>
      <c r="BK91" t="s">
        <v>275</v>
      </c>
      <c r="BL91" t="s">
        <v>278</v>
      </c>
      <c r="BM91">
        <v>1.2058787416083603</v>
      </c>
      <c r="BN91" t="s">
        <v>71</v>
      </c>
      <c r="BO91" t="s">
        <v>176</v>
      </c>
      <c r="BP91">
        <v>4812.5659999999998</v>
      </c>
    </row>
    <row r="92" spans="1:69" ht="16.5">
      <c r="A92" s="42" t="str">
        <f t="shared" si="54"/>
        <v>강인여객</v>
      </c>
      <c r="B92" s="43" t="str">
        <f t="shared" si="55"/>
        <v>이태근</v>
      </c>
      <c r="C92" s="44" t="str">
        <f t="shared" si="56"/>
        <v>A</v>
      </c>
      <c r="D92" s="45">
        <f t="shared" si="57"/>
        <v>0.95745501555932211</v>
      </c>
      <c r="E92" s="46">
        <f t="shared" si="58"/>
        <v>7136</v>
      </c>
      <c r="F92" s="47" t="str">
        <f t="shared" si="59"/>
        <v>103</v>
      </c>
      <c r="G92" s="48" t="str">
        <f t="shared" si="60"/>
        <v>72바1338</v>
      </c>
      <c r="H92" s="49">
        <f t="shared" si="61"/>
        <v>8</v>
      </c>
      <c r="I92" s="50">
        <f t="shared" si="62"/>
        <v>2681.1559999999995</v>
      </c>
      <c r="J92" s="51">
        <f t="shared" si="63"/>
        <v>2.062748589611375E-2</v>
      </c>
      <c r="K92" s="51">
        <f t="shared" si="64"/>
        <v>0.36178506145294503</v>
      </c>
      <c r="L92" s="51">
        <f t="shared" si="65"/>
        <v>0.11823258325886299</v>
      </c>
      <c r="M92" s="52">
        <f t="shared" si="66"/>
        <v>13.167</v>
      </c>
      <c r="N92" s="53">
        <f t="shared" si="67"/>
        <v>0.11189203462983878</v>
      </c>
      <c r="O92" s="53">
        <f t="shared" si="68"/>
        <v>26.742196276531466</v>
      </c>
      <c r="P92" s="115">
        <f t="shared" si="69"/>
        <v>5</v>
      </c>
      <c r="Q92" s="116">
        <f t="shared" si="70"/>
        <v>3</v>
      </c>
      <c r="R92" s="116">
        <f t="shared" si="71"/>
        <v>717</v>
      </c>
      <c r="T92">
        <v>502</v>
      </c>
      <c r="U92">
        <v>7136</v>
      </c>
      <c r="V92" t="s">
        <v>451</v>
      </c>
      <c r="W92">
        <v>2681.1559999999999</v>
      </c>
      <c r="X92">
        <v>1335.9780000000001</v>
      </c>
      <c r="Y92">
        <v>2.0070000000000001</v>
      </c>
      <c r="Z92">
        <v>13.167</v>
      </c>
      <c r="AA92">
        <v>169.70163099999999</v>
      </c>
      <c r="AB92">
        <v>3.500518</v>
      </c>
      <c r="AC92">
        <v>61.395515000000003</v>
      </c>
      <c r="AD92" s="1">
        <v>317</v>
      </c>
      <c r="AE92">
        <v>3</v>
      </c>
      <c r="AF92">
        <v>717</v>
      </c>
      <c r="AG92">
        <v>83</v>
      </c>
      <c r="AH92">
        <v>15.799234999999999</v>
      </c>
      <c r="AI92">
        <v>1369.9</v>
      </c>
      <c r="AJ92">
        <v>0</v>
      </c>
      <c r="AK92">
        <v>5</v>
      </c>
      <c r="AL92">
        <v>354</v>
      </c>
      <c r="AM92" t="s">
        <v>452</v>
      </c>
      <c r="AN92" t="s">
        <v>675</v>
      </c>
      <c r="AO92">
        <v>1783.9179999999999</v>
      </c>
      <c r="AR92" t="s">
        <v>118</v>
      </c>
      <c r="AS92" t="s">
        <v>119</v>
      </c>
      <c r="AT92" t="s">
        <v>226</v>
      </c>
      <c r="AU92" t="s">
        <v>451</v>
      </c>
      <c r="AV92" t="s">
        <v>48</v>
      </c>
      <c r="AW92">
        <v>8</v>
      </c>
      <c r="BB92">
        <v>0.95745501555932211</v>
      </c>
      <c r="BC92" t="s">
        <v>66</v>
      </c>
      <c r="BF92" t="s">
        <v>118</v>
      </c>
      <c r="BG92" t="s">
        <v>119</v>
      </c>
      <c r="BH92" t="s">
        <v>451</v>
      </c>
      <c r="BI92">
        <v>7136</v>
      </c>
      <c r="BJ92">
        <v>8</v>
      </c>
      <c r="BK92" t="s">
        <v>226</v>
      </c>
      <c r="BL92" t="s">
        <v>289</v>
      </c>
      <c r="BM92">
        <v>0.95745501555932211</v>
      </c>
      <c r="BN92" t="s">
        <v>66</v>
      </c>
      <c r="BO92" t="s">
        <v>178</v>
      </c>
      <c r="BP92">
        <v>2681.1559999999995</v>
      </c>
    </row>
    <row r="93" spans="1:69" ht="16.5">
      <c r="A93" s="59" t="str">
        <f t="shared" si="54"/>
        <v>강인여객</v>
      </c>
      <c r="B93" s="60" t="str">
        <f t="shared" si="55"/>
        <v>이한출</v>
      </c>
      <c r="C93" s="61" t="str">
        <f t="shared" si="56"/>
        <v>F</v>
      </c>
      <c r="D93" s="62">
        <f t="shared" si="57"/>
        <v>0.76</v>
      </c>
      <c r="E93" s="63">
        <f t="shared" si="58"/>
        <v>7679</v>
      </c>
      <c r="F93" s="64" t="str">
        <f t="shared" si="59"/>
        <v>103</v>
      </c>
      <c r="G93" s="65" t="str">
        <f t="shared" si="60"/>
        <v>70바6031</v>
      </c>
      <c r="H93" s="66">
        <f t="shared" si="61"/>
        <v>1</v>
      </c>
      <c r="I93" s="67">
        <f t="shared" si="62"/>
        <v>1073.8510000000001</v>
      </c>
      <c r="J93" s="68">
        <f t="shared" si="63"/>
        <v>2.4313150145952481E-2</v>
      </c>
      <c r="K93" s="68">
        <f t="shared" si="64"/>
        <v>0.36057645102983926</v>
      </c>
      <c r="L93" s="68">
        <f t="shared" si="65"/>
        <v>0.21790732606292676</v>
      </c>
      <c r="M93" s="69">
        <f t="shared" si="66"/>
        <v>21.084</v>
      </c>
      <c r="N93" s="70">
        <f t="shared" si="67"/>
        <v>9.3122788915780672E-2</v>
      </c>
      <c r="O93" s="70">
        <f t="shared" si="68"/>
        <v>27.750591096902639</v>
      </c>
      <c r="P93" s="113">
        <f t="shared" si="69"/>
        <v>12</v>
      </c>
      <c r="Q93" s="114">
        <f t="shared" si="70"/>
        <v>1</v>
      </c>
      <c r="R93" s="114">
        <f t="shared" si="71"/>
        <v>298</v>
      </c>
      <c r="T93">
        <v>502</v>
      </c>
      <c r="U93">
        <v>7679</v>
      </c>
      <c r="V93" t="s">
        <v>453</v>
      </c>
      <c r="W93">
        <v>1073.8510000000001</v>
      </c>
      <c r="X93">
        <v>672.89400000000001</v>
      </c>
      <c r="Y93">
        <v>1.5960000000000001</v>
      </c>
      <c r="Z93">
        <v>21.084</v>
      </c>
      <c r="AA93">
        <v>66.618599000000003</v>
      </c>
      <c r="AB93">
        <v>1.6197079999999999</v>
      </c>
      <c r="AC93">
        <v>24.021097999999999</v>
      </c>
      <c r="AD93" s="1">
        <v>234</v>
      </c>
      <c r="AE93">
        <v>1</v>
      </c>
      <c r="AF93">
        <v>298</v>
      </c>
      <c r="AG93">
        <v>91</v>
      </c>
      <c r="AH93">
        <v>16.119387</v>
      </c>
      <c r="AI93">
        <v>1178.9000000000001</v>
      </c>
      <c r="AJ93">
        <v>74.099999999999994</v>
      </c>
      <c r="AK93">
        <v>12</v>
      </c>
      <c r="AL93">
        <v>5429</v>
      </c>
      <c r="AM93" t="s">
        <v>454</v>
      </c>
      <c r="AN93" t="s">
        <v>676</v>
      </c>
      <c r="AO93">
        <v>1073.8510000000001</v>
      </c>
      <c r="AR93" t="s">
        <v>118</v>
      </c>
      <c r="AS93" t="s">
        <v>119</v>
      </c>
      <c r="AT93" t="s">
        <v>218</v>
      </c>
      <c r="AU93" t="s">
        <v>453</v>
      </c>
      <c r="AV93" t="s">
        <v>48</v>
      </c>
      <c r="AW93">
        <v>1</v>
      </c>
      <c r="BB93">
        <v>0.76</v>
      </c>
      <c r="BC93" t="s">
        <v>70</v>
      </c>
      <c r="BF93" t="s">
        <v>118</v>
      </c>
      <c r="BG93" t="s">
        <v>119</v>
      </c>
      <c r="BH93" t="s">
        <v>453</v>
      </c>
      <c r="BI93">
        <v>7679</v>
      </c>
      <c r="BJ93">
        <v>1</v>
      </c>
      <c r="BK93" t="s">
        <v>218</v>
      </c>
      <c r="BL93" t="s">
        <v>174</v>
      </c>
      <c r="BM93">
        <v>0.76</v>
      </c>
      <c r="BN93" t="s">
        <v>70</v>
      </c>
      <c r="BO93" t="s">
        <v>184</v>
      </c>
      <c r="BP93">
        <v>1073.8510000000001</v>
      </c>
    </row>
    <row r="94" spans="1:69" ht="16.5">
      <c r="A94" s="42" t="str">
        <f t="shared" si="54"/>
        <v>강인여객</v>
      </c>
      <c r="B94" s="43" t="str">
        <f t="shared" si="55"/>
        <v>이현승</v>
      </c>
      <c r="C94" s="44" t="str">
        <f t="shared" si="56"/>
        <v>A</v>
      </c>
      <c r="D94" s="45">
        <f t="shared" si="57"/>
        <v>0.9660176848456048</v>
      </c>
      <c r="E94" s="46">
        <f t="shared" si="58"/>
        <v>7755</v>
      </c>
      <c r="F94" s="47" t="str">
        <f t="shared" si="59"/>
        <v>급행91</v>
      </c>
      <c r="G94" s="48" t="str">
        <f t="shared" si="60"/>
        <v>72바1259</v>
      </c>
      <c r="H94" s="49">
        <f t="shared" si="61"/>
        <v>6</v>
      </c>
      <c r="I94" s="50">
        <f t="shared" si="62"/>
        <v>2750.788</v>
      </c>
      <c r="J94" s="51">
        <f t="shared" si="63"/>
        <v>2.4501203915110483E-2</v>
      </c>
      <c r="K94" s="51">
        <f t="shared" si="64"/>
        <v>0.33322291815284882</v>
      </c>
      <c r="L94" s="51">
        <f t="shared" si="65"/>
        <v>0.26101611610927489</v>
      </c>
      <c r="M94" s="52">
        <f t="shared" si="66"/>
        <v>19.895</v>
      </c>
      <c r="N94" s="53">
        <f t="shared" si="67"/>
        <v>0.18104102208519429</v>
      </c>
      <c r="O94" s="53">
        <f t="shared" si="68"/>
        <v>31.827011682577158</v>
      </c>
      <c r="P94" s="115">
        <f t="shared" si="69"/>
        <v>17</v>
      </c>
      <c r="Q94" s="116">
        <f t="shared" si="70"/>
        <v>5</v>
      </c>
      <c r="R94" s="116">
        <f t="shared" si="71"/>
        <v>879</v>
      </c>
      <c r="T94">
        <v>502</v>
      </c>
      <c r="U94">
        <v>7755</v>
      </c>
      <c r="V94" t="s">
        <v>455</v>
      </c>
      <c r="W94">
        <v>2761.8049999999998</v>
      </c>
      <c r="X94">
        <v>1137.634</v>
      </c>
      <c r="Y94">
        <v>2.4279999999999999</v>
      </c>
      <c r="Z94">
        <v>19.895</v>
      </c>
      <c r="AA94">
        <v>109.245244</v>
      </c>
      <c r="AB94">
        <v>2.6766399999999999</v>
      </c>
      <c r="AC94">
        <v>36.403019</v>
      </c>
      <c r="AD94" s="1">
        <v>718</v>
      </c>
      <c r="AE94">
        <v>5</v>
      </c>
      <c r="AF94">
        <v>879</v>
      </c>
      <c r="AG94">
        <v>100</v>
      </c>
      <c r="AH94">
        <v>25.28078</v>
      </c>
      <c r="AI94">
        <v>18375</v>
      </c>
      <c r="AJ94">
        <v>2871.7</v>
      </c>
      <c r="AK94">
        <v>17</v>
      </c>
      <c r="AL94">
        <v>3333</v>
      </c>
      <c r="AM94" t="s">
        <v>456</v>
      </c>
      <c r="AN94" t="s">
        <v>677</v>
      </c>
      <c r="AO94">
        <v>982.08399999999995</v>
      </c>
      <c r="AR94" t="s">
        <v>118</v>
      </c>
      <c r="AS94" t="s">
        <v>122</v>
      </c>
      <c r="AT94" t="s">
        <v>280</v>
      </c>
      <c r="AU94" t="s">
        <v>455</v>
      </c>
      <c r="AV94" t="s">
        <v>48</v>
      </c>
      <c r="AW94">
        <v>6</v>
      </c>
      <c r="BB94">
        <v>0.9660176848456048</v>
      </c>
      <c r="BC94" t="s">
        <v>66</v>
      </c>
      <c r="BF94" t="s">
        <v>118</v>
      </c>
      <c r="BG94" t="s">
        <v>122</v>
      </c>
      <c r="BH94" t="s">
        <v>455</v>
      </c>
      <c r="BI94">
        <v>7755</v>
      </c>
      <c r="BJ94">
        <v>6</v>
      </c>
      <c r="BK94" t="s">
        <v>280</v>
      </c>
      <c r="BL94" t="s">
        <v>282</v>
      </c>
      <c r="BM94">
        <v>0.9660176848456048</v>
      </c>
      <c r="BN94" t="s">
        <v>66</v>
      </c>
      <c r="BO94" t="s">
        <v>178</v>
      </c>
      <c r="BP94">
        <v>2750.788</v>
      </c>
    </row>
    <row r="95" spans="1:69" ht="16.5">
      <c r="A95" s="59" t="str">
        <f t="shared" si="54"/>
        <v>강인여객</v>
      </c>
      <c r="B95" s="60" t="str">
        <f t="shared" si="55"/>
        <v>이희준</v>
      </c>
      <c r="C95" s="61" t="str">
        <f t="shared" si="56"/>
        <v>F</v>
      </c>
      <c r="D95" s="62">
        <f t="shared" si="57"/>
        <v>0.78554684855525658</v>
      </c>
      <c r="E95" s="63">
        <f t="shared" si="58"/>
        <v>6377</v>
      </c>
      <c r="F95" s="64" t="str">
        <f t="shared" si="59"/>
        <v>103</v>
      </c>
      <c r="G95" s="65" t="str">
        <f t="shared" si="60"/>
        <v>70바5903</v>
      </c>
      <c r="H95" s="66">
        <f t="shared" si="61"/>
        <v>4</v>
      </c>
      <c r="I95" s="67">
        <f t="shared" si="62"/>
        <v>1203.3739999999998</v>
      </c>
      <c r="J95" s="68">
        <f t="shared" si="63"/>
        <v>3.0822737871460178E-2</v>
      </c>
      <c r="K95" s="68">
        <f t="shared" si="64"/>
        <v>0.36674321393263487</v>
      </c>
      <c r="L95" s="68">
        <f t="shared" si="65"/>
        <v>0.2750599564225254</v>
      </c>
      <c r="M95" s="69">
        <f t="shared" si="66"/>
        <v>18.687999999999999</v>
      </c>
      <c r="N95" s="70">
        <f t="shared" si="67"/>
        <v>0.66479747775836939</v>
      </c>
      <c r="O95" s="70">
        <f t="shared" si="68"/>
        <v>12.049454284370444</v>
      </c>
      <c r="P95" s="113">
        <f t="shared" si="69"/>
        <v>12</v>
      </c>
      <c r="Q95" s="114">
        <f t="shared" si="70"/>
        <v>8</v>
      </c>
      <c r="R95" s="114">
        <f t="shared" si="71"/>
        <v>145</v>
      </c>
      <c r="T95">
        <v>502</v>
      </c>
      <c r="U95">
        <v>6377</v>
      </c>
      <c r="V95" t="s">
        <v>457</v>
      </c>
      <c r="W95">
        <v>1203.374</v>
      </c>
      <c r="X95">
        <v>729.71299999999997</v>
      </c>
      <c r="Y95">
        <v>1.649</v>
      </c>
      <c r="Z95">
        <v>18.687999999999999</v>
      </c>
      <c r="AA95">
        <v>76.196929999999995</v>
      </c>
      <c r="AB95">
        <v>2.348598</v>
      </c>
      <c r="AC95">
        <v>27.944707000000001</v>
      </c>
      <c r="AD95" s="1">
        <v>331</v>
      </c>
      <c r="AE95">
        <v>8</v>
      </c>
      <c r="AF95">
        <v>145</v>
      </c>
      <c r="AG95">
        <v>88</v>
      </c>
      <c r="AH95">
        <v>15.792945</v>
      </c>
      <c r="AI95">
        <v>1379.4</v>
      </c>
      <c r="AJ95">
        <v>11.2</v>
      </c>
      <c r="AK95">
        <v>12</v>
      </c>
      <c r="AL95">
        <v>3610</v>
      </c>
      <c r="AM95" t="s">
        <v>458</v>
      </c>
      <c r="AN95" t="s">
        <v>678</v>
      </c>
      <c r="AO95">
        <v>875.01599999999996</v>
      </c>
      <c r="AR95" t="s">
        <v>118</v>
      </c>
      <c r="AS95" t="s">
        <v>119</v>
      </c>
      <c r="AT95" t="s">
        <v>210</v>
      </c>
      <c r="AU95" t="s">
        <v>457</v>
      </c>
      <c r="AV95" t="s">
        <v>48</v>
      </c>
      <c r="AW95">
        <v>4</v>
      </c>
      <c r="BB95">
        <v>0.78554684855525658</v>
      </c>
      <c r="BC95" t="s">
        <v>70</v>
      </c>
      <c r="BF95" t="s">
        <v>118</v>
      </c>
      <c r="BG95" t="s">
        <v>119</v>
      </c>
      <c r="BH95" t="s">
        <v>457</v>
      </c>
      <c r="BI95">
        <v>6377</v>
      </c>
      <c r="BJ95">
        <v>4</v>
      </c>
      <c r="BK95" t="s">
        <v>210</v>
      </c>
      <c r="BL95" t="s">
        <v>226</v>
      </c>
      <c r="BM95">
        <v>0.78554684855525658</v>
      </c>
      <c r="BN95" t="s">
        <v>70</v>
      </c>
      <c r="BO95" t="s">
        <v>184</v>
      </c>
      <c r="BP95">
        <v>1203.3739999999998</v>
      </c>
    </row>
    <row r="96" spans="1:69" ht="16.5">
      <c r="A96" s="42" t="str">
        <f t="shared" si="54"/>
        <v>강인여객</v>
      </c>
      <c r="B96" s="43" t="str">
        <f t="shared" si="55"/>
        <v>이희천</v>
      </c>
      <c r="C96" s="44" t="str">
        <f t="shared" si="56"/>
        <v>B</v>
      </c>
      <c r="D96" s="45">
        <f t="shared" si="57"/>
        <v>0.90235295454483888</v>
      </c>
      <c r="E96" s="46">
        <f t="shared" si="58"/>
        <v>6901</v>
      </c>
      <c r="F96" s="47" t="str">
        <f t="shared" si="59"/>
        <v>103-1</v>
      </c>
      <c r="G96" s="48" t="str">
        <f t="shared" si="60"/>
        <v>70바5989</v>
      </c>
      <c r="H96" s="49">
        <f t="shared" si="61"/>
        <v>4</v>
      </c>
      <c r="I96" s="50">
        <f t="shared" si="62"/>
        <v>2267.5329999999999</v>
      </c>
      <c r="J96" s="51">
        <f t="shared" si="63"/>
        <v>3.0092176087055215E-2</v>
      </c>
      <c r="K96" s="51">
        <f t="shared" si="64"/>
        <v>0.34164391511204933</v>
      </c>
      <c r="L96" s="51">
        <f t="shared" si="65"/>
        <v>0.15920385723162575</v>
      </c>
      <c r="M96" s="52">
        <f t="shared" si="66"/>
        <v>16.891999999999999</v>
      </c>
      <c r="N96" s="53">
        <f t="shared" si="67"/>
        <v>0.22050395738452319</v>
      </c>
      <c r="O96" s="53">
        <f t="shared" si="68"/>
        <v>16.05268809759329</v>
      </c>
      <c r="P96" s="115">
        <f t="shared" si="69"/>
        <v>21</v>
      </c>
      <c r="Q96" s="116">
        <f t="shared" si="70"/>
        <v>5</v>
      </c>
      <c r="R96" s="116">
        <f t="shared" si="71"/>
        <v>364</v>
      </c>
      <c r="T96">
        <v>502</v>
      </c>
      <c r="U96">
        <v>6901</v>
      </c>
      <c r="V96" t="s">
        <v>459</v>
      </c>
      <c r="W96">
        <v>2267.5329999999999</v>
      </c>
      <c r="X96">
        <v>1189.75</v>
      </c>
      <c r="Y96">
        <v>1.9059999999999999</v>
      </c>
      <c r="Z96">
        <v>16.891999999999999</v>
      </c>
      <c r="AA96">
        <v>131.345237</v>
      </c>
      <c r="AB96">
        <v>3.952464</v>
      </c>
      <c r="AC96">
        <v>44.873300999999998</v>
      </c>
      <c r="AD96" s="1">
        <v>361</v>
      </c>
      <c r="AE96">
        <v>5</v>
      </c>
      <c r="AF96">
        <v>364</v>
      </c>
      <c r="AG96">
        <v>90</v>
      </c>
      <c r="AH96">
        <v>17.263914</v>
      </c>
      <c r="AI96">
        <v>971.8</v>
      </c>
      <c r="AJ96">
        <v>39.200000000000003</v>
      </c>
      <c r="AK96">
        <v>21</v>
      </c>
      <c r="AL96">
        <v>2298</v>
      </c>
      <c r="AM96" t="s">
        <v>460</v>
      </c>
      <c r="AN96" t="s">
        <v>679</v>
      </c>
      <c r="AO96">
        <v>1779.39</v>
      </c>
      <c r="AR96" t="s">
        <v>118</v>
      </c>
      <c r="AS96" t="s">
        <v>120</v>
      </c>
      <c r="AT96" t="s">
        <v>245</v>
      </c>
      <c r="AU96" t="s">
        <v>459</v>
      </c>
      <c r="AV96" t="s">
        <v>48</v>
      </c>
      <c r="AW96">
        <v>4</v>
      </c>
      <c r="BB96">
        <v>0.90235295454483888</v>
      </c>
      <c r="BC96" t="s">
        <v>68</v>
      </c>
      <c r="BF96" t="s">
        <v>118</v>
      </c>
      <c r="BG96" t="s">
        <v>120</v>
      </c>
      <c r="BH96" t="s">
        <v>459</v>
      </c>
      <c r="BI96">
        <v>6901</v>
      </c>
      <c r="BJ96">
        <v>4</v>
      </c>
      <c r="BK96" t="s">
        <v>245</v>
      </c>
      <c r="BL96" t="s">
        <v>254</v>
      </c>
      <c r="BM96">
        <v>0.90235295454483888</v>
      </c>
      <c r="BN96" t="s">
        <v>68</v>
      </c>
      <c r="BO96" t="s">
        <v>175</v>
      </c>
      <c r="BP96">
        <v>2267.5329999999999</v>
      </c>
    </row>
    <row r="97" spans="1:68" ht="16.5">
      <c r="A97" s="59" t="str">
        <f t="shared" si="54"/>
        <v>강인여객</v>
      </c>
      <c r="B97" s="60" t="str">
        <f t="shared" si="55"/>
        <v>임성국</v>
      </c>
      <c r="C97" s="61" t="str">
        <f t="shared" si="56"/>
        <v>C</v>
      </c>
      <c r="D97" s="62">
        <f t="shared" si="57"/>
        <v>0.87907904340948761</v>
      </c>
      <c r="E97" s="63">
        <f t="shared" si="58"/>
        <v>8623</v>
      </c>
      <c r="F97" s="64" t="str">
        <f t="shared" si="59"/>
        <v>103</v>
      </c>
      <c r="G97" s="65" t="str">
        <f t="shared" si="60"/>
        <v>72바1260</v>
      </c>
      <c r="H97" s="66">
        <f t="shared" si="61"/>
        <v>3</v>
      </c>
      <c r="I97" s="67">
        <f t="shared" si="62"/>
        <v>3025.0869999999995</v>
      </c>
      <c r="J97" s="68">
        <f t="shared" si="63"/>
        <v>8.3421236140439926E-3</v>
      </c>
      <c r="K97" s="68">
        <f t="shared" si="64"/>
        <v>0.35710873513179009</v>
      </c>
      <c r="L97" s="68">
        <f t="shared" si="65"/>
        <v>0.19734969605832828</v>
      </c>
      <c r="M97" s="69">
        <f t="shared" si="66"/>
        <v>14.573</v>
      </c>
      <c r="N97" s="70">
        <f t="shared" si="67"/>
        <v>0.23139830358597951</v>
      </c>
      <c r="O97" s="70">
        <f t="shared" si="68"/>
        <v>10.214582258295382</v>
      </c>
      <c r="P97" s="113">
        <f t="shared" si="69"/>
        <v>5</v>
      </c>
      <c r="Q97" s="114">
        <f t="shared" si="70"/>
        <v>7</v>
      </c>
      <c r="R97" s="114">
        <f t="shared" si="71"/>
        <v>309</v>
      </c>
      <c r="T97">
        <v>502</v>
      </c>
      <c r="U97">
        <v>8623</v>
      </c>
      <c r="V97" t="s">
        <v>461</v>
      </c>
      <c r="W97">
        <v>3025.087</v>
      </c>
      <c r="X97">
        <v>1601.2349999999999</v>
      </c>
      <c r="Y97">
        <v>1.889</v>
      </c>
      <c r="Z97">
        <v>14.573</v>
      </c>
      <c r="AA97">
        <v>189.79579699999999</v>
      </c>
      <c r="AB97">
        <v>1.5832999999999999</v>
      </c>
      <c r="AC97">
        <v>67.777737000000002</v>
      </c>
      <c r="AD97" s="1">
        <v>597</v>
      </c>
      <c r="AE97">
        <v>7</v>
      </c>
      <c r="AF97">
        <v>309</v>
      </c>
      <c r="AG97">
        <v>86</v>
      </c>
      <c r="AH97">
        <v>15.938639999999999</v>
      </c>
      <c r="AI97">
        <v>967.3</v>
      </c>
      <c r="AJ97">
        <v>0</v>
      </c>
      <c r="AK97">
        <v>5</v>
      </c>
      <c r="AL97">
        <v>2069</v>
      </c>
      <c r="AM97" t="s">
        <v>462</v>
      </c>
      <c r="AN97" t="s">
        <v>680</v>
      </c>
      <c r="AO97">
        <v>2274.16</v>
      </c>
      <c r="AR97" t="s">
        <v>118</v>
      </c>
      <c r="AS97" t="s">
        <v>119</v>
      </c>
      <c r="AT97" t="s">
        <v>221</v>
      </c>
      <c r="AU97" t="s">
        <v>461</v>
      </c>
      <c r="AV97" t="s">
        <v>48</v>
      </c>
      <c r="AW97">
        <v>3</v>
      </c>
      <c r="BB97">
        <v>0.87907904340948761</v>
      </c>
      <c r="BC97" t="s">
        <v>69</v>
      </c>
      <c r="BF97" t="s">
        <v>118</v>
      </c>
      <c r="BG97" t="s">
        <v>119</v>
      </c>
      <c r="BH97" t="s">
        <v>461</v>
      </c>
      <c r="BI97">
        <v>8623</v>
      </c>
      <c r="BJ97">
        <v>3</v>
      </c>
      <c r="BK97" t="s">
        <v>221</v>
      </c>
      <c r="BL97" t="s">
        <v>284</v>
      </c>
      <c r="BM97">
        <v>0.87907904340948761</v>
      </c>
      <c r="BN97" t="s">
        <v>69</v>
      </c>
      <c r="BO97" t="s">
        <v>177</v>
      </c>
      <c r="BP97">
        <v>3025.0869999999995</v>
      </c>
    </row>
    <row r="98" spans="1:68" ht="16.5">
      <c r="A98" s="42" t="str">
        <f t="shared" si="54"/>
        <v>강인여객</v>
      </c>
      <c r="B98" s="43" t="str">
        <f t="shared" si="55"/>
        <v>임영윤</v>
      </c>
      <c r="C98" s="44" t="str">
        <f t="shared" si="56"/>
        <v>D</v>
      </c>
      <c r="D98" s="45">
        <f t="shared" si="57"/>
        <v>0.84982946711862795</v>
      </c>
      <c r="E98" s="46">
        <f t="shared" si="58"/>
        <v>6062</v>
      </c>
      <c r="F98" s="47" t="str">
        <f t="shared" si="59"/>
        <v>103</v>
      </c>
      <c r="G98" s="48" t="str">
        <f t="shared" si="60"/>
        <v>70바5065</v>
      </c>
      <c r="H98" s="49">
        <f t="shared" si="61"/>
        <v>3</v>
      </c>
      <c r="I98" s="50">
        <f t="shared" si="62"/>
        <v>2598.2839999999997</v>
      </c>
      <c r="J98" s="51">
        <f t="shared" si="63"/>
        <v>1.03405911928241E-2</v>
      </c>
      <c r="K98" s="51">
        <f t="shared" si="64"/>
        <v>0.39320011645509079</v>
      </c>
      <c r="L98" s="51">
        <f t="shared" si="65"/>
        <v>0.22322425108263766</v>
      </c>
      <c r="M98" s="52">
        <f t="shared" si="66"/>
        <v>16.542000000000002</v>
      </c>
      <c r="N98" s="53">
        <f t="shared" si="67"/>
        <v>0</v>
      </c>
      <c r="O98" s="53">
        <f t="shared" si="68"/>
        <v>8.7750222839381689</v>
      </c>
      <c r="P98" s="115">
        <f t="shared" si="69"/>
        <v>29</v>
      </c>
      <c r="Q98" s="116">
        <f t="shared" si="70"/>
        <v>0</v>
      </c>
      <c r="R98" s="116">
        <f t="shared" si="71"/>
        <v>228</v>
      </c>
      <c r="T98">
        <v>502</v>
      </c>
      <c r="U98">
        <v>6062</v>
      </c>
      <c r="V98" t="s">
        <v>463</v>
      </c>
      <c r="W98">
        <v>2598.2840000000001</v>
      </c>
      <c r="X98">
        <v>1456.192</v>
      </c>
      <c r="Y98">
        <v>1.784</v>
      </c>
      <c r="Z98">
        <v>16.542000000000002</v>
      </c>
      <c r="AA98">
        <v>172.72581099999999</v>
      </c>
      <c r="AB98">
        <v>1.786087</v>
      </c>
      <c r="AC98">
        <v>67.915808999999996</v>
      </c>
      <c r="AD98" s="1">
        <v>580</v>
      </c>
      <c r="AE98">
        <v>0</v>
      </c>
      <c r="AF98">
        <v>228</v>
      </c>
      <c r="AG98">
        <v>88</v>
      </c>
      <c r="AH98">
        <v>15.042824</v>
      </c>
      <c r="AI98">
        <v>1420.4</v>
      </c>
      <c r="AJ98">
        <v>8.3000000000000007</v>
      </c>
      <c r="AK98">
        <v>29</v>
      </c>
      <c r="AL98">
        <v>5598</v>
      </c>
      <c r="AM98" t="s">
        <v>464</v>
      </c>
      <c r="AN98" t="s">
        <v>681</v>
      </c>
      <c r="AO98">
        <v>2325.4569999999999</v>
      </c>
      <c r="AR98" t="s">
        <v>118</v>
      </c>
      <c r="AS98" t="s">
        <v>119</v>
      </c>
      <c r="AT98" t="s">
        <v>203</v>
      </c>
      <c r="AU98" t="s">
        <v>463</v>
      </c>
      <c r="AV98" t="s">
        <v>48</v>
      </c>
      <c r="AW98">
        <v>3</v>
      </c>
      <c r="BB98">
        <v>0.84982946711862795</v>
      </c>
      <c r="BC98" t="s">
        <v>67</v>
      </c>
      <c r="BF98" t="s">
        <v>118</v>
      </c>
      <c r="BG98" t="s">
        <v>119</v>
      </c>
      <c r="BH98" t="s">
        <v>463</v>
      </c>
      <c r="BI98">
        <v>6062</v>
      </c>
      <c r="BJ98">
        <v>3</v>
      </c>
      <c r="BK98" t="s">
        <v>203</v>
      </c>
      <c r="BL98" t="s">
        <v>216</v>
      </c>
      <c r="BM98">
        <v>0.84982946711862795</v>
      </c>
      <c r="BN98" t="s">
        <v>67</v>
      </c>
      <c r="BO98" t="s">
        <v>179</v>
      </c>
      <c r="BP98">
        <v>2598.2839999999997</v>
      </c>
    </row>
    <row r="99" spans="1:68" ht="16.5">
      <c r="A99" s="59" t="str">
        <f t="shared" si="54"/>
        <v>강인여객</v>
      </c>
      <c r="B99" s="60" t="str">
        <f t="shared" si="55"/>
        <v>임채기</v>
      </c>
      <c r="C99" s="61" t="str">
        <f t="shared" si="56"/>
        <v>B</v>
      </c>
      <c r="D99" s="62">
        <f t="shared" si="57"/>
        <v>0.92523809523809519</v>
      </c>
      <c r="E99" s="63">
        <f t="shared" si="58"/>
        <v>7131</v>
      </c>
      <c r="F99" s="64" t="str">
        <f t="shared" si="59"/>
        <v>103</v>
      </c>
      <c r="G99" s="65" t="str">
        <f t="shared" si="60"/>
        <v>70바5023</v>
      </c>
      <c r="H99" s="66">
        <f t="shared" si="61"/>
        <v>1</v>
      </c>
      <c r="I99" s="67">
        <f t="shared" si="62"/>
        <v>1822.287</v>
      </c>
      <c r="J99" s="68">
        <f t="shared" si="63"/>
        <v>3.8623462175526369E-2</v>
      </c>
      <c r="K99" s="68">
        <f t="shared" si="64"/>
        <v>0.35244080968504371</v>
      </c>
      <c r="L99" s="68">
        <f t="shared" si="65"/>
        <v>0.21840687004846107</v>
      </c>
      <c r="M99" s="69">
        <f t="shared" si="66"/>
        <v>14.731</v>
      </c>
      <c r="N99" s="70">
        <f t="shared" si="67"/>
        <v>0.16462829400637768</v>
      </c>
      <c r="O99" s="70">
        <f t="shared" si="68"/>
        <v>12.127617658469823</v>
      </c>
      <c r="P99" s="113">
        <f t="shared" si="69"/>
        <v>5</v>
      </c>
      <c r="Q99" s="114">
        <f t="shared" si="70"/>
        <v>3</v>
      </c>
      <c r="R99" s="114">
        <f t="shared" si="71"/>
        <v>221</v>
      </c>
      <c r="T99">
        <v>502</v>
      </c>
      <c r="U99">
        <v>7131</v>
      </c>
      <c r="V99" t="s">
        <v>465</v>
      </c>
      <c r="W99">
        <v>1822.287</v>
      </c>
      <c r="X99">
        <v>938.00300000000004</v>
      </c>
      <c r="Y99">
        <v>1.9430000000000001</v>
      </c>
      <c r="Z99">
        <v>14.731</v>
      </c>
      <c r="AA99">
        <v>116.96913600000001</v>
      </c>
      <c r="AB99">
        <v>4.5177529999999999</v>
      </c>
      <c r="AC99">
        <v>41.224696999999999</v>
      </c>
      <c r="AD99" s="1">
        <v>398</v>
      </c>
      <c r="AE99">
        <v>3</v>
      </c>
      <c r="AF99">
        <v>221</v>
      </c>
      <c r="AG99">
        <v>84</v>
      </c>
      <c r="AH99">
        <v>15.579212</v>
      </c>
      <c r="AI99">
        <v>974.9</v>
      </c>
      <c r="AJ99">
        <v>0</v>
      </c>
      <c r="AK99">
        <v>5</v>
      </c>
      <c r="AL99">
        <v>1046</v>
      </c>
      <c r="AM99" t="s">
        <v>466</v>
      </c>
      <c r="AN99" t="s">
        <v>682</v>
      </c>
      <c r="AO99">
        <v>1822.287</v>
      </c>
      <c r="AR99" t="s">
        <v>118</v>
      </c>
      <c r="AS99" t="s">
        <v>119</v>
      </c>
      <c r="AT99" t="s">
        <v>193</v>
      </c>
      <c r="AU99" t="s">
        <v>465</v>
      </c>
      <c r="AV99" t="s">
        <v>48</v>
      </c>
      <c r="AW99">
        <v>1</v>
      </c>
      <c r="BB99">
        <v>0.92523809523809519</v>
      </c>
      <c r="BC99" t="s">
        <v>68</v>
      </c>
      <c r="BF99" t="s">
        <v>118</v>
      </c>
      <c r="BG99" t="s">
        <v>119</v>
      </c>
      <c r="BH99" t="s">
        <v>465</v>
      </c>
      <c r="BI99">
        <v>7131</v>
      </c>
      <c r="BJ99">
        <v>1</v>
      </c>
      <c r="BK99" t="s">
        <v>193</v>
      </c>
      <c r="BL99" t="s">
        <v>174</v>
      </c>
      <c r="BM99">
        <v>0.92523809523809519</v>
      </c>
      <c r="BN99" t="s">
        <v>68</v>
      </c>
      <c r="BO99" t="s">
        <v>175</v>
      </c>
      <c r="BP99">
        <v>1822.287</v>
      </c>
    </row>
    <row r="100" spans="1:68" ht="16.5">
      <c r="A100" s="42" t="str">
        <f t="shared" si="54"/>
        <v>강인여객</v>
      </c>
      <c r="B100" s="43" t="str">
        <f t="shared" si="55"/>
        <v>장금성</v>
      </c>
      <c r="C100" s="44" t="str">
        <f t="shared" si="56"/>
        <v>A</v>
      </c>
      <c r="D100" s="45">
        <f t="shared" si="57"/>
        <v>0.96977557252838964</v>
      </c>
      <c r="E100" s="46">
        <f t="shared" si="58"/>
        <v>1642</v>
      </c>
      <c r="F100" s="47" t="str">
        <f t="shared" si="59"/>
        <v>223</v>
      </c>
      <c r="G100" s="48" t="str">
        <f t="shared" si="60"/>
        <v>72바1599</v>
      </c>
      <c r="H100" s="49">
        <f t="shared" si="61"/>
        <v>3</v>
      </c>
      <c r="I100" s="50">
        <f t="shared" si="62"/>
        <v>4593.7460000000001</v>
      </c>
      <c r="J100" s="51">
        <f t="shared" si="63"/>
        <v>4.3411545420281028E-3</v>
      </c>
      <c r="K100" s="51">
        <f t="shared" si="64"/>
        <v>0.28477944054361576</v>
      </c>
      <c r="L100" s="51">
        <f t="shared" si="65"/>
        <v>0.18089811670040093</v>
      </c>
      <c r="M100" s="52">
        <f t="shared" si="66"/>
        <v>12.438000000000001</v>
      </c>
      <c r="N100" s="53">
        <f t="shared" si="67"/>
        <v>0</v>
      </c>
      <c r="O100" s="53">
        <f t="shared" si="68"/>
        <v>8.032660055649572</v>
      </c>
      <c r="P100" s="115">
        <f t="shared" si="69"/>
        <v>44</v>
      </c>
      <c r="Q100" s="116">
        <f t="shared" si="70"/>
        <v>0</v>
      </c>
      <c r="R100" s="116">
        <f t="shared" si="71"/>
        <v>369</v>
      </c>
      <c r="T100">
        <v>502</v>
      </c>
      <c r="U100">
        <v>1642</v>
      </c>
      <c r="V100" t="s">
        <v>467</v>
      </c>
      <c r="W100">
        <v>4593.7460000000001</v>
      </c>
      <c r="X100">
        <v>1895.0820000000001</v>
      </c>
      <c r="Y100">
        <v>2.4239999999999999</v>
      </c>
      <c r="Z100">
        <v>12.438000000000001</v>
      </c>
      <c r="AA100">
        <v>207.11909499999999</v>
      </c>
      <c r="AB100">
        <v>0.89913600000000005</v>
      </c>
      <c r="AC100">
        <v>58.983260000000001</v>
      </c>
      <c r="AD100" s="1">
        <v>831</v>
      </c>
      <c r="AE100">
        <v>0</v>
      </c>
      <c r="AF100">
        <v>369</v>
      </c>
      <c r="AG100">
        <v>90</v>
      </c>
      <c r="AH100">
        <v>22.179248999999999</v>
      </c>
      <c r="AI100">
        <v>11915.6</v>
      </c>
      <c r="AJ100">
        <v>697.1</v>
      </c>
      <c r="AK100">
        <v>44</v>
      </c>
      <c r="AL100">
        <v>18469</v>
      </c>
      <c r="AM100" t="s">
        <v>468</v>
      </c>
      <c r="AN100" t="s">
        <v>683</v>
      </c>
      <c r="AO100">
        <v>3994.8389999999999</v>
      </c>
      <c r="AR100" t="s">
        <v>118</v>
      </c>
      <c r="AS100" t="s">
        <v>121</v>
      </c>
      <c r="AT100" t="s">
        <v>272</v>
      </c>
      <c r="AU100" t="s">
        <v>467</v>
      </c>
      <c r="AV100" t="s">
        <v>48</v>
      </c>
      <c r="AW100">
        <v>3</v>
      </c>
      <c r="BB100">
        <v>0.96977557252838964</v>
      </c>
      <c r="BC100" t="s">
        <v>66</v>
      </c>
      <c r="BF100" t="s">
        <v>118</v>
      </c>
      <c r="BG100" t="s">
        <v>121</v>
      </c>
      <c r="BH100" t="s">
        <v>467</v>
      </c>
      <c r="BI100">
        <v>1642</v>
      </c>
      <c r="BJ100">
        <v>3</v>
      </c>
      <c r="BK100" t="s">
        <v>272</v>
      </c>
      <c r="BL100" t="s">
        <v>288</v>
      </c>
      <c r="BM100">
        <v>0.96977557252838964</v>
      </c>
      <c r="BN100" t="s">
        <v>66</v>
      </c>
      <c r="BO100" t="s">
        <v>178</v>
      </c>
      <c r="BP100">
        <v>4593.7460000000001</v>
      </c>
    </row>
    <row r="101" spans="1:68" ht="16.5">
      <c r="A101" s="59" t="str">
        <f t="shared" si="54"/>
        <v>강인여객</v>
      </c>
      <c r="B101" s="60" t="str">
        <f t="shared" si="55"/>
        <v>장기옥</v>
      </c>
      <c r="C101" s="61" t="str">
        <f t="shared" si="56"/>
        <v>D</v>
      </c>
      <c r="D101" s="62">
        <f t="shared" si="57"/>
        <v>0.82437036180901357</v>
      </c>
      <c r="E101" s="63">
        <f t="shared" si="58"/>
        <v>244</v>
      </c>
      <c r="F101" s="64" t="str">
        <f t="shared" si="59"/>
        <v>223</v>
      </c>
      <c r="G101" s="65" t="str">
        <f t="shared" si="60"/>
        <v>70바5993</v>
      </c>
      <c r="H101" s="66">
        <f t="shared" si="61"/>
        <v>3</v>
      </c>
      <c r="I101" s="67">
        <f t="shared" si="62"/>
        <v>4746.5649999999996</v>
      </c>
      <c r="J101" s="68">
        <f t="shared" si="63"/>
        <v>1.1873169363565717E-2</v>
      </c>
      <c r="K101" s="68">
        <f t="shared" si="64"/>
        <v>0.27953451147219299</v>
      </c>
      <c r="L101" s="68">
        <f t="shared" si="65"/>
        <v>0.1647507197310055</v>
      </c>
      <c r="M101" s="69">
        <f t="shared" si="66"/>
        <v>16.783999999999999</v>
      </c>
      <c r="N101" s="70">
        <f t="shared" si="67"/>
        <v>0.18961080275946923</v>
      </c>
      <c r="O101" s="70">
        <f t="shared" si="68"/>
        <v>7.5422963764322208</v>
      </c>
      <c r="P101" s="113">
        <f t="shared" si="69"/>
        <v>15</v>
      </c>
      <c r="Q101" s="114">
        <f t="shared" si="70"/>
        <v>9</v>
      </c>
      <c r="R101" s="114">
        <f t="shared" si="71"/>
        <v>358</v>
      </c>
      <c r="T101">
        <v>502</v>
      </c>
      <c r="U101">
        <v>244</v>
      </c>
      <c r="V101" t="s">
        <v>469</v>
      </c>
      <c r="W101">
        <v>4746.5649999999996</v>
      </c>
      <c r="X101">
        <v>2303.6779999999999</v>
      </c>
      <c r="Y101">
        <v>2.06</v>
      </c>
      <c r="Z101">
        <v>16.783999999999999</v>
      </c>
      <c r="AA101">
        <v>205.199128</v>
      </c>
      <c r="AB101">
        <v>2.4363640000000002</v>
      </c>
      <c r="AC101">
        <v>57.360238000000003</v>
      </c>
      <c r="AD101" s="1">
        <v>782</v>
      </c>
      <c r="AE101">
        <v>9</v>
      </c>
      <c r="AF101">
        <v>358</v>
      </c>
      <c r="AG101">
        <v>91</v>
      </c>
      <c r="AH101">
        <v>23.131506000000002</v>
      </c>
      <c r="AI101">
        <v>20016.599999999999</v>
      </c>
      <c r="AJ101">
        <v>10043.200000000001</v>
      </c>
      <c r="AK101">
        <v>15</v>
      </c>
      <c r="AL101">
        <v>8744</v>
      </c>
      <c r="AM101" t="s">
        <v>470</v>
      </c>
      <c r="AN101" t="s">
        <v>684</v>
      </c>
      <c r="AO101">
        <v>4364.5619999999999</v>
      </c>
      <c r="AR101" t="s">
        <v>118</v>
      </c>
      <c r="AS101" t="s">
        <v>121</v>
      </c>
      <c r="AT101" t="s">
        <v>265</v>
      </c>
      <c r="AU101" t="s">
        <v>469</v>
      </c>
      <c r="AV101" t="s">
        <v>48</v>
      </c>
      <c r="AW101">
        <v>3</v>
      </c>
      <c r="BB101">
        <v>0.82437036180901357</v>
      </c>
      <c r="BC101" t="s">
        <v>67</v>
      </c>
      <c r="BF101" t="s">
        <v>118</v>
      </c>
      <c r="BG101" t="s">
        <v>121</v>
      </c>
      <c r="BH101" t="s">
        <v>469</v>
      </c>
      <c r="BI101">
        <v>244</v>
      </c>
      <c r="BJ101">
        <v>3</v>
      </c>
      <c r="BK101" t="s">
        <v>265</v>
      </c>
      <c r="BL101" t="s">
        <v>274</v>
      </c>
      <c r="BM101">
        <v>0.82437036180901357</v>
      </c>
      <c r="BN101" t="s">
        <v>67</v>
      </c>
      <c r="BO101" t="s">
        <v>179</v>
      </c>
      <c r="BP101">
        <v>4746.5649999999996</v>
      </c>
    </row>
    <row r="102" spans="1:68" ht="16.5">
      <c r="A102" s="42" t="str">
        <f t="shared" si="54"/>
        <v>강인여객</v>
      </c>
      <c r="B102" s="43" t="str">
        <f t="shared" si="55"/>
        <v>장대만</v>
      </c>
      <c r="C102" s="44" t="str">
        <f t="shared" si="56"/>
        <v>D</v>
      </c>
      <c r="D102" s="45">
        <f t="shared" si="57"/>
        <v>0.8260512049135692</v>
      </c>
      <c r="E102" s="46">
        <f t="shared" si="58"/>
        <v>1350</v>
      </c>
      <c r="F102" s="47" t="str">
        <f t="shared" si="59"/>
        <v>223</v>
      </c>
      <c r="G102" s="48" t="str">
        <f t="shared" si="60"/>
        <v>70바5993</v>
      </c>
      <c r="H102" s="49">
        <f t="shared" si="61"/>
        <v>4</v>
      </c>
      <c r="I102" s="50">
        <f t="shared" si="62"/>
        <v>5174.8940000000002</v>
      </c>
      <c r="J102" s="51">
        <f t="shared" si="63"/>
        <v>1.1716109702610297E-2</v>
      </c>
      <c r="K102" s="51">
        <f t="shared" si="64"/>
        <v>0.29084443091034595</v>
      </c>
      <c r="L102" s="51">
        <f t="shared" si="65"/>
        <v>0.17063151438464247</v>
      </c>
      <c r="M102" s="52">
        <f t="shared" si="66"/>
        <v>18.167999999999999</v>
      </c>
      <c r="N102" s="53">
        <f t="shared" si="67"/>
        <v>1.4879531831956363</v>
      </c>
      <c r="O102" s="53">
        <f t="shared" si="68"/>
        <v>39.073264109371131</v>
      </c>
      <c r="P102" s="115">
        <f t="shared" si="69"/>
        <v>20</v>
      </c>
      <c r="Q102" s="116">
        <f t="shared" si="70"/>
        <v>77</v>
      </c>
      <c r="R102" s="116">
        <f t="shared" si="71"/>
        <v>2022</v>
      </c>
      <c r="T102">
        <v>502</v>
      </c>
      <c r="U102">
        <v>1350</v>
      </c>
      <c r="V102" t="s">
        <v>471</v>
      </c>
      <c r="W102">
        <v>5174.8940000000002</v>
      </c>
      <c r="X102">
        <v>2509.096</v>
      </c>
      <c r="Y102">
        <v>2.0619999999999998</v>
      </c>
      <c r="Z102">
        <v>18.167999999999999</v>
      </c>
      <c r="AA102">
        <v>218.759389</v>
      </c>
      <c r="AB102">
        <v>2.5630090000000001</v>
      </c>
      <c r="AC102">
        <v>63.624949999999998</v>
      </c>
      <c r="AD102" s="1">
        <v>883</v>
      </c>
      <c r="AE102">
        <v>77</v>
      </c>
      <c r="AF102">
        <v>2022</v>
      </c>
      <c r="AG102">
        <v>91</v>
      </c>
      <c r="AH102">
        <v>23.655642</v>
      </c>
      <c r="AI102">
        <v>29010.3</v>
      </c>
      <c r="AJ102">
        <v>12902.4</v>
      </c>
      <c r="AK102">
        <v>20</v>
      </c>
      <c r="AL102">
        <v>6762</v>
      </c>
      <c r="AM102" t="s">
        <v>472</v>
      </c>
      <c r="AN102" t="s">
        <v>685</v>
      </c>
      <c r="AO102">
        <v>3590.2559999999999</v>
      </c>
      <c r="AR102" t="s">
        <v>118</v>
      </c>
      <c r="AS102" t="s">
        <v>121</v>
      </c>
      <c r="AT102" t="s">
        <v>265</v>
      </c>
      <c r="AU102" t="s">
        <v>471</v>
      </c>
      <c r="AV102" t="s">
        <v>48</v>
      </c>
      <c r="AW102">
        <v>4</v>
      </c>
      <c r="BB102">
        <v>0.8260512049135692</v>
      </c>
      <c r="BC102" t="s">
        <v>67</v>
      </c>
      <c r="BF102" t="s">
        <v>118</v>
      </c>
      <c r="BG102" t="s">
        <v>121</v>
      </c>
      <c r="BH102" t="s">
        <v>471</v>
      </c>
      <c r="BI102">
        <v>1350</v>
      </c>
      <c r="BJ102">
        <v>4</v>
      </c>
      <c r="BK102" t="s">
        <v>265</v>
      </c>
      <c r="BL102" t="s">
        <v>290</v>
      </c>
      <c r="BM102">
        <v>0.8260512049135692</v>
      </c>
      <c r="BN102" t="s">
        <v>67</v>
      </c>
      <c r="BO102" t="s">
        <v>179</v>
      </c>
      <c r="BP102">
        <v>5174.8940000000002</v>
      </c>
    </row>
    <row r="103" spans="1:68" ht="16.5">
      <c r="A103" s="59" t="str">
        <f t="shared" si="54"/>
        <v>강인여객</v>
      </c>
      <c r="B103" s="60" t="str">
        <f t="shared" si="55"/>
        <v>전종길</v>
      </c>
      <c r="C103" s="61" t="str">
        <f t="shared" si="56"/>
        <v>D</v>
      </c>
      <c r="D103" s="62">
        <f t="shared" si="57"/>
        <v>0.82402252078753968</v>
      </c>
      <c r="E103" s="63">
        <f t="shared" si="58"/>
        <v>91</v>
      </c>
      <c r="F103" s="64" t="str">
        <f t="shared" si="59"/>
        <v>223</v>
      </c>
      <c r="G103" s="65" t="str">
        <f t="shared" si="60"/>
        <v>72바1599</v>
      </c>
      <c r="H103" s="66">
        <f t="shared" si="61"/>
        <v>4</v>
      </c>
      <c r="I103" s="67">
        <f t="shared" si="62"/>
        <v>4451.585</v>
      </c>
      <c r="J103" s="68">
        <f t="shared" si="63"/>
        <v>2.665708217339045E-2</v>
      </c>
      <c r="K103" s="68">
        <f t="shared" si="64"/>
        <v>0.33861290449515585</v>
      </c>
      <c r="L103" s="68">
        <f t="shared" si="65"/>
        <v>0.1740952941480394</v>
      </c>
      <c r="M103" s="69">
        <f t="shared" si="66"/>
        <v>18.178000000000001</v>
      </c>
      <c r="N103" s="70">
        <f t="shared" si="67"/>
        <v>0.17921255348094622</v>
      </c>
      <c r="O103" s="70">
        <f t="shared" si="68"/>
        <v>26.321843792513977</v>
      </c>
      <c r="P103" s="113">
        <f t="shared" si="69"/>
        <v>54</v>
      </c>
      <c r="Q103" s="114">
        <f t="shared" si="70"/>
        <v>8</v>
      </c>
      <c r="R103" s="114">
        <f t="shared" si="71"/>
        <v>1175</v>
      </c>
      <c r="T103">
        <v>502</v>
      </c>
      <c r="U103">
        <v>91</v>
      </c>
      <c r="V103" t="s">
        <v>473</v>
      </c>
      <c r="W103">
        <v>4463.973</v>
      </c>
      <c r="X103">
        <v>2172.5700000000002</v>
      </c>
      <c r="Y103">
        <v>2.0550000000000002</v>
      </c>
      <c r="Z103">
        <v>18.178000000000001</v>
      </c>
      <c r="AA103">
        <v>205.31219300000001</v>
      </c>
      <c r="AB103">
        <v>5.4730239999999997</v>
      </c>
      <c r="AC103">
        <v>69.521358000000006</v>
      </c>
      <c r="AD103" s="1">
        <v>775</v>
      </c>
      <c r="AE103">
        <v>8</v>
      </c>
      <c r="AF103">
        <v>1175</v>
      </c>
      <c r="AG103">
        <v>91</v>
      </c>
      <c r="AH103">
        <v>21.742366000000001</v>
      </c>
      <c r="AI103">
        <v>33443.5</v>
      </c>
      <c r="AJ103">
        <v>17400.3</v>
      </c>
      <c r="AK103">
        <v>54</v>
      </c>
      <c r="AL103">
        <v>39580</v>
      </c>
      <c r="AM103" t="s">
        <v>474</v>
      </c>
      <c r="AN103" t="s">
        <v>686</v>
      </c>
      <c r="AO103">
        <v>3783.6439999999998</v>
      </c>
      <c r="AR103" t="s">
        <v>118</v>
      </c>
      <c r="AS103" t="s">
        <v>121</v>
      </c>
      <c r="AT103" t="s">
        <v>272</v>
      </c>
      <c r="AU103" t="s">
        <v>473</v>
      </c>
      <c r="AV103" t="s">
        <v>48</v>
      </c>
      <c r="AW103">
        <v>4</v>
      </c>
      <c r="BB103">
        <v>0.82402252078753968</v>
      </c>
      <c r="BC103" t="s">
        <v>67</v>
      </c>
      <c r="BF103" t="s">
        <v>118</v>
      </c>
      <c r="BG103" t="s">
        <v>121</v>
      </c>
      <c r="BH103" t="s">
        <v>473</v>
      </c>
      <c r="BI103">
        <v>91</v>
      </c>
      <c r="BJ103">
        <v>4</v>
      </c>
      <c r="BK103" t="s">
        <v>272</v>
      </c>
      <c r="BL103" t="s">
        <v>288</v>
      </c>
      <c r="BM103">
        <v>0.82402252078753968</v>
      </c>
      <c r="BN103" t="s">
        <v>67</v>
      </c>
      <c r="BO103" t="s">
        <v>179</v>
      </c>
      <c r="BP103">
        <v>4451.585</v>
      </c>
    </row>
    <row r="104" spans="1:68" ht="16.5">
      <c r="A104" s="42" t="str">
        <f t="shared" si="54"/>
        <v>강인여객</v>
      </c>
      <c r="B104" s="43" t="str">
        <f t="shared" si="55"/>
        <v>전진국</v>
      </c>
      <c r="C104" s="44" t="str">
        <f t="shared" si="56"/>
        <v>B</v>
      </c>
      <c r="D104" s="45">
        <f t="shared" si="57"/>
        <v>0.94204215979496508</v>
      </c>
      <c r="E104" s="46">
        <f t="shared" si="58"/>
        <v>4408</v>
      </c>
      <c r="F104" s="47" t="str">
        <f t="shared" si="59"/>
        <v>103-1</v>
      </c>
      <c r="G104" s="48" t="str">
        <f t="shared" si="60"/>
        <v>70바5984</v>
      </c>
      <c r="H104" s="49">
        <f t="shared" si="61"/>
        <v>2</v>
      </c>
      <c r="I104" s="50">
        <f t="shared" si="62"/>
        <v>1976.3039999999999</v>
      </c>
      <c r="J104" s="51">
        <f t="shared" si="63"/>
        <v>2.6540577824390155E-3</v>
      </c>
      <c r="K104" s="51">
        <f t="shared" si="64"/>
        <v>0.35976266291574954</v>
      </c>
      <c r="L104" s="51">
        <f t="shared" si="65"/>
        <v>5.4647463143322084E-2</v>
      </c>
      <c r="M104" s="52">
        <f t="shared" si="66"/>
        <v>15.786</v>
      </c>
      <c r="N104" s="53">
        <f t="shared" si="67"/>
        <v>0</v>
      </c>
      <c r="O104" s="53">
        <f t="shared" si="68"/>
        <v>5.262348302690274</v>
      </c>
      <c r="P104" s="115">
        <f t="shared" si="69"/>
        <v>1</v>
      </c>
      <c r="Q104" s="116">
        <f t="shared" si="70"/>
        <v>0</v>
      </c>
      <c r="R104" s="116">
        <f t="shared" si="71"/>
        <v>104</v>
      </c>
      <c r="T104">
        <v>502</v>
      </c>
      <c r="U104">
        <v>4408</v>
      </c>
      <c r="V104" t="s">
        <v>475</v>
      </c>
      <c r="W104">
        <v>1976.3040000000001</v>
      </c>
      <c r="X104">
        <v>999.2</v>
      </c>
      <c r="Y104">
        <v>1.978</v>
      </c>
      <c r="Z104">
        <v>15.786</v>
      </c>
      <c r="AA104">
        <v>115.53440999999999</v>
      </c>
      <c r="AB104">
        <v>0.30663499999999999</v>
      </c>
      <c r="AC104">
        <v>41.564967000000003</v>
      </c>
      <c r="AD104" s="1">
        <v>108</v>
      </c>
      <c r="AE104">
        <v>0</v>
      </c>
      <c r="AF104">
        <v>104</v>
      </c>
      <c r="AG104">
        <v>87</v>
      </c>
      <c r="AH104">
        <v>17.10576</v>
      </c>
      <c r="AI104">
        <v>1165.3</v>
      </c>
      <c r="AJ104">
        <v>12.2</v>
      </c>
      <c r="AK104">
        <v>1</v>
      </c>
      <c r="AL104">
        <v>185</v>
      </c>
      <c r="AM104" t="s">
        <v>476</v>
      </c>
      <c r="AN104" t="s">
        <v>687</v>
      </c>
      <c r="AO104">
        <v>1835.6969999999999</v>
      </c>
      <c r="AR104" t="s">
        <v>118</v>
      </c>
      <c r="AS104" t="s">
        <v>120</v>
      </c>
      <c r="AT104" t="s">
        <v>243</v>
      </c>
      <c r="AU104" t="s">
        <v>475</v>
      </c>
      <c r="AV104" t="s">
        <v>48</v>
      </c>
      <c r="AW104">
        <v>2</v>
      </c>
      <c r="BB104">
        <v>0.94204215979496508</v>
      </c>
      <c r="BC104" t="s">
        <v>68</v>
      </c>
      <c r="BF104" t="s">
        <v>118</v>
      </c>
      <c r="BG104" t="s">
        <v>120</v>
      </c>
      <c r="BH104" t="s">
        <v>475</v>
      </c>
      <c r="BI104">
        <v>4408</v>
      </c>
      <c r="BJ104">
        <v>2</v>
      </c>
      <c r="BK104" t="s">
        <v>243</v>
      </c>
      <c r="BL104" t="s">
        <v>256</v>
      </c>
      <c r="BM104">
        <v>0.94204215979496508</v>
      </c>
      <c r="BN104" t="s">
        <v>68</v>
      </c>
      <c r="BO104" t="s">
        <v>175</v>
      </c>
      <c r="BP104">
        <v>1976.3039999999999</v>
      </c>
    </row>
    <row r="105" spans="1:68" ht="16.5">
      <c r="A105" s="59" t="str">
        <f t="shared" si="54"/>
        <v>강인여객</v>
      </c>
      <c r="B105" s="60" t="str">
        <f t="shared" si="55"/>
        <v>정강조</v>
      </c>
      <c r="C105" s="61" t="str">
        <f t="shared" si="56"/>
        <v>C</v>
      </c>
      <c r="D105" s="62">
        <f t="shared" si="57"/>
        <v>0.87257581057703826</v>
      </c>
      <c r="E105" s="63">
        <f t="shared" si="58"/>
        <v>7017</v>
      </c>
      <c r="F105" s="64" t="str">
        <f t="shared" si="59"/>
        <v>103</v>
      </c>
      <c r="G105" s="65" t="str">
        <f t="shared" si="60"/>
        <v>72바1338</v>
      </c>
      <c r="H105" s="66">
        <f t="shared" si="61"/>
        <v>12</v>
      </c>
      <c r="I105" s="67">
        <f t="shared" si="62"/>
        <v>2199.857</v>
      </c>
      <c r="J105" s="68">
        <f t="shared" si="63"/>
        <v>1.5414335224539808E-2</v>
      </c>
      <c r="K105" s="68">
        <f t="shared" si="64"/>
        <v>0.36800508654382563</v>
      </c>
      <c r="L105" s="68">
        <f t="shared" si="65"/>
        <v>0.16228327568564685</v>
      </c>
      <c r="M105" s="69">
        <f t="shared" si="66"/>
        <v>15.872999999999999</v>
      </c>
      <c r="N105" s="70">
        <f t="shared" si="67"/>
        <v>4.4752200353810896E-2</v>
      </c>
      <c r="O105" s="70">
        <f t="shared" si="68"/>
        <v>17.58761473904768</v>
      </c>
      <c r="P105" s="113">
        <f t="shared" si="69"/>
        <v>9</v>
      </c>
      <c r="Q105" s="114">
        <f t="shared" si="70"/>
        <v>1</v>
      </c>
      <c r="R105" s="114">
        <f t="shared" si="71"/>
        <v>393</v>
      </c>
      <c r="T105">
        <v>502</v>
      </c>
      <c r="U105">
        <v>7017</v>
      </c>
      <c r="V105" t="s">
        <v>477</v>
      </c>
      <c r="W105">
        <v>2234.527</v>
      </c>
      <c r="X105">
        <v>1225.758</v>
      </c>
      <c r="Y105">
        <v>1.823</v>
      </c>
      <c r="Z105">
        <v>15.872999999999999</v>
      </c>
      <c r="AA105">
        <v>140.73996500000001</v>
      </c>
      <c r="AB105">
        <v>2.169413</v>
      </c>
      <c r="AC105">
        <v>51.793022999999998</v>
      </c>
      <c r="AD105" s="1">
        <v>357</v>
      </c>
      <c r="AE105">
        <v>1</v>
      </c>
      <c r="AF105">
        <v>393</v>
      </c>
      <c r="AG105">
        <v>89</v>
      </c>
      <c r="AH105">
        <v>15.876989</v>
      </c>
      <c r="AI105">
        <v>1508.6</v>
      </c>
      <c r="AJ105">
        <v>21.5</v>
      </c>
      <c r="AK105">
        <v>9</v>
      </c>
      <c r="AL105">
        <v>2371</v>
      </c>
      <c r="AM105" t="s">
        <v>478</v>
      </c>
      <c r="AN105" t="s">
        <v>688</v>
      </c>
      <c r="AO105">
        <v>289.827</v>
      </c>
      <c r="AR105" t="s">
        <v>118</v>
      </c>
      <c r="AS105" t="s">
        <v>119</v>
      </c>
      <c r="AT105" t="s">
        <v>226</v>
      </c>
      <c r="AU105" t="s">
        <v>477</v>
      </c>
      <c r="AV105" t="s">
        <v>48</v>
      </c>
      <c r="AW105">
        <v>12</v>
      </c>
      <c r="BB105">
        <v>0.87257581057703826</v>
      </c>
      <c r="BC105" t="s">
        <v>69</v>
      </c>
      <c r="BF105" t="s">
        <v>118</v>
      </c>
      <c r="BG105" t="s">
        <v>119</v>
      </c>
      <c r="BH105" t="s">
        <v>477</v>
      </c>
      <c r="BI105">
        <v>7017</v>
      </c>
      <c r="BJ105">
        <v>12</v>
      </c>
      <c r="BK105" t="s">
        <v>226</v>
      </c>
      <c r="BL105" t="s">
        <v>222</v>
      </c>
      <c r="BM105">
        <v>0.87257581057703826</v>
      </c>
      <c r="BN105" t="s">
        <v>69</v>
      </c>
      <c r="BO105" t="s">
        <v>177</v>
      </c>
      <c r="BP105">
        <v>2199.857</v>
      </c>
    </row>
    <row r="106" spans="1:68" ht="16.5">
      <c r="A106" s="42" t="str">
        <f t="shared" si="54"/>
        <v>강인여객</v>
      </c>
      <c r="B106" s="43" t="str">
        <f t="shared" si="55"/>
        <v>조경주</v>
      </c>
      <c r="C106" s="44" t="str">
        <f t="shared" si="56"/>
        <v>D</v>
      </c>
      <c r="D106" s="45">
        <f t="shared" si="57"/>
        <v>0.80904470273194951</v>
      </c>
      <c r="E106" s="46">
        <f t="shared" si="58"/>
        <v>6487</v>
      </c>
      <c r="F106" s="47" t="str">
        <f t="shared" si="59"/>
        <v>103</v>
      </c>
      <c r="G106" s="48" t="str">
        <f t="shared" si="60"/>
        <v>70바5065</v>
      </c>
      <c r="H106" s="49">
        <f t="shared" si="61"/>
        <v>3</v>
      </c>
      <c r="I106" s="50">
        <f t="shared" si="62"/>
        <v>2128.5529999999999</v>
      </c>
      <c r="J106" s="51">
        <f t="shared" si="63"/>
        <v>3.1075634519935582E-2</v>
      </c>
      <c r="K106" s="51">
        <f t="shared" si="64"/>
        <v>0.35144825020378528</v>
      </c>
      <c r="L106" s="51">
        <f t="shared" si="65"/>
        <v>0.21704885901361159</v>
      </c>
      <c r="M106" s="52">
        <f t="shared" si="66"/>
        <v>19.097999999999999</v>
      </c>
      <c r="N106" s="53">
        <f t="shared" si="67"/>
        <v>0.70470408770653115</v>
      </c>
      <c r="O106" s="53">
        <f t="shared" si="68"/>
        <v>34.953322750243949</v>
      </c>
      <c r="P106" s="115">
        <f t="shared" si="69"/>
        <v>10</v>
      </c>
      <c r="Q106" s="116">
        <f t="shared" si="70"/>
        <v>15</v>
      </c>
      <c r="R106" s="116">
        <f t="shared" si="71"/>
        <v>744</v>
      </c>
      <c r="T106">
        <v>502</v>
      </c>
      <c r="U106">
        <v>6487</v>
      </c>
      <c r="V106" t="s">
        <v>479</v>
      </c>
      <c r="W106">
        <v>2128.5529999999999</v>
      </c>
      <c r="X106">
        <v>1250.886</v>
      </c>
      <c r="Y106">
        <v>1.702</v>
      </c>
      <c r="Z106">
        <v>19.097999999999999</v>
      </c>
      <c r="AA106">
        <v>129.414413</v>
      </c>
      <c r="AB106">
        <v>4.0216349999999998</v>
      </c>
      <c r="AC106">
        <v>45.482469000000002</v>
      </c>
      <c r="AD106" s="1">
        <v>462</v>
      </c>
      <c r="AE106">
        <v>15</v>
      </c>
      <c r="AF106">
        <v>744</v>
      </c>
      <c r="AG106">
        <v>85</v>
      </c>
      <c r="AH106">
        <v>16.447572000000001</v>
      </c>
      <c r="AI106">
        <v>1477.6</v>
      </c>
      <c r="AJ106">
        <v>8.1</v>
      </c>
      <c r="AK106">
        <v>10</v>
      </c>
      <c r="AL106">
        <v>2903</v>
      </c>
      <c r="AM106" t="s">
        <v>480</v>
      </c>
      <c r="AN106" t="s">
        <v>689</v>
      </c>
      <c r="AO106">
        <v>1913.326</v>
      </c>
      <c r="AR106" t="s">
        <v>118</v>
      </c>
      <c r="AS106" t="s">
        <v>119</v>
      </c>
      <c r="AT106" t="s">
        <v>203</v>
      </c>
      <c r="AU106" t="s">
        <v>479</v>
      </c>
      <c r="AV106" t="s">
        <v>48</v>
      </c>
      <c r="AW106">
        <v>3</v>
      </c>
      <c r="BB106">
        <v>0.80904470273194951</v>
      </c>
      <c r="BC106" t="s">
        <v>67</v>
      </c>
      <c r="BF106" t="s">
        <v>118</v>
      </c>
      <c r="BG106" t="s">
        <v>119</v>
      </c>
      <c r="BH106" t="s">
        <v>479</v>
      </c>
      <c r="BI106">
        <v>6487</v>
      </c>
      <c r="BJ106">
        <v>3</v>
      </c>
      <c r="BK106" t="s">
        <v>203</v>
      </c>
      <c r="BL106" t="s">
        <v>289</v>
      </c>
      <c r="BM106">
        <v>0.80904470273194951</v>
      </c>
      <c r="BN106" t="s">
        <v>67</v>
      </c>
      <c r="BO106" t="s">
        <v>179</v>
      </c>
      <c r="BP106">
        <v>2128.5529999999999</v>
      </c>
    </row>
    <row r="107" spans="1:68" ht="16.5">
      <c r="A107" s="59" t="str">
        <f t="shared" si="54"/>
        <v>강인여객</v>
      </c>
      <c r="B107" s="60" t="str">
        <f t="shared" si="55"/>
        <v>조광래</v>
      </c>
      <c r="C107" s="61" t="str">
        <f t="shared" si="56"/>
        <v>C</v>
      </c>
      <c r="D107" s="62">
        <f t="shared" si="57"/>
        <v>0.87319058922450088</v>
      </c>
      <c r="E107" s="63">
        <f t="shared" si="58"/>
        <v>5939</v>
      </c>
      <c r="F107" s="64" t="str">
        <f t="shared" si="59"/>
        <v>103</v>
      </c>
      <c r="G107" s="65" t="str">
        <f t="shared" si="60"/>
        <v>70바5084</v>
      </c>
      <c r="H107" s="66">
        <f t="shared" si="61"/>
        <v>3</v>
      </c>
      <c r="I107" s="67">
        <f t="shared" si="62"/>
        <v>2092.5009999999997</v>
      </c>
      <c r="J107" s="68">
        <f t="shared" si="63"/>
        <v>1.4198993713126841E-2</v>
      </c>
      <c r="K107" s="68">
        <f t="shared" si="64"/>
        <v>0.36901013919153991</v>
      </c>
      <c r="L107" s="68">
        <f t="shared" si="65"/>
        <v>0.19115880948205044</v>
      </c>
      <c r="M107" s="69">
        <f t="shared" si="66"/>
        <v>19.212</v>
      </c>
      <c r="N107" s="70">
        <f t="shared" si="67"/>
        <v>9.5579404741025206E-2</v>
      </c>
      <c r="O107" s="70">
        <f t="shared" si="68"/>
        <v>18.972511841093503</v>
      </c>
      <c r="P107" s="113">
        <f t="shared" si="69"/>
        <v>58</v>
      </c>
      <c r="Q107" s="114">
        <f t="shared" si="70"/>
        <v>2</v>
      </c>
      <c r="R107" s="114">
        <f t="shared" si="71"/>
        <v>397</v>
      </c>
      <c r="T107">
        <v>502</v>
      </c>
      <c r="U107">
        <v>5939</v>
      </c>
      <c r="V107" t="s">
        <v>481</v>
      </c>
      <c r="W107">
        <v>2092.5010000000002</v>
      </c>
      <c r="X107">
        <v>1195.482</v>
      </c>
      <c r="Y107">
        <v>1.75</v>
      </c>
      <c r="Z107">
        <v>19.212</v>
      </c>
      <c r="AA107">
        <v>126.04358000000001</v>
      </c>
      <c r="AB107">
        <v>1.7896920000000001</v>
      </c>
      <c r="AC107">
        <v>46.511358999999999</v>
      </c>
      <c r="AD107" s="1">
        <v>400</v>
      </c>
      <c r="AE107">
        <v>2</v>
      </c>
      <c r="AF107">
        <v>397</v>
      </c>
      <c r="AG107">
        <v>90</v>
      </c>
      <c r="AH107">
        <v>16.601407999999999</v>
      </c>
      <c r="AI107">
        <v>1099.7</v>
      </c>
      <c r="AJ107">
        <v>1.2</v>
      </c>
      <c r="AK107">
        <v>58</v>
      </c>
      <c r="AL107">
        <v>2098</v>
      </c>
      <c r="AM107" t="s">
        <v>482</v>
      </c>
      <c r="AN107" t="s">
        <v>690</v>
      </c>
      <c r="AO107">
        <v>1854.3779999999999</v>
      </c>
      <c r="AR107" t="s">
        <v>118</v>
      </c>
      <c r="AS107" t="s">
        <v>119</v>
      </c>
      <c r="AT107" t="s">
        <v>207</v>
      </c>
      <c r="AU107" t="s">
        <v>481</v>
      </c>
      <c r="AV107" t="s">
        <v>48</v>
      </c>
      <c r="AW107">
        <v>3</v>
      </c>
      <c r="BB107">
        <v>0.87319058922450088</v>
      </c>
      <c r="BC107" t="s">
        <v>69</v>
      </c>
      <c r="BF107" t="s">
        <v>118</v>
      </c>
      <c r="BG107" t="s">
        <v>119</v>
      </c>
      <c r="BH107" t="s">
        <v>481</v>
      </c>
      <c r="BI107">
        <v>5939</v>
      </c>
      <c r="BJ107">
        <v>3</v>
      </c>
      <c r="BK107" t="s">
        <v>207</v>
      </c>
      <c r="BL107" t="s">
        <v>222</v>
      </c>
      <c r="BM107">
        <v>0.87319058922450088</v>
      </c>
      <c r="BN107" t="s">
        <v>69</v>
      </c>
      <c r="BO107" t="s">
        <v>177</v>
      </c>
      <c r="BP107">
        <v>2092.5009999999997</v>
      </c>
    </row>
    <row r="108" spans="1:68" ht="16.5">
      <c r="A108" s="42" t="str">
        <f t="shared" si="54"/>
        <v>강인여객</v>
      </c>
      <c r="B108" s="43" t="str">
        <f t="shared" si="55"/>
        <v>조남정</v>
      </c>
      <c r="C108" s="44" t="str">
        <f t="shared" si="56"/>
        <v>A</v>
      </c>
      <c r="D108" s="45">
        <f t="shared" si="57"/>
        <v>0.95230327231308121</v>
      </c>
      <c r="E108" s="46">
        <f t="shared" si="58"/>
        <v>8819</v>
      </c>
      <c r="F108" s="47" t="str">
        <f t="shared" si="59"/>
        <v>103-1</v>
      </c>
      <c r="G108" s="48" t="str">
        <f t="shared" si="60"/>
        <v>70바5989</v>
      </c>
      <c r="H108" s="49">
        <f t="shared" si="61"/>
        <v>4</v>
      </c>
      <c r="I108" s="50">
        <f t="shared" si="62"/>
        <v>2781.0730000000003</v>
      </c>
      <c r="J108" s="51">
        <f t="shared" si="63"/>
        <v>1.0106556610363452E-2</v>
      </c>
      <c r="K108" s="51">
        <f t="shared" si="64"/>
        <v>0.32444390782210392</v>
      </c>
      <c r="L108" s="51">
        <f t="shared" si="65"/>
        <v>0.2096313185594193</v>
      </c>
      <c r="M108" s="52">
        <f t="shared" si="66"/>
        <v>14.75</v>
      </c>
      <c r="N108" s="53">
        <f t="shared" si="67"/>
        <v>3.5957344521341222E-2</v>
      </c>
      <c r="O108" s="53">
        <f t="shared" si="68"/>
        <v>4.4946680651676534</v>
      </c>
      <c r="P108" s="115">
        <f t="shared" si="69"/>
        <v>5</v>
      </c>
      <c r="Q108" s="116">
        <f t="shared" si="70"/>
        <v>1</v>
      </c>
      <c r="R108" s="116">
        <f t="shared" si="71"/>
        <v>125</v>
      </c>
      <c r="T108">
        <v>502</v>
      </c>
      <c r="U108">
        <v>8819</v>
      </c>
      <c r="V108" t="s">
        <v>483</v>
      </c>
      <c r="W108">
        <v>2781.0729999999999</v>
      </c>
      <c r="X108">
        <v>1391.7280000000001</v>
      </c>
      <c r="Y108">
        <v>1.998</v>
      </c>
      <c r="Z108">
        <v>14.75</v>
      </c>
      <c r="AA108">
        <v>160.45217600000001</v>
      </c>
      <c r="AB108">
        <v>1.6216189999999999</v>
      </c>
      <c r="AC108">
        <v>52.057730999999997</v>
      </c>
      <c r="AD108" s="1">
        <v>583</v>
      </c>
      <c r="AE108">
        <v>1</v>
      </c>
      <c r="AF108">
        <v>125</v>
      </c>
      <c r="AG108">
        <v>86</v>
      </c>
      <c r="AH108">
        <v>17.332722</v>
      </c>
      <c r="AI108">
        <v>1669.5</v>
      </c>
      <c r="AJ108">
        <v>5.8</v>
      </c>
      <c r="AK108">
        <v>5</v>
      </c>
      <c r="AL108">
        <v>1610</v>
      </c>
      <c r="AM108" t="s">
        <v>484</v>
      </c>
      <c r="AN108" t="s">
        <v>691</v>
      </c>
      <c r="AO108">
        <v>2369.17</v>
      </c>
      <c r="AR108" t="s">
        <v>118</v>
      </c>
      <c r="AS108" t="s">
        <v>120</v>
      </c>
      <c r="AT108" t="s">
        <v>245</v>
      </c>
      <c r="AU108" t="s">
        <v>483</v>
      </c>
      <c r="AV108" t="s">
        <v>48</v>
      </c>
      <c r="AW108">
        <v>4</v>
      </c>
      <c r="BB108">
        <v>0.95230327231308121</v>
      </c>
      <c r="BC108" t="s">
        <v>66</v>
      </c>
      <c r="BF108" t="s">
        <v>118</v>
      </c>
      <c r="BG108" t="s">
        <v>120</v>
      </c>
      <c r="BH108" t="s">
        <v>483</v>
      </c>
      <c r="BI108">
        <v>8819</v>
      </c>
      <c r="BJ108">
        <v>4</v>
      </c>
      <c r="BK108" t="s">
        <v>245</v>
      </c>
      <c r="BL108" t="s">
        <v>230</v>
      </c>
      <c r="BM108">
        <v>0.95230327231308121</v>
      </c>
      <c r="BN108" t="s">
        <v>66</v>
      </c>
      <c r="BO108" t="s">
        <v>178</v>
      </c>
      <c r="BP108">
        <v>2781.0730000000003</v>
      </c>
    </row>
    <row r="109" spans="1:68" ht="16.5">
      <c r="A109" s="59" t="str">
        <f t="shared" si="54"/>
        <v>강인여객</v>
      </c>
      <c r="B109" s="60" t="str">
        <f t="shared" si="55"/>
        <v>조수헌</v>
      </c>
      <c r="C109" s="61" t="str">
        <f t="shared" si="56"/>
        <v>C</v>
      </c>
      <c r="D109" s="62">
        <f t="shared" si="57"/>
        <v>0.8616212247093461</v>
      </c>
      <c r="E109" s="63">
        <f t="shared" si="58"/>
        <v>803</v>
      </c>
      <c r="F109" s="64" t="str">
        <f t="shared" si="59"/>
        <v>급행91</v>
      </c>
      <c r="G109" s="65" t="str">
        <f t="shared" si="60"/>
        <v>70바6017</v>
      </c>
      <c r="H109" s="66">
        <f t="shared" si="61"/>
        <v>3</v>
      </c>
      <c r="I109" s="67">
        <f t="shared" si="62"/>
        <v>2965.2930000000001</v>
      </c>
      <c r="J109" s="68">
        <f t="shared" si="63"/>
        <v>2.0164563228892651E-2</v>
      </c>
      <c r="K109" s="68">
        <f t="shared" si="64"/>
        <v>0.30539394389114621</v>
      </c>
      <c r="L109" s="68">
        <f t="shared" si="65"/>
        <v>0.27046231181876462</v>
      </c>
      <c r="M109" s="69">
        <f t="shared" si="66"/>
        <v>20.652000000000001</v>
      </c>
      <c r="N109" s="70">
        <f t="shared" si="67"/>
        <v>0.26978784221323154</v>
      </c>
      <c r="O109" s="70">
        <f t="shared" si="68"/>
        <v>6.1376734103510175</v>
      </c>
      <c r="P109" s="113">
        <f t="shared" si="69"/>
        <v>2</v>
      </c>
      <c r="Q109" s="114">
        <f t="shared" si="70"/>
        <v>8</v>
      </c>
      <c r="R109" s="114">
        <f t="shared" si="71"/>
        <v>182</v>
      </c>
      <c r="T109">
        <v>502</v>
      </c>
      <c r="U109">
        <v>803</v>
      </c>
      <c r="V109" t="s">
        <v>485</v>
      </c>
      <c r="W109">
        <v>2965.2930000000001</v>
      </c>
      <c r="X109">
        <v>1332.415</v>
      </c>
      <c r="Y109">
        <v>2.226</v>
      </c>
      <c r="Z109">
        <v>20.652000000000001</v>
      </c>
      <c r="AA109">
        <v>104.33412199999999</v>
      </c>
      <c r="AB109">
        <v>2.1038519999999998</v>
      </c>
      <c r="AC109">
        <v>31.863009000000002</v>
      </c>
      <c r="AD109" s="1">
        <v>802</v>
      </c>
      <c r="AE109">
        <v>8</v>
      </c>
      <c r="AF109">
        <v>182</v>
      </c>
      <c r="AG109">
        <v>95</v>
      </c>
      <c r="AH109">
        <v>28.421123000000001</v>
      </c>
      <c r="AI109">
        <v>14670.5</v>
      </c>
      <c r="AJ109">
        <v>3478.8</v>
      </c>
      <c r="AK109">
        <v>2</v>
      </c>
      <c r="AL109">
        <v>846</v>
      </c>
      <c r="AM109" t="s">
        <v>486</v>
      </c>
      <c r="AN109" t="s">
        <v>692</v>
      </c>
      <c r="AO109">
        <v>2547.8780000000002</v>
      </c>
      <c r="AR109" t="s">
        <v>118</v>
      </c>
      <c r="AS109" t="s">
        <v>122</v>
      </c>
      <c r="AT109" t="s">
        <v>278</v>
      </c>
      <c r="AU109" t="s">
        <v>485</v>
      </c>
      <c r="AV109" t="s">
        <v>48</v>
      </c>
      <c r="AW109">
        <v>3</v>
      </c>
      <c r="BB109">
        <v>0.8616212247093461</v>
      </c>
      <c r="BC109" t="s">
        <v>69</v>
      </c>
      <c r="BF109" t="s">
        <v>118</v>
      </c>
      <c r="BG109" t="s">
        <v>122</v>
      </c>
      <c r="BH109" t="s">
        <v>485</v>
      </c>
      <c r="BI109">
        <v>803</v>
      </c>
      <c r="BJ109">
        <v>3</v>
      </c>
      <c r="BK109" t="s">
        <v>278</v>
      </c>
      <c r="BL109" t="s">
        <v>284</v>
      </c>
      <c r="BM109">
        <v>0.8616212247093461</v>
      </c>
      <c r="BN109" t="s">
        <v>69</v>
      </c>
      <c r="BO109" t="s">
        <v>177</v>
      </c>
      <c r="BP109">
        <v>2965.2930000000001</v>
      </c>
    </row>
    <row r="110" spans="1:68" ht="16.5">
      <c r="A110" s="42" t="str">
        <f t="shared" ref="A110:A131" si="72">BF110</f>
        <v>강인여객</v>
      </c>
      <c r="B110" s="43" t="str">
        <f t="shared" ref="B110:B131" si="73">BH110</f>
        <v>조원노</v>
      </c>
      <c r="C110" s="44" t="str">
        <f t="shared" ref="C110:C131" si="74">BN110</f>
        <v>S</v>
      </c>
      <c r="D110" s="45">
        <f t="shared" ref="D110:D131" si="75">BM110</f>
        <v>1.1449107650055057</v>
      </c>
      <c r="E110" s="46">
        <f t="shared" ref="E110:E131" si="76">U110</f>
        <v>9119</v>
      </c>
      <c r="F110" s="47" t="str">
        <f t="shared" ref="F110:F131" si="77">BG110</f>
        <v>223</v>
      </c>
      <c r="G110" s="48" t="str">
        <f t="shared" ref="G110:G131" si="78">BK110</f>
        <v>72바1600</v>
      </c>
      <c r="H110" s="49">
        <f t="shared" ref="H110:H131" si="79">BJ110</f>
        <v>3</v>
      </c>
      <c r="I110" s="50">
        <f t="shared" ref="I110:I131" si="80">BP110</f>
        <v>3619.2549999999997</v>
      </c>
      <c r="J110" s="51">
        <f t="shared" ref="J110:J131" si="81">AB110/AA110</f>
        <v>1.2344407069463001E-4</v>
      </c>
      <c r="K110" s="51">
        <f t="shared" ref="K110:K131" si="82">AC110/AA110</f>
        <v>0.22514014557877993</v>
      </c>
      <c r="L110" s="51">
        <f t="shared" ref="L110:L131" si="83">AD110/I110</f>
        <v>3.9510893816545122E-2</v>
      </c>
      <c r="M110" s="52">
        <f t="shared" ref="M110:M131" si="84">Z110</f>
        <v>10.115</v>
      </c>
      <c r="N110" s="53">
        <f t="shared" ref="N110:N131" si="85">AE110*100/W110</f>
        <v>0.16577997405543404</v>
      </c>
      <c r="O110" s="53">
        <f t="shared" ref="O110:O131" si="86">AF110*100/W110</f>
        <v>2.5419596021833222</v>
      </c>
      <c r="P110" s="115">
        <f t="shared" ref="P110:P131" si="87">AK110</f>
        <v>0</v>
      </c>
      <c r="Q110" s="116">
        <f t="shared" ref="Q110:Q131" si="88">AE110</f>
        <v>6</v>
      </c>
      <c r="R110" s="116">
        <f t="shared" ref="R110:R131" si="89">AF110</f>
        <v>92</v>
      </c>
      <c r="T110">
        <v>502</v>
      </c>
      <c r="U110">
        <v>9119</v>
      </c>
      <c r="V110" t="s">
        <v>487</v>
      </c>
      <c r="W110">
        <v>3619.2550000000001</v>
      </c>
      <c r="X110">
        <v>1264.6890000000001</v>
      </c>
      <c r="Y110">
        <v>2.8620000000000001</v>
      </c>
      <c r="Z110">
        <v>10.115</v>
      </c>
      <c r="AA110">
        <v>146.20386300000001</v>
      </c>
      <c r="AB110">
        <v>1.8048000000000002E-2</v>
      </c>
      <c r="AC110">
        <v>32.916359</v>
      </c>
      <c r="AD110" s="1">
        <v>143</v>
      </c>
      <c r="AE110">
        <v>6</v>
      </c>
      <c r="AF110">
        <v>92</v>
      </c>
      <c r="AG110">
        <v>90</v>
      </c>
      <c r="AH110">
        <v>24.754852</v>
      </c>
      <c r="AI110">
        <v>14903.9</v>
      </c>
      <c r="AJ110">
        <v>1089.2</v>
      </c>
      <c r="AK110">
        <v>0</v>
      </c>
      <c r="AL110">
        <v>0</v>
      </c>
      <c r="AM110" t="s">
        <v>488</v>
      </c>
      <c r="AN110" t="s">
        <v>693</v>
      </c>
      <c r="AO110">
        <v>3227.1669999999999</v>
      </c>
      <c r="AR110" t="s">
        <v>118</v>
      </c>
      <c r="AS110" t="s">
        <v>121</v>
      </c>
      <c r="AT110" t="s">
        <v>274</v>
      </c>
      <c r="AU110" t="s">
        <v>487</v>
      </c>
      <c r="AV110" t="s">
        <v>48</v>
      </c>
      <c r="AW110">
        <v>3</v>
      </c>
      <c r="BB110">
        <v>1.1449107650055057</v>
      </c>
      <c r="BC110" t="s">
        <v>71</v>
      </c>
      <c r="BF110" t="s">
        <v>118</v>
      </c>
      <c r="BG110" t="s">
        <v>121</v>
      </c>
      <c r="BH110" t="s">
        <v>487</v>
      </c>
      <c r="BI110">
        <v>9119</v>
      </c>
      <c r="BJ110">
        <v>3</v>
      </c>
      <c r="BK110" t="s">
        <v>274</v>
      </c>
      <c r="BL110" t="s">
        <v>270</v>
      </c>
      <c r="BM110">
        <v>1.1449107650055057</v>
      </c>
      <c r="BN110" t="s">
        <v>71</v>
      </c>
      <c r="BO110" t="s">
        <v>176</v>
      </c>
      <c r="BP110">
        <v>3619.2549999999997</v>
      </c>
    </row>
    <row r="111" spans="1:68" ht="16.5">
      <c r="A111" s="59" t="str">
        <f t="shared" si="72"/>
        <v>강인여객</v>
      </c>
      <c r="B111" s="60" t="str">
        <f t="shared" si="73"/>
        <v>조창현</v>
      </c>
      <c r="C111" s="61" t="str">
        <f t="shared" si="74"/>
        <v>F</v>
      </c>
      <c r="D111" s="62">
        <f t="shared" si="75"/>
        <v>0.76863636363636356</v>
      </c>
      <c r="E111" s="63">
        <f t="shared" si="76"/>
        <v>3041</v>
      </c>
      <c r="F111" s="64" t="str">
        <f t="shared" si="77"/>
        <v>103-1</v>
      </c>
      <c r="G111" s="65" t="str">
        <f t="shared" si="78"/>
        <v>70바6096</v>
      </c>
      <c r="H111" s="66">
        <f t="shared" si="79"/>
        <v>1</v>
      </c>
      <c r="I111" s="67">
        <f t="shared" si="80"/>
        <v>1961.3430000000001</v>
      </c>
      <c r="J111" s="68">
        <f t="shared" si="81"/>
        <v>2.441477848091287E-2</v>
      </c>
      <c r="K111" s="68">
        <f t="shared" si="82"/>
        <v>0.35016428439297914</v>
      </c>
      <c r="L111" s="68">
        <f t="shared" si="83"/>
        <v>0.13562135740663411</v>
      </c>
      <c r="M111" s="69">
        <f t="shared" si="84"/>
        <v>19.045999999999999</v>
      </c>
      <c r="N111" s="70">
        <f t="shared" si="85"/>
        <v>9.9535715654330378E-2</v>
      </c>
      <c r="O111" s="70">
        <f t="shared" si="86"/>
        <v>43.098964878325056</v>
      </c>
      <c r="P111" s="113">
        <f t="shared" si="87"/>
        <v>4</v>
      </c>
      <c r="Q111" s="114">
        <f t="shared" si="88"/>
        <v>2</v>
      </c>
      <c r="R111" s="114">
        <f t="shared" si="89"/>
        <v>866</v>
      </c>
      <c r="T111">
        <v>502</v>
      </c>
      <c r="U111">
        <v>3041</v>
      </c>
      <c r="V111" t="s">
        <v>489</v>
      </c>
      <c r="W111">
        <v>2009.329</v>
      </c>
      <c r="X111">
        <v>1179.4780000000001</v>
      </c>
      <c r="Y111">
        <v>1.704</v>
      </c>
      <c r="Z111">
        <v>19.045999999999999</v>
      </c>
      <c r="AA111">
        <v>112.896908</v>
      </c>
      <c r="AB111">
        <v>2.7563529999999998</v>
      </c>
      <c r="AC111">
        <v>39.532465000000002</v>
      </c>
      <c r="AD111" s="1">
        <v>266</v>
      </c>
      <c r="AE111">
        <v>2</v>
      </c>
      <c r="AF111">
        <v>866</v>
      </c>
      <c r="AG111">
        <v>83</v>
      </c>
      <c r="AH111">
        <v>17.797909000000001</v>
      </c>
      <c r="AI111">
        <v>3247.6</v>
      </c>
      <c r="AJ111">
        <v>0</v>
      </c>
      <c r="AK111">
        <v>4</v>
      </c>
      <c r="AL111">
        <v>798</v>
      </c>
      <c r="AM111" t="s">
        <v>490</v>
      </c>
      <c r="AN111" t="s">
        <v>694</v>
      </c>
      <c r="AO111">
        <v>1961.3430000000001</v>
      </c>
      <c r="AR111" t="s">
        <v>118</v>
      </c>
      <c r="AS111" t="s">
        <v>120</v>
      </c>
      <c r="AT111" t="s">
        <v>254</v>
      </c>
      <c r="AU111" t="s">
        <v>489</v>
      </c>
      <c r="AV111" t="s">
        <v>48</v>
      </c>
      <c r="AW111">
        <v>1</v>
      </c>
      <c r="BB111">
        <v>0.76863636363636356</v>
      </c>
      <c r="BC111" t="s">
        <v>70</v>
      </c>
      <c r="BF111" t="s">
        <v>118</v>
      </c>
      <c r="BG111" t="s">
        <v>120</v>
      </c>
      <c r="BH111" t="s">
        <v>489</v>
      </c>
      <c r="BI111">
        <v>3041</v>
      </c>
      <c r="BJ111">
        <v>1</v>
      </c>
      <c r="BK111" t="s">
        <v>254</v>
      </c>
      <c r="BL111" t="s">
        <v>174</v>
      </c>
      <c r="BM111">
        <v>0.76863636363636356</v>
      </c>
      <c r="BN111" t="s">
        <v>70</v>
      </c>
      <c r="BO111" t="s">
        <v>184</v>
      </c>
      <c r="BP111">
        <v>1961.3430000000001</v>
      </c>
    </row>
    <row r="112" spans="1:68" ht="16.5">
      <c r="A112" s="42" t="str">
        <f t="shared" si="72"/>
        <v>강인여객</v>
      </c>
      <c r="B112" s="43" t="str">
        <f t="shared" si="73"/>
        <v>조한택</v>
      </c>
      <c r="C112" s="44" t="str">
        <f t="shared" si="74"/>
        <v>B</v>
      </c>
      <c r="D112" s="45">
        <f t="shared" si="75"/>
        <v>0.93428337477343937</v>
      </c>
      <c r="E112" s="46">
        <f t="shared" si="76"/>
        <v>5288</v>
      </c>
      <c r="F112" s="47" t="str">
        <f t="shared" si="77"/>
        <v>103</v>
      </c>
      <c r="G112" s="48" t="str">
        <f t="shared" si="78"/>
        <v>70바5987</v>
      </c>
      <c r="H112" s="49">
        <f t="shared" si="79"/>
        <v>10</v>
      </c>
      <c r="I112" s="50">
        <f t="shared" si="80"/>
        <v>1705.826</v>
      </c>
      <c r="J112" s="51">
        <f t="shared" si="81"/>
        <v>2.3060367683196099E-2</v>
      </c>
      <c r="K112" s="51">
        <f t="shared" si="82"/>
        <v>0.35936245961060104</v>
      </c>
      <c r="L112" s="51">
        <f t="shared" si="83"/>
        <v>6.8588472681269955E-2</v>
      </c>
      <c r="M112" s="52">
        <f t="shared" si="84"/>
        <v>13.727</v>
      </c>
      <c r="N112" s="53">
        <f t="shared" si="85"/>
        <v>0.17238228875412426</v>
      </c>
      <c r="O112" s="53">
        <f t="shared" si="86"/>
        <v>17.525532690002631</v>
      </c>
      <c r="P112" s="115">
        <f t="shared" si="87"/>
        <v>6</v>
      </c>
      <c r="Q112" s="116">
        <f t="shared" si="88"/>
        <v>3</v>
      </c>
      <c r="R112" s="116">
        <f t="shared" si="89"/>
        <v>305</v>
      </c>
      <c r="T112">
        <v>502</v>
      </c>
      <c r="U112">
        <v>5288</v>
      </c>
      <c r="V112" t="s">
        <v>491</v>
      </c>
      <c r="W112">
        <v>1740.318</v>
      </c>
      <c r="X112">
        <v>888.94299999999998</v>
      </c>
      <c r="Y112">
        <v>1.958</v>
      </c>
      <c r="Z112">
        <v>13.727</v>
      </c>
      <c r="AA112">
        <v>112.626088</v>
      </c>
      <c r="AB112">
        <v>2.5971989999999998</v>
      </c>
      <c r="AC112">
        <v>40.473587999999999</v>
      </c>
      <c r="AD112" s="1">
        <v>117</v>
      </c>
      <c r="AE112">
        <v>3</v>
      </c>
      <c r="AF112">
        <v>305</v>
      </c>
      <c r="AG112">
        <v>89</v>
      </c>
      <c r="AH112">
        <v>15.452173999999999</v>
      </c>
      <c r="AI112">
        <v>149.9</v>
      </c>
      <c r="AJ112">
        <v>0</v>
      </c>
      <c r="AK112">
        <v>6</v>
      </c>
      <c r="AL112">
        <v>900</v>
      </c>
      <c r="AM112" t="s">
        <v>492</v>
      </c>
      <c r="AN112" t="s">
        <v>695</v>
      </c>
      <c r="AO112">
        <v>383.68</v>
      </c>
      <c r="AR112" t="s">
        <v>118</v>
      </c>
      <c r="AS112" t="s">
        <v>119</v>
      </c>
      <c r="AT112" t="s">
        <v>213</v>
      </c>
      <c r="AU112" t="s">
        <v>491</v>
      </c>
      <c r="AV112" t="s">
        <v>48</v>
      </c>
      <c r="AW112">
        <v>10</v>
      </c>
      <c r="BB112">
        <v>0.93428337477343937</v>
      </c>
      <c r="BC112" t="s">
        <v>68</v>
      </c>
      <c r="BF112" t="s">
        <v>118</v>
      </c>
      <c r="BG112" t="s">
        <v>119</v>
      </c>
      <c r="BH112" t="s">
        <v>491</v>
      </c>
      <c r="BI112">
        <v>5288</v>
      </c>
      <c r="BJ112">
        <v>10</v>
      </c>
      <c r="BK112" t="s">
        <v>213</v>
      </c>
      <c r="BL112" t="s">
        <v>226</v>
      </c>
      <c r="BM112">
        <v>0.93428337477343937</v>
      </c>
      <c r="BN112" t="s">
        <v>68</v>
      </c>
      <c r="BO112" t="s">
        <v>175</v>
      </c>
      <c r="BP112">
        <v>1705.826</v>
      </c>
    </row>
    <row r="113" spans="1:68" ht="16.5">
      <c r="A113" s="59" t="str">
        <f t="shared" si="72"/>
        <v>강인여객</v>
      </c>
      <c r="B113" s="60" t="str">
        <f t="shared" si="73"/>
        <v>지천구</v>
      </c>
      <c r="C113" s="61" t="str">
        <f t="shared" si="74"/>
        <v>D</v>
      </c>
      <c r="D113" s="62">
        <f t="shared" si="75"/>
        <v>0.81904374866629004</v>
      </c>
      <c r="E113" s="63">
        <f t="shared" si="76"/>
        <v>8988</v>
      </c>
      <c r="F113" s="64" t="str">
        <f t="shared" si="77"/>
        <v>103-1</v>
      </c>
      <c r="G113" s="65" t="str">
        <f t="shared" si="78"/>
        <v>70바5923</v>
      </c>
      <c r="H113" s="66">
        <f t="shared" si="79"/>
        <v>2</v>
      </c>
      <c r="I113" s="67">
        <f t="shared" si="80"/>
        <v>1488.5610000000001</v>
      </c>
      <c r="J113" s="68">
        <f t="shared" si="81"/>
        <v>2.3815949010647208E-2</v>
      </c>
      <c r="K113" s="68">
        <f t="shared" si="82"/>
        <v>0.36312423524318305</v>
      </c>
      <c r="L113" s="68">
        <f t="shared" si="83"/>
        <v>0.23378282784514706</v>
      </c>
      <c r="M113" s="69">
        <f t="shared" si="84"/>
        <v>21.588999999999999</v>
      </c>
      <c r="N113" s="70">
        <f t="shared" si="85"/>
        <v>0.26871589407488172</v>
      </c>
      <c r="O113" s="70">
        <f t="shared" si="86"/>
        <v>51.660630635896013</v>
      </c>
      <c r="P113" s="113">
        <f t="shared" si="87"/>
        <v>11</v>
      </c>
      <c r="Q113" s="114">
        <f t="shared" si="88"/>
        <v>4</v>
      </c>
      <c r="R113" s="114">
        <f t="shared" si="89"/>
        <v>769</v>
      </c>
      <c r="T113">
        <v>502</v>
      </c>
      <c r="U113">
        <v>8988</v>
      </c>
      <c r="V113" t="s">
        <v>493</v>
      </c>
      <c r="W113">
        <v>1488.5609999999999</v>
      </c>
      <c r="X113">
        <v>864.49400000000003</v>
      </c>
      <c r="Y113">
        <v>1.722</v>
      </c>
      <c r="Z113">
        <v>21.588999999999999</v>
      </c>
      <c r="AA113">
        <v>79.964145000000002</v>
      </c>
      <c r="AB113">
        <v>1.9044220000000001</v>
      </c>
      <c r="AC113">
        <v>29.036919000000001</v>
      </c>
      <c r="AD113" s="1">
        <v>348</v>
      </c>
      <c r="AE113">
        <v>4</v>
      </c>
      <c r="AF113">
        <v>769</v>
      </c>
      <c r="AG113">
        <v>93</v>
      </c>
      <c r="AH113">
        <v>18.615355000000001</v>
      </c>
      <c r="AI113">
        <v>4423.7</v>
      </c>
      <c r="AJ113">
        <v>1213.3</v>
      </c>
      <c r="AK113">
        <v>11</v>
      </c>
      <c r="AL113">
        <v>5710</v>
      </c>
      <c r="AM113" t="s">
        <v>494</v>
      </c>
      <c r="AN113" t="s">
        <v>696</v>
      </c>
      <c r="AO113">
        <v>1432.38</v>
      </c>
      <c r="AR113" t="s">
        <v>118</v>
      </c>
      <c r="AS113" t="s">
        <v>120</v>
      </c>
      <c r="AT113" t="s">
        <v>230</v>
      </c>
      <c r="AU113" t="s">
        <v>493</v>
      </c>
      <c r="AV113" t="s">
        <v>48</v>
      </c>
      <c r="AW113">
        <v>2</v>
      </c>
      <c r="BB113">
        <v>0.81904374866629004</v>
      </c>
      <c r="BC113" t="s">
        <v>67</v>
      </c>
      <c r="BF113" t="s">
        <v>118</v>
      </c>
      <c r="BG113" t="s">
        <v>120</v>
      </c>
      <c r="BH113" t="s">
        <v>493</v>
      </c>
      <c r="BI113">
        <v>8988</v>
      </c>
      <c r="BJ113">
        <v>2</v>
      </c>
      <c r="BK113" t="s">
        <v>230</v>
      </c>
      <c r="BL113" t="s">
        <v>234</v>
      </c>
      <c r="BM113">
        <v>0.81904374866629004</v>
      </c>
      <c r="BN113" t="s">
        <v>67</v>
      </c>
      <c r="BO113" t="s">
        <v>179</v>
      </c>
      <c r="BP113">
        <v>1488.5610000000001</v>
      </c>
    </row>
    <row r="114" spans="1:68" ht="16.5">
      <c r="A114" s="42" t="str">
        <f t="shared" si="72"/>
        <v>강인여객</v>
      </c>
      <c r="B114" s="43" t="str">
        <f t="shared" si="73"/>
        <v>천석주</v>
      </c>
      <c r="C114" s="44" t="str">
        <f t="shared" si="74"/>
        <v>F</v>
      </c>
      <c r="D114" s="45">
        <f t="shared" si="75"/>
        <v>0.78632683512415791</v>
      </c>
      <c r="E114" s="46">
        <f t="shared" si="76"/>
        <v>257</v>
      </c>
      <c r="F114" s="47" t="str">
        <f t="shared" si="77"/>
        <v>223</v>
      </c>
      <c r="G114" s="48" t="str">
        <f t="shared" si="78"/>
        <v>72바1261</v>
      </c>
      <c r="H114" s="49">
        <f t="shared" si="79"/>
        <v>8</v>
      </c>
      <c r="I114" s="50">
        <f t="shared" si="80"/>
        <v>4566.6119999999992</v>
      </c>
      <c r="J114" s="51">
        <f t="shared" si="81"/>
        <v>1.2817767923965937E-2</v>
      </c>
      <c r="K114" s="51">
        <f t="shared" si="82"/>
        <v>0.28532049273349425</v>
      </c>
      <c r="L114" s="51">
        <f t="shared" si="83"/>
        <v>0.1517536414304522</v>
      </c>
      <c r="M114" s="52">
        <f t="shared" si="84"/>
        <v>20.343</v>
      </c>
      <c r="N114" s="53">
        <f t="shared" si="85"/>
        <v>0.19708265120837942</v>
      </c>
      <c r="O114" s="53">
        <f t="shared" si="86"/>
        <v>57.044478488647599</v>
      </c>
      <c r="P114" s="115">
        <f t="shared" si="87"/>
        <v>12</v>
      </c>
      <c r="Q114" s="116">
        <f t="shared" si="88"/>
        <v>9</v>
      </c>
      <c r="R114" s="116">
        <f t="shared" si="89"/>
        <v>2605</v>
      </c>
      <c r="T114">
        <v>502</v>
      </c>
      <c r="U114">
        <v>257</v>
      </c>
      <c r="V114" t="s">
        <v>495</v>
      </c>
      <c r="W114">
        <v>4566.6120000000001</v>
      </c>
      <c r="X114">
        <v>2331.0329999999999</v>
      </c>
      <c r="Y114">
        <v>1.9590000000000001</v>
      </c>
      <c r="Z114">
        <v>20.343</v>
      </c>
      <c r="AA114">
        <v>184.916595</v>
      </c>
      <c r="AB114">
        <v>2.3702179999999999</v>
      </c>
      <c r="AC114">
        <v>52.760494000000001</v>
      </c>
      <c r="AD114" s="1">
        <v>693</v>
      </c>
      <c r="AE114">
        <v>9</v>
      </c>
      <c r="AF114">
        <v>2605</v>
      </c>
      <c r="AG114">
        <v>92</v>
      </c>
      <c r="AH114">
        <v>24.695522</v>
      </c>
      <c r="AI114">
        <v>22962.5</v>
      </c>
      <c r="AJ114">
        <v>11598.1</v>
      </c>
      <c r="AK114">
        <v>12</v>
      </c>
      <c r="AL114">
        <v>1209</v>
      </c>
      <c r="AM114" t="s">
        <v>496</v>
      </c>
      <c r="AN114" t="s">
        <v>697</v>
      </c>
      <c r="AO114">
        <v>1142.558</v>
      </c>
      <c r="AR114" t="s">
        <v>118</v>
      </c>
      <c r="AS114" t="s">
        <v>121</v>
      </c>
      <c r="AT114" t="s">
        <v>266</v>
      </c>
      <c r="AU114" t="s">
        <v>495</v>
      </c>
      <c r="AV114" t="s">
        <v>48</v>
      </c>
      <c r="AW114">
        <v>8</v>
      </c>
      <c r="BB114">
        <v>0.78632683512415791</v>
      </c>
      <c r="BC114" t="s">
        <v>70</v>
      </c>
      <c r="BF114" t="s">
        <v>118</v>
      </c>
      <c r="BG114" t="s">
        <v>121</v>
      </c>
      <c r="BH114" t="s">
        <v>495</v>
      </c>
      <c r="BI114">
        <v>257</v>
      </c>
      <c r="BJ114">
        <v>8</v>
      </c>
      <c r="BK114" t="s">
        <v>266</v>
      </c>
      <c r="BL114" t="s">
        <v>260</v>
      </c>
      <c r="BM114">
        <v>0.78632683512415791</v>
      </c>
      <c r="BN114" t="s">
        <v>70</v>
      </c>
      <c r="BO114" t="s">
        <v>184</v>
      </c>
      <c r="BP114">
        <v>4566.6119999999992</v>
      </c>
    </row>
    <row r="115" spans="1:68" ht="16.5">
      <c r="A115" s="59" t="str">
        <f t="shared" si="72"/>
        <v>강인여객</v>
      </c>
      <c r="B115" s="60" t="str">
        <f t="shared" si="73"/>
        <v>최기홍</v>
      </c>
      <c r="C115" s="61" t="str">
        <f t="shared" si="74"/>
        <v>A</v>
      </c>
      <c r="D115" s="62">
        <f t="shared" si="75"/>
        <v>0.96727304675620196</v>
      </c>
      <c r="E115" s="63">
        <f t="shared" si="76"/>
        <v>3114</v>
      </c>
      <c r="F115" s="64" t="str">
        <f t="shared" si="77"/>
        <v>103-1</v>
      </c>
      <c r="G115" s="65" t="str">
        <f t="shared" si="78"/>
        <v>70바5984</v>
      </c>
      <c r="H115" s="66">
        <f t="shared" si="79"/>
        <v>2</v>
      </c>
      <c r="I115" s="67">
        <f t="shared" si="80"/>
        <v>2133.6930000000002</v>
      </c>
      <c r="J115" s="68">
        <f t="shared" si="81"/>
        <v>7.8161031252149335E-3</v>
      </c>
      <c r="K115" s="68">
        <f t="shared" si="82"/>
        <v>0.36196032655289062</v>
      </c>
      <c r="L115" s="68">
        <f t="shared" si="83"/>
        <v>3.1869626980076324E-2</v>
      </c>
      <c r="M115" s="69">
        <f t="shared" si="84"/>
        <v>16.763999999999999</v>
      </c>
      <c r="N115" s="70">
        <f t="shared" si="85"/>
        <v>4.6867098500112239E-2</v>
      </c>
      <c r="O115" s="70">
        <f t="shared" si="86"/>
        <v>61.442766133647147</v>
      </c>
      <c r="P115" s="113">
        <f t="shared" si="87"/>
        <v>4</v>
      </c>
      <c r="Q115" s="114">
        <f t="shared" si="88"/>
        <v>1</v>
      </c>
      <c r="R115" s="114">
        <f t="shared" si="89"/>
        <v>1311</v>
      </c>
      <c r="T115">
        <v>502</v>
      </c>
      <c r="U115">
        <v>3114</v>
      </c>
      <c r="V115" t="s">
        <v>497</v>
      </c>
      <c r="W115">
        <v>2133.6930000000002</v>
      </c>
      <c r="X115">
        <v>1052.732</v>
      </c>
      <c r="Y115">
        <v>2.0270000000000001</v>
      </c>
      <c r="Z115">
        <v>16.763999999999999</v>
      </c>
      <c r="AA115">
        <v>117.91413</v>
      </c>
      <c r="AB115">
        <v>0.92162900000000003</v>
      </c>
      <c r="AC115">
        <v>42.680236999999998</v>
      </c>
      <c r="AD115" s="1">
        <v>68</v>
      </c>
      <c r="AE115">
        <v>1</v>
      </c>
      <c r="AF115">
        <v>1311</v>
      </c>
      <c r="AG115">
        <v>92</v>
      </c>
      <c r="AH115">
        <v>18.095312</v>
      </c>
      <c r="AI115">
        <v>3768.9</v>
      </c>
      <c r="AJ115">
        <v>505.9</v>
      </c>
      <c r="AK115">
        <v>4</v>
      </c>
      <c r="AL115">
        <v>415</v>
      </c>
      <c r="AM115" t="s">
        <v>498</v>
      </c>
      <c r="AN115" t="s">
        <v>698</v>
      </c>
      <c r="AO115">
        <v>2039.1790000000001</v>
      </c>
      <c r="AR115" t="s">
        <v>118</v>
      </c>
      <c r="AS115" t="s">
        <v>120</v>
      </c>
      <c r="AT115" t="s">
        <v>243</v>
      </c>
      <c r="AU115" t="s">
        <v>497</v>
      </c>
      <c r="AV115" t="s">
        <v>48</v>
      </c>
      <c r="AW115">
        <v>2</v>
      </c>
      <c r="BB115">
        <v>0.96727304675620196</v>
      </c>
      <c r="BC115" t="s">
        <v>66</v>
      </c>
      <c r="BF115" t="s">
        <v>118</v>
      </c>
      <c r="BG115" t="s">
        <v>120</v>
      </c>
      <c r="BH115" t="s">
        <v>497</v>
      </c>
      <c r="BI115">
        <v>3114</v>
      </c>
      <c r="BJ115">
        <v>2</v>
      </c>
      <c r="BK115" t="s">
        <v>243</v>
      </c>
      <c r="BL115" t="s">
        <v>258</v>
      </c>
      <c r="BM115">
        <v>0.96727304675620196</v>
      </c>
      <c r="BN115" t="s">
        <v>66</v>
      </c>
      <c r="BO115" t="s">
        <v>178</v>
      </c>
      <c r="BP115">
        <v>2133.6930000000002</v>
      </c>
    </row>
    <row r="116" spans="1:68" ht="16.5">
      <c r="A116" s="42" t="str">
        <f t="shared" si="72"/>
        <v>강인여객</v>
      </c>
      <c r="B116" s="43" t="str">
        <f t="shared" si="73"/>
        <v>최명진</v>
      </c>
      <c r="C116" s="44" t="str">
        <f t="shared" si="74"/>
        <v>C</v>
      </c>
      <c r="D116" s="45">
        <f t="shared" si="75"/>
        <v>0.87889266924032017</v>
      </c>
      <c r="E116" s="46">
        <f t="shared" si="76"/>
        <v>7531</v>
      </c>
      <c r="F116" s="47" t="str">
        <f t="shared" si="77"/>
        <v>103</v>
      </c>
      <c r="G116" s="48" t="str">
        <f t="shared" si="78"/>
        <v>72바1260</v>
      </c>
      <c r="H116" s="49">
        <f t="shared" si="79"/>
        <v>2</v>
      </c>
      <c r="I116" s="50">
        <f t="shared" si="80"/>
        <v>412.82799999999997</v>
      </c>
      <c r="J116" s="51">
        <f t="shared" si="81"/>
        <v>2.3739579837342661E-2</v>
      </c>
      <c r="K116" s="51">
        <f t="shared" si="82"/>
        <v>0.39933079582224362</v>
      </c>
      <c r="L116" s="51">
        <f t="shared" si="83"/>
        <v>0.19378530526030213</v>
      </c>
      <c r="M116" s="52">
        <f t="shared" si="84"/>
        <v>17.617000000000001</v>
      </c>
      <c r="N116" s="53">
        <f t="shared" si="85"/>
        <v>0</v>
      </c>
      <c r="O116" s="53">
        <f t="shared" si="86"/>
        <v>26.56301556634217</v>
      </c>
      <c r="P116" s="115">
        <f t="shared" si="87"/>
        <v>11</v>
      </c>
      <c r="Q116" s="116">
        <f t="shared" si="88"/>
        <v>0</v>
      </c>
      <c r="R116" s="116">
        <f t="shared" si="89"/>
        <v>128</v>
      </c>
      <c r="T116">
        <v>502</v>
      </c>
      <c r="U116">
        <v>7531</v>
      </c>
      <c r="V116" t="s">
        <v>699</v>
      </c>
      <c r="W116">
        <v>481.87299999999999</v>
      </c>
      <c r="X116">
        <v>263.863</v>
      </c>
      <c r="Y116">
        <v>1.8260000000000001</v>
      </c>
      <c r="Z116">
        <v>17.617000000000001</v>
      </c>
      <c r="AA116">
        <v>30.305548999999999</v>
      </c>
      <c r="AB116">
        <v>0.719441</v>
      </c>
      <c r="AC116">
        <v>12.101939</v>
      </c>
      <c r="AD116" s="1">
        <v>80</v>
      </c>
      <c r="AE116">
        <v>0</v>
      </c>
      <c r="AF116">
        <v>128</v>
      </c>
      <c r="AG116">
        <v>81</v>
      </c>
      <c r="AH116">
        <v>15.900487</v>
      </c>
      <c r="AI116">
        <v>211.5</v>
      </c>
      <c r="AJ116">
        <v>0</v>
      </c>
      <c r="AK116">
        <v>11</v>
      </c>
      <c r="AL116">
        <v>2388</v>
      </c>
      <c r="AM116" t="s">
        <v>700</v>
      </c>
      <c r="AN116" t="s">
        <v>701</v>
      </c>
      <c r="AO116">
        <v>276.26</v>
      </c>
      <c r="AR116" t="s">
        <v>118</v>
      </c>
      <c r="AS116" t="s">
        <v>119</v>
      </c>
      <c r="AT116" t="s">
        <v>221</v>
      </c>
      <c r="AU116" t="s">
        <v>699</v>
      </c>
      <c r="AV116" t="s">
        <v>48</v>
      </c>
      <c r="AW116">
        <v>2</v>
      </c>
      <c r="BB116">
        <v>0.87889266924032017</v>
      </c>
      <c r="BC116" t="s">
        <v>69</v>
      </c>
      <c r="BF116" t="s">
        <v>118</v>
      </c>
      <c r="BG116" t="s">
        <v>119</v>
      </c>
      <c r="BH116" t="s">
        <v>699</v>
      </c>
      <c r="BI116">
        <v>7531</v>
      </c>
      <c r="BJ116">
        <v>2</v>
      </c>
      <c r="BK116" t="s">
        <v>221</v>
      </c>
      <c r="BL116" t="s">
        <v>222</v>
      </c>
      <c r="BM116">
        <v>0.87889266924032017</v>
      </c>
      <c r="BN116" t="s">
        <v>69</v>
      </c>
      <c r="BO116" t="s">
        <v>177</v>
      </c>
      <c r="BP116">
        <v>412.82799999999997</v>
      </c>
    </row>
    <row r="117" spans="1:68" ht="16.5">
      <c r="A117" s="59" t="str">
        <f t="shared" si="72"/>
        <v>강인여객</v>
      </c>
      <c r="B117" s="60" t="str">
        <f t="shared" si="73"/>
        <v>최시태</v>
      </c>
      <c r="C117" s="61" t="str">
        <f t="shared" si="74"/>
        <v>C</v>
      </c>
      <c r="D117" s="62">
        <f t="shared" si="75"/>
        <v>0.86070004376878784</v>
      </c>
      <c r="E117" s="63">
        <f t="shared" si="76"/>
        <v>5295</v>
      </c>
      <c r="F117" s="64" t="str">
        <f t="shared" si="77"/>
        <v>103</v>
      </c>
      <c r="G117" s="65" t="str">
        <f t="shared" si="78"/>
        <v>70바5903</v>
      </c>
      <c r="H117" s="66">
        <f t="shared" si="79"/>
        <v>3</v>
      </c>
      <c r="I117" s="67">
        <f t="shared" si="80"/>
        <v>2583.0540000000001</v>
      </c>
      <c r="J117" s="68">
        <f t="shared" si="81"/>
        <v>7.2201753467621647E-3</v>
      </c>
      <c r="K117" s="68">
        <f t="shared" si="82"/>
        <v>0.35644486354431132</v>
      </c>
      <c r="L117" s="68">
        <f t="shared" si="83"/>
        <v>0.17421238580378109</v>
      </c>
      <c r="M117" s="69">
        <f t="shared" si="84"/>
        <v>15.887</v>
      </c>
      <c r="N117" s="70">
        <f t="shared" si="85"/>
        <v>0.22923511882020325</v>
      </c>
      <c r="O117" s="70">
        <f t="shared" si="86"/>
        <v>6.5332008863757922</v>
      </c>
      <c r="P117" s="113">
        <f t="shared" si="87"/>
        <v>41</v>
      </c>
      <c r="Q117" s="114">
        <f t="shared" si="88"/>
        <v>6</v>
      </c>
      <c r="R117" s="114">
        <f t="shared" si="89"/>
        <v>171</v>
      </c>
      <c r="T117">
        <v>502</v>
      </c>
      <c r="U117">
        <v>5295</v>
      </c>
      <c r="V117" t="s">
        <v>499</v>
      </c>
      <c r="W117">
        <v>2617.4</v>
      </c>
      <c r="X117">
        <v>1455.652</v>
      </c>
      <c r="Y117">
        <v>1.798</v>
      </c>
      <c r="Z117">
        <v>15.887</v>
      </c>
      <c r="AA117">
        <v>161.69468800000001</v>
      </c>
      <c r="AB117">
        <v>1.1674640000000001</v>
      </c>
      <c r="AC117">
        <v>57.635241000000001</v>
      </c>
      <c r="AD117" s="1">
        <v>450</v>
      </c>
      <c r="AE117">
        <v>6</v>
      </c>
      <c r="AF117">
        <v>171</v>
      </c>
      <c r="AG117">
        <v>71</v>
      </c>
      <c r="AH117">
        <v>16.187297000000001</v>
      </c>
      <c r="AI117">
        <v>56.6</v>
      </c>
      <c r="AJ117">
        <v>0</v>
      </c>
      <c r="AK117">
        <v>41</v>
      </c>
      <c r="AL117">
        <v>0</v>
      </c>
      <c r="AM117" t="s">
        <v>500</v>
      </c>
      <c r="AN117" t="s">
        <v>702</v>
      </c>
      <c r="AO117">
        <v>2343.0419999999999</v>
      </c>
      <c r="AR117" t="s">
        <v>118</v>
      </c>
      <c r="AS117" t="s">
        <v>119</v>
      </c>
      <c r="AT117" t="s">
        <v>210</v>
      </c>
      <c r="AU117" t="s">
        <v>499</v>
      </c>
      <c r="AV117" t="s">
        <v>48</v>
      </c>
      <c r="AW117">
        <v>3</v>
      </c>
      <c r="BB117">
        <v>0.86070004376878784</v>
      </c>
      <c r="BC117" t="s">
        <v>69</v>
      </c>
      <c r="BF117" t="s">
        <v>118</v>
      </c>
      <c r="BG117" t="s">
        <v>119</v>
      </c>
      <c r="BH117" t="s">
        <v>499</v>
      </c>
      <c r="BI117">
        <v>5295</v>
      </c>
      <c r="BJ117">
        <v>3</v>
      </c>
      <c r="BK117" t="s">
        <v>210</v>
      </c>
      <c r="BL117" t="s">
        <v>224</v>
      </c>
      <c r="BM117">
        <v>0.86070004376878784</v>
      </c>
      <c r="BN117" t="s">
        <v>69</v>
      </c>
      <c r="BO117" t="s">
        <v>177</v>
      </c>
      <c r="BP117">
        <v>2583.0540000000001</v>
      </c>
    </row>
    <row r="118" spans="1:68" ht="16.5">
      <c r="A118" s="42" t="str">
        <f t="shared" si="72"/>
        <v>강인여객</v>
      </c>
      <c r="B118" s="43" t="str">
        <f t="shared" si="73"/>
        <v>최양환</v>
      </c>
      <c r="C118" s="44" t="str">
        <f t="shared" si="74"/>
        <v>A</v>
      </c>
      <c r="D118" s="45">
        <f t="shared" si="75"/>
        <v>0.99096459656861902</v>
      </c>
      <c r="E118" s="46">
        <f t="shared" si="76"/>
        <v>2137</v>
      </c>
      <c r="F118" s="47" t="str">
        <f t="shared" si="77"/>
        <v>103-1</v>
      </c>
      <c r="G118" s="48" t="str">
        <f t="shared" si="78"/>
        <v>70바6095</v>
      </c>
      <c r="H118" s="49">
        <f t="shared" si="79"/>
        <v>2</v>
      </c>
      <c r="I118" s="50">
        <f t="shared" si="80"/>
        <v>2676.547</v>
      </c>
      <c r="J118" s="51">
        <f t="shared" si="81"/>
        <v>1.4792438292100698E-3</v>
      </c>
      <c r="K118" s="51">
        <f t="shared" si="82"/>
        <v>0.27226966315730022</v>
      </c>
      <c r="L118" s="51">
        <f t="shared" si="83"/>
        <v>9.863454667524986E-2</v>
      </c>
      <c r="M118" s="52">
        <f t="shared" si="84"/>
        <v>13.21</v>
      </c>
      <c r="N118" s="53">
        <f t="shared" si="85"/>
        <v>0.56042356065482879</v>
      </c>
      <c r="O118" s="53">
        <f t="shared" si="86"/>
        <v>5.4174277529966783</v>
      </c>
      <c r="P118" s="115">
        <f t="shared" si="87"/>
        <v>0</v>
      </c>
      <c r="Q118" s="116">
        <f t="shared" si="88"/>
        <v>15</v>
      </c>
      <c r="R118" s="116">
        <f t="shared" si="89"/>
        <v>145</v>
      </c>
      <c r="T118">
        <v>502</v>
      </c>
      <c r="U118">
        <v>2137</v>
      </c>
      <c r="V118" t="s">
        <v>501</v>
      </c>
      <c r="W118">
        <v>2676.547</v>
      </c>
      <c r="X118">
        <v>1231.056</v>
      </c>
      <c r="Y118">
        <v>2.1739999999999999</v>
      </c>
      <c r="Z118">
        <v>13.21</v>
      </c>
      <c r="AA118">
        <v>131.04938899999999</v>
      </c>
      <c r="AB118">
        <v>0.193854</v>
      </c>
      <c r="AC118">
        <v>35.680773000000002</v>
      </c>
      <c r="AD118" s="1">
        <v>264</v>
      </c>
      <c r="AE118">
        <v>15</v>
      </c>
      <c r="AF118">
        <v>145</v>
      </c>
      <c r="AG118">
        <v>79</v>
      </c>
      <c r="AH118">
        <v>20.423956</v>
      </c>
      <c r="AI118">
        <v>790.9</v>
      </c>
      <c r="AJ118">
        <v>0</v>
      </c>
      <c r="AK118">
        <v>0</v>
      </c>
      <c r="AL118">
        <v>0</v>
      </c>
      <c r="AM118" t="s">
        <v>502</v>
      </c>
      <c r="AN118" t="s">
        <v>703</v>
      </c>
      <c r="AO118">
        <v>2565</v>
      </c>
      <c r="AR118" t="s">
        <v>118</v>
      </c>
      <c r="AS118" t="s">
        <v>120</v>
      </c>
      <c r="AT118" t="s">
        <v>252</v>
      </c>
      <c r="AU118" t="s">
        <v>501</v>
      </c>
      <c r="AV118" t="s">
        <v>48</v>
      </c>
      <c r="AW118">
        <v>2</v>
      </c>
      <c r="BB118">
        <v>0.99096459656861902</v>
      </c>
      <c r="BC118" t="s">
        <v>66</v>
      </c>
      <c r="BF118" t="s">
        <v>118</v>
      </c>
      <c r="BG118" t="s">
        <v>120</v>
      </c>
      <c r="BH118" t="s">
        <v>501</v>
      </c>
      <c r="BI118">
        <v>2137</v>
      </c>
      <c r="BJ118">
        <v>2</v>
      </c>
      <c r="BK118" t="s">
        <v>252</v>
      </c>
      <c r="BL118" t="s">
        <v>230</v>
      </c>
      <c r="BM118">
        <v>0.99096459656861902</v>
      </c>
      <c r="BN118" t="s">
        <v>66</v>
      </c>
      <c r="BO118" t="s">
        <v>178</v>
      </c>
      <c r="BP118">
        <v>2676.547</v>
      </c>
    </row>
    <row r="119" spans="1:68" ht="16.5">
      <c r="A119" s="59" t="str">
        <f t="shared" si="72"/>
        <v>강인여객</v>
      </c>
      <c r="B119" s="60" t="str">
        <f t="shared" si="73"/>
        <v>최영조</v>
      </c>
      <c r="C119" s="61" t="str">
        <f t="shared" si="74"/>
        <v>F</v>
      </c>
      <c r="D119" s="62">
        <f t="shared" si="75"/>
        <v>0.7925704619157492</v>
      </c>
      <c r="E119" s="63">
        <f t="shared" si="76"/>
        <v>4685</v>
      </c>
      <c r="F119" s="64" t="str">
        <f t="shared" si="77"/>
        <v>103-1</v>
      </c>
      <c r="G119" s="65" t="str">
        <f t="shared" si="78"/>
        <v>70바5984</v>
      </c>
      <c r="H119" s="66">
        <f t="shared" si="79"/>
        <v>8</v>
      </c>
      <c r="I119" s="67">
        <f t="shared" si="80"/>
        <v>1181.4420000000002</v>
      </c>
      <c r="J119" s="68">
        <f t="shared" si="81"/>
        <v>6.5565082032209704E-2</v>
      </c>
      <c r="K119" s="68">
        <f t="shared" si="82"/>
        <v>0.32500865120087419</v>
      </c>
      <c r="L119" s="68">
        <f t="shared" si="83"/>
        <v>0.21329866383622723</v>
      </c>
      <c r="M119" s="69">
        <f t="shared" si="84"/>
        <v>20.5</v>
      </c>
      <c r="N119" s="70">
        <f t="shared" si="85"/>
        <v>8.1281582975084754E-2</v>
      </c>
      <c r="O119" s="70">
        <f t="shared" si="86"/>
        <v>16.500161343942207</v>
      </c>
      <c r="P119" s="113">
        <f t="shared" si="87"/>
        <v>7</v>
      </c>
      <c r="Q119" s="114">
        <f t="shared" si="88"/>
        <v>1</v>
      </c>
      <c r="R119" s="114">
        <f t="shared" si="89"/>
        <v>203</v>
      </c>
      <c r="T119">
        <v>502</v>
      </c>
      <c r="U119">
        <v>4685</v>
      </c>
      <c r="V119" t="s">
        <v>503</v>
      </c>
      <c r="W119">
        <v>1230.2909999999999</v>
      </c>
      <c r="X119">
        <v>735.32899999999995</v>
      </c>
      <c r="Y119">
        <v>1.673</v>
      </c>
      <c r="Z119">
        <v>20.5</v>
      </c>
      <c r="AA119">
        <v>72.455258999999998</v>
      </c>
      <c r="AB119">
        <v>4.7505350000000002</v>
      </c>
      <c r="AC119">
        <v>23.548586</v>
      </c>
      <c r="AD119" s="1">
        <v>252</v>
      </c>
      <c r="AE119">
        <v>1</v>
      </c>
      <c r="AF119">
        <v>203</v>
      </c>
      <c r="AG119">
        <v>90</v>
      </c>
      <c r="AH119">
        <v>16.980008999999999</v>
      </c>
      <c r="AI119">
        <v>1484.8</v>
      </c>
      <c r="AJ119">
        <v>89.5</v>
      </c>
      <c r="AK119">
        <v>7</v>
      </c>
      <c r="AL119">
        <v>2876</v>
      </c>
      <c r="AM119" t="s">
        <v>504</v>
      </c>
      <c r="AN119" t="s">
        <v>704</v>
      </c>
      <c r="AO119">
        <v>320.56099999999998</v>
      </c>
      <c r="AR119" t="s">
        <v>118</v>
      </c>
      <c r="AS119" t="s">
        <v>120</v>
      </c>
      <c r="AT119" t="s">
        <v>243</v>
      </c>
      <c r="AU119" t="s">
        <v>503</v>
      </c>
      <c r="AV119" t="s">
        <v>48</v>
      </c>
      <c r="AW119">
        <v>8</v>
      </c>
      <c r="BB119">
        <v>0.7925704619157492</v>
      </c>
      <c r="BC119" t="s">
        <v>70</v>
      </c>
      <c r="BF119" t="s">
        <v>118</v>
      </c>
      <c r="BG119" t="s">
        <v>120</v>
      </c>
      <c r="BH119" t="s">
        <v>503</v>
      </c>
      <c r="BI119">
        <v>4685</v>
      </c>
      <c r="BJ119">
        <v>8</v>
      </c>
      <c r="BK119" t="s">
        <v>243</v>
      </c>
      <c r="BL119" t="s">
        <v>245</v>
      </c>
      <c r="BM119">
        <v>0.7925704619157492</v>
      </c>
      <c r="BN119" t="s">
        <v>70</v>
      </c>
      <c r="BO119" t="s">
        <v>184</v>
      </c>
      <c r="BP119">
        <v>1181.4420000000002</v>
      </c>
    </row>
    <row r="120" spans="1:68" ht="16.5">
      <c r="A120" s="42" t="str">
        <f t="shared" si="72"/>
        <v>강인여객</v>
      </c>
      <c r="B120" s="43" t="str">
        <f t="shared" si="73"/>
        <v>최이수</v>
      </c>
      <c r="C120" s="44" t="str">
        <f t="shared" si="74"/>
        <v>A</v>
      </c>
      <c r="D120" s="45">
        <f t="shared" si="75"/>
        <v>0.95734082030241929</v>
      </c>
      <c r="E120" s="46">
        <f t="shared" si="76"/>
        <v>364</v>
      </c>
      <c r="F120" s="47" t="str">
        <f t="shared" si="77"/>
        <v>223</v>
      </c>
      <c r="G120" s="48" t="str">
        <f t="shared" si="78"/>
        <v>70바5953</v>
      </c>
      <c r="H120" s="49">
        <f t="shared" si="79"/>
        <v>12</v>
      </c>
      <c r="I120" s="50">
        <f t="shared" si="80"/>
        <v>2693.5569999999998</v>
      </c>
      <c r="J120" s="51">
        <f t="shared" si="81"/>
        <v>1.7213781338978208E-2</v>
      </c>
      <c r="K120" s="51">
        <f t="shared" si="82"/>
        <v>0.34696144389068495</v>
      </c>
      <c r="L120" s="51">
        <f t="shared" si="83"/>
        <v>0.22832262320789945</v>
      </c>
      <c r="M120" s="52">
        <f t="shared" si="84"/>
        <v>16.39</v>
      </c>
      <c r="N120" s="53">
        <f t="shared" si="85"/>
        <v>0</v>
      </c>
      <c r="O120" s="53">
        <f t="shared" si="86"/>
        <v>7.6478797367198847</v>
      </c>
      <c r="P120" s="115">
        <f t="shared" si="87"/>
        <v>10</v>
      </c>
      <c r="Q120" s="116">
        <f t="shared" si="88"/>
        <v>0</v>
      </c>
      <c r="R120" s="116">
        <f t="shared" si="89"/>
        <v>206</v>
      </c>
      <c r="T120">
        <v>502</v>
      </c>
      <c r="U120">
        <v>364</v>
      </c>
      <c r="V120" t="s">
        <v>505</v>
      </c>
      <c r="W120">
        <v>2693.5569999999998</v>
      </c>
      <c r="X120">
        <v>1303.4659999999999</v>
      </c>
      <c r="Y120">
        <v>2.0659999999999998</v>
      </c>
      <c r="Z120">
        <v>16.39</v>
      </c>
      <c r="AA120">
        <v>142.0994</v>
      </c>
      <c r="AB120">
        <v>2.4460679999999999</v>
      </c>
      <c r="AC120">
        <v>49.303013</v>
      </c>
      <c r="AD120" s="1">
        <v>615</v>
      </c>
      <c r="AE120">
        <v>0</v>
      </c>
      <c r="AF120">
        <v>206</v>
      </c>
      <c r="AG120">
        <v>91</v>
      </c>
      <c r="AH120">
        <v>18.955442000000001</v>
      </c>
      <c r="AI120">
        <v>9092.5</v>
      </c>
      <c r="AJ120">
        <v>2393.1999999999998</v>
      </c>
      <c r="AK120">
        <v>10</v>
      </c>
      <c r="AL120">
        <v>2901</v>
      </c>
      <c r="AM120" t="s">
        <v>506</v>
      </c>
      <c r="AN120" t="s">
        <v>705</v>
      </c>
      <c r="AO120">
        <v>435.58199999999999</v>
      </c>
      <c r="AR120" t="s">
        <v>118</v>
      </c>
      <c r="AS120" t="s">
        <v>121</v>
      </c>
      <c r="AT120" t="s">
        <v>260</v>
      </c>
      <c r="AU120" t="s">
        <v>505</v>
      </c>
      <c r="AV120" t="s">
        <v>48</v>
      </c>
      <c r="AW120">
        <v>12</v>
      </c>
      <c r="BB120">
        <v>0.95734082030241929</v>
      </c>
      <c r="BC120" t="s">
        <v>66</v>
      </c>
      <c r="BF120" t="s">
        <v>118</v>
      </c>
      <c r="BG120" t="s">
        <v>121</v>
      </c>
      <c r="BH120" t="s">
        <v>505</v>
      </c>
      <c r="BI120">
        <v>364</v>
      </c>
      <c r="BJ120">
        <v>12</v>
      </c>
      <c r="BK120" t="s">
        <v>260</v>
      </c>
      <c r="BL120" t="s">
        <v>245</v>
      </c>
      <c r="BM120">
        <v>0.95734082030241929</v>
      </c>
      <c r="BN120" t="s">
        <v>66</v>
      </c>
      <c r="BO120" t="s">
        <v>178</v>
      </c>
      <c r="BP120">
        <v>2693.5569999999998</v>
      </c>
    </row>
    <row r="121" spans="1:68" ht="16.5">
      <c r="A121" s="59" t="str">
        <f t="shared" si="72"/>
        <v>강인여객</v>
      </c>
      <c r="B121" s="60" t="str">
        <f t="shared" si="73"/>
        <v>최이정</v>
      </c>
      <c r="C121" s="61" t="str">
        <f t="shared" si="74"/>
        <v>S</v>
      </c>
      <c r="D121" s="62">
        <f t="shared" si="75"/>
        <v>1.0954265983397065</v>
      </c>
      <c r="E121" s="63">
        <f t="shared" si="76"/>
        <v>9198</v>
      </c>
      <c r="F121" s="64" t="str">
        <f t="shared" si="77"/>
        <v>급행91</v>
      </c>
      <c r="G121" s="65" t="str">
        <f t="shared" si="78"/>
        <v>72바1259</v>
      </c>
      <c r="H121" s="66">
        <f t="shared" si="79"/>
        <v>5</v>
      </c>
      <c r="I121" s="67">
        <f t="shared" si="80"/>
        <v>3259.8029999999999</v>
      </c>
      <c r="J121" s="68">
        <f t="shared" si="81"/>
        <v>1.1971847614623516E-2</v>
      </c>
      <c r="K121" s="68">
        <f t="shared" si="82"/>
        <v>0.29566464440368323</v>
      </c>
      <c r="L121" s="68">
        <f t="shared" si="83"/>
        <v>0.24019856414636101</v>
      </c>
      <c r="M121" s="69">
        <f t="shared" si="84"/>
        <v>13.673</v>
      </c>
      <c r="N121" s="70">
        <f t="shared" si="85"/>
        <v>0</v>
      </c>
      <c r="O121" s="70">
        <f t="shared" si="86"/>
        <v>21.412336880480201</v>
      </c>
      <c r="P121" s="113">
        <f t="shared" si="87"/>
        <v>17</v>
      </c>
      <c r="Q121" s="114">
        <f t="shared" si="88"/>
        <v>0</v>
      </c>
      <c r="R121" s="114">
        <f t="shared" si="89"/>
        <v>698</v>
      </c>
      <c r="T121">
        <v>502</v>
      </c>
      <c r="U121">
        <v>9198</v>
      </c>
      <c r="V121" t="s">
        <v>507</v>
      </c>
      <c r="W121">
        <v>3259.8029999999999</v>
      </c>
      <c r="X121">
        <v>1118.3589999999999</v>
      </c>
      <c r="Y121">
        <v>2.915</v>
      </c>
      <c r="Z121">
        <v>13.673</v>
      </c>
      <c r="AA121">
        <v>125.31357300000001</v>
      </c>
      <c r="AB121">
        <v>1.500235</v>
      </c>
      <c r="AC121">
        <v>37.050792999999999</v>
      </c>
      <c r="AD121" s="1">
        <v>783</v>
      </c>
      <c r="AE121">
        <v>0</v>
      </c>
      <c r="AF121">
        <v>698</v>
      </c>
      <c r="AG121">
        <v>89</v>
      </c>
      <c r="AH121">
        <v>26.013166999999999</v>
      </c>
      <c r="AI121">
        <v>18401.2</v>
      </c>
      <c r="AJ121">
        <v>926.5</v>
      </c>
      <c r="AK121">
        <v>17</v>
      </c>
      <c r="AL121">
        <v>2827</v>
      </c>
      <c r="AM121" t="s">
        <v>508</v>
      </c>
      <c r="AN121" t="s">
        <v>706</v>
      </c>
      <c r="AO121">
        <v>873.31</v>
      </c>
      <c r="AR121" t="s">
        <v>118</v>
      </c>
      <c r="AS121" t="s">
        <v>122</v>
      </c>
      <c r="AT121" t="s">
        <v>280</v>
      </c>
      <c r="AU121" t="s">
        <v>507</v>
      </c>
      <c r="AV121" t="s">
        <v>48</v>
      </c>
      <c r="AW121">
        <v>5</v>
      </c>
      <c r="BB121">
        <v>1.0954265983397065</v>
      </c>
      <c r="BC121" t="s">
        <v>71</v>
      </c>
      <c r="BF121" t="s">
        <v>118</v>
      </c>
      <c r="BG121" t="s">
        <v>122</v>
      </c>
      <c r="BH121" t="s">
        <v>507</v>
      </c>
      <c r="BI121">
        <v>9198</v>
      </c>
      <c r="BJ121">
        <v>5</v>
      </c>
      <c r="BK121" t="s">
        <v>280</v>
      </c>
      <c r="BL121" t="s">
        <v>282</v>
      </c>
      <c r="BM121">
        <v>1.0954265983397065</v>
      </c>
      <c r="BN121" t="s">
        <v>71</v>
      </c>
      <c r="BO121" t="s">
        <v>176</v>
      </c>
      <c r="BP121">
        <v>3259.8029999999999</v>
      </c>
    </row>
    <row r="122" spans="1:68" ht="16.5">
      <c r="A122" s="42" t="str">
        <f t="shared" si="72"/>
        <v>강인여객</v>
      </c>
      <c r="B122" s="43" t="str">
        <f t="shared" si="73"/>
        <v>최현우</v>
      </c>
      <c r="C122" s="44" t="str">
        <f t="shared" si="74"/>
        <v>D</v>
      </c>
      <c r="D122" s="45">
        <f t="shared" si="75"/>
        <v>0.8235191759250462</v>
      </c>
      <c r="E122" s="46">
        <f t="shared" si="76"/>
        <v>8880</v>
      </c>
      <c r="F122" s="47" t="str">
        <f t="shared" si="77"/>
        <v>103</v>
      </c>
      <c r="G122" s="48" t="str">
        <f t="shared" si="78"/>
        <v>70바5067</v>
      </c>
      <c r="H122" s="49">
        <f t="shared" si="79"/>
        <v>3</v>
      </c>
      <c r="I122" s="50">
        <f t="shared" si="80"/>
        <v>2049.3789999999999</v>
      </c>
      <c r="J122" s="51">
        <f t="shared" si="81"/>
        <v>1.4372912985209081E-2</v>
      </c>
      <c r="K122" s="51">
        <f t="shared" si="82"/>
        <v>0.39897202419364708</v>
      </c>
      <c r="L122" s="51">
        <f t="shared" si="83"/>
        <v>0.17175934758773267</v>
      </c>
      <c r="M122" s="52">
        <f t="shared" si="84"/>
        <v>19.010999999999999</v>
      </c>
      <c r="N122" s="53">
        <f t="shared" si="85"/>
        <v>0.14397010028957186</v>
      </c>
      <c r="O122" s="53">
        <f t="shared" si="86"/>
        <v>18.572142937354769</v>
      </c>
      <c r="P122" s="115">
        <f t="shared" si="87"/>
        <v>15</v>
      </c>
      <c r="Q122" s="116">
        <f t="shared" si="88"/>
        <v>3</v>
      </c>
      <c r="R122" s="116">
        <f t="shared" si="89"/>
        <v>387</v>
      </c>
      <c r="T122">
        <v>502</v>
      </c>
      <c r="U122">
        <v>8880</v>
      </c>
      <c r="V122" t="s">
        <v>509</v>
      </c>
      <c r="W122">
        <v>2083.7660000000001</v>
      </c>
      <c r="X122">
        <v>1205.779</v>
      </c>
      <c r="Y122">
        <v>1.728</v>
      </c>
      <c r="Z122">
        <v>19.010999999999999</v>
      </c>
      <c r="AA122">
        <v>130.52914200000001</v>
      </c>
      <c r="AB122">
        <v>1.8760840000000001</v>
      </c>
      <c r="AC122">
        <v>52.077475999999997</v>
      </c>
      <c r="AD122" s="1">
        <v>352</v>
      </c>
      <c r="AE122">
        <v>3</v>
      </c>
      <c r="AF122">
        <v>387</v>
      </c>
      <c r="AG122">
        <v>87</v>
      </c>
      <c r="AH122">
        <v>15.963990000000001</v>
      </c>
      <c r="AI122">
        <v>1222</v>
      </c>
      <c r="AJ122">
        <v>14.6</v>
      </c>
      <c r="AK122">
        <v>15</v>
      </c>
      <c r="AL122">
        <v>6397</v>
      </c>
      <c r="AM122" t="s">
        <v>510</v>
      </c>
      <c r="AN122" t="s">
        <v>707</v>
      </c>
      <c r="AO122">
        <v>1812.221</v>
      </c>
      <c r="AR122" t="s">
        <v>118</v>
      </c>
      <c r="AS122" t="s">
        <v>119</v>
      </c>
      <c r="AT122" t="s">
        <v>204</v>
      </c>
      <c r="AU122" t="s">
        <v>509</v>
      </c>
      <c r="AV122" t="s">
        <v>48</v>
      </c>
      <c r="AW122">
        <v>3</v>
      </c>
      <c r="BB122">
        <v>0.8235191759250462</v>
      </c>
      <c r="BC122" t="s">
        <v>67</v>
      </c>
      <c r="BF122" t="s">
        <v>118</v>
      </c>
      <c r="BG122" t="s">
        <v>119</v>
      </c>
      <c r="BH122" t="s">
        <v>509</v>
      </c>
      <c r="BI122">
        <v>8880</v>
      </c>
      <c r="BJ122">
        <v>3</v>
      </c>
      <c r="BK122" t="s">
        <v>204</v>
      </c>
      <c r="BL122" t="s">
        <v>218</v>
      </c>
      <c r="BM122">
        <v>0.8235191759250462</v>
      </c>
      <c r="BN122" t="s">
        <v>67</v>
      </c>
      <c r="BO122" t="s">
        <v>179</v>
      </c>
      <c r="BP122">
        <v>2049.3789999999999</v>
      </c>
    </row>
    <row r="123" spans="1:68" ht="16.5">
      <c r="A123" s="59" t="str">
        <f t="shared" si="72"/>
        <v>강인여객</v>
      </c>
      <c r="B123" s="60" t="str">
        <f t="shared" si="73"/>
        <v>하왕호</v>
      </c>
      <c r="C123" s="61" t="str">
        <f t="shared" si="74"/>
        <v>F</v>
      </c>
      <c r="D123" s="62">
        <f t="shared" si="75"/>
        <v>0.78142857142857136</v>
      </c>
      <c r="E123" s="63">
        <f t="shared" si="76"/>
        <v>231</v>
      </c>
      <c r="F123" s="64" t="str">
        <f t="shared" si="77"/>
        <v>103</v>
      </c>
      <c r="G123" s="65" t="str">
        <f t="shared" si="78"/>
        <v>72바1338</v>
      </c>
      <c r="H123" s="66">
        <f t="shared" si="79"/>
        <v>1</v>
      </c>
      <c r="I123" s="67">
        <f t="shared" si="80"/>
        <v>881.20299999999997</v>
      </c>
      <c r="J123" s="68">
        <f t="shared" si="81"/>
        <v>3.2805754561671251E-2</v>
      </c>
      <c r="K123" s="68">
        <f t="shared" si="82"/>
        <v>0.40546291433979909</v>
      </c>
      <c r="L123" s="68">
        <f t="shared" si="83"/>
        <v>0.28710751098214599</v>
      </c>
      <c r="M123" s="69">
        <f t="shared" si="84"/>
        <v>20.699000000000002</v>
      </c>
      <c r="N123" s="70">
        <f t="shared" si="85"/>
        <v>0.90784983709769485</v>
      </c>
      <c r="O123" s="70">
        <f t="shared" si="86"/>
        <v>44.484642017787053</v>
      </c>
      <c r="P123" s="113">
        <f t="shared" si="87"/>
        <v>15</v>
      </c>
      <c r="Q123" s="114">
        <f t="shared" si="88"/>
        <v>8</v>
      </c>
      <c r="R123" s="114">
        <f t="shared" si="89"/>
        <v>392</v>
      </c>
      <c r="T123">
        <v>502</v>
      </c>
      <c r="U123">
        <v>231</v>
      </c>
      <c r="V123" t="s">
        <v>511</v>
      </c>
      <c r="W123">
        <v>881.20299999999997</v>
      </c>
      <c r="X123">
        <v>536.92899999999997</v>
      </c>
      <c r="Y123">
        <v>1.641</v>
      </c>
      <c r="Z123">
        <v>20.699000000000002</v>
      </c>
      <c r="AA123">
        <v>53.826653999999998</v>
      </c>
      <c r="AB123">
        <v>1.7658240000000001</v>
      </c>
      <c r="AC123">
        <v>21.824712000000002</v>
      </c>
      <c r="AD123" s="1">
        <v>253</v>
      </c>
      <c r="AE123">
        <v>8</v>
      </c>
      <c r="AF123">
        <v>392</v>
      </c>
      <c r="AG123">
        <v>96</v>
      </c>
      <c r="AH123">
        <v>16.371127000000001</v>
      </c>
      <c r="AI123">
        <v>859.4</v>
      </c>
      <c r="AJ123">
        <v>80.400000000000006</v>
      </c>
      <c r="AK123">
        <v>15</v>
      </c>
      <c r="AL123">
        <v>8950</v>
      </c>
      <c r="AM123" t="s">
        <v>512</v>
      </c>
      <c r="AN123" t="s">
        <v>708</v>
      </c>
      <c r="AO123">
        <v>881.20299999999997</v>
      </c>
      <c r="AR123" t="s">
        <v>118</v>
      </c>
      <c r="AS123" t="s">
        <v>119</v>
      </c>
      <c r="AT123" t="s">
        <v>226</v>
      </c>
      <c r="AU123" t="s">
        <v>511</v>
      </c>
      <c r="AV123" t="s">
        <v>48</v>
      </c>
      <c r="AW123">
        <v>1</v>
      </c>
      <c r="BB123">
        <v>0.78142857142857136</v>
      </c>
      <c r="BC123" t="s">
        <v>70</v>
      </c>
      <c r="BF123" t="s">
        <v>118</v>
      </c>
      <c r="BG123" t="s">
        <v>119</v>
      </c>
      <c r="BH123" t="s">
        <v>511</v>
      </c>
      <c r="BI123">
        <v>231</v>
      </c>
      <c r="BJ123">
        <v>1</v>
      </c>
      <c r="BK123" t="s">
        <v>226</v>
      </c>
      <c r="BL123" t="s">
        <v>174</v>
      </c>
      <c r="BM123">
        <v>0.78142857142857136</v>
      </c>
      <c r="BN123" t="s">
        <v>70</v>
      </c>
      <c r="BO123" t="s">
        <v>184</v>
      </c>
      <c r="BP123">
        <v>881.20299999999997</v>
      </c>
    </row>
    <row r="124" spans="1:68" ht="16.5">
      <c r="A124" s="42" t="str">
        <f t="shared" si="72"/>
        <v>강인여객</v>
      </c>
      <c r="B124" s="43" t="str">
        <f t="shared" si="73"/>
        <v>한건수</v>
      </c>
      <c r="C124" s="44" t="str">
        <f t="shared" si="74"/>
        <v>D</v>
      </c>
      <c r="D124" s="45">
        <f t="shared" si="75"/>
        <v>0.8339315650453698</v>
      </c>
      <c r="E124" s="46">
        <f t="shared" si="76"/>
        <v>2999</v>
      </c>
      <c r="F124" s="47" t="str">
        <f t="shared" si="77"/>
        <v>103</v>
      </c>
      <c r="G124" s="48" t="str">
        <f t="shared" si="78"/>
        <v>72바1258</v>
      </c>
      <c r="H124" s="49">
        <f t="shared" si="79"/>
        <v>3</v>
      </c>
      <c r="I124" s="50">
        <f t="shared" si="80"/>
        <v>2691.7749999999996</v>
      </c>
      <c r="J124" s="51">
        <f t="shared" si="81"/>
        <v>2.9210057889456038E-2</v>
      </c>
      <c r="K124" s="51">
        <f t="shared" si="82"/>
        <v>0.37363486400737572</v>
      </c>
      <c r="L124" s="51">
        <f t="shared" si="83"/>
        <v>0.29645865646274305</v>
      </c>
      <c r="M124" s="52">
        <f t="shared" si="84"/>
        <v>17.216999999999999</v>
      </c>
      <c r="N124" s="53">
        <f t="shared" si="85"/>
        <v>0.55725311365177255</v>
      </c>
      <c r="O124" s="53">
        <f t="shared" si="86"/>
        <v>62.635249974459228</v>
      </c>
      <c r="P124" s="115">
        <f t="shared" si="87"/>
        <v>26</v>
      </c>
      <c r="Q124" s="116">
        <f t="shared" si="88"/>
        <v>15</v>
      </c>
      <c r="R124" s="116">
        <f t="shared" si="89"/>
        <v>1686</v>
      </c>
      <c r="T124">
        <v>502</v>
      </c>
      <c r="U124">
        <v>2999</v>
      </c>
      <c r="V124" t="s">
        <v>513</v>
      </c>
      <c r="W124">
        <v>2691.7750000000001</v>
      </c>
      <c r="X124">
        <v>1540.4169999999999</v>
      </c>
      <c r="Y124">
        <v>1.7470000000000001</v>
      </c>
      <c r="Z124">
        <v>17.216999999999999</v>
      </c>
      <c r="AA124">
        <v>169.44191000000001</v>
      </c>
      <c r="AB124">
        <v>4.949408</v>
      </c>
      <c r="AC124">
        <v>63.309404999999998</v>
      </c>
      <c r="AD124" s="1">
        <v>798</v>
      </c>
      <c r="AE124">
        <v>15</v>
      </c>
      <c r="AF124">
        <v>1686</v>
      </c>
      <c r="AG124">
        <v>91</v>
      </c>
      <c r="AH124">
        <v>15.886122</v>
      </c>
      <c r="AI124">
        <v>3203.1</v>
      </c>
      <c r="AJ124">
        <v>401.9</v>
      </c>
      <c r="AK124">
        <v>26</v>
      </c>
      <c r="AL124">
        <v>4714</v>
      </c>
      <c r="AM124" t="s">
        <v>514</v>
      </c>
      <c r="AN124" t="s">
        <v>709</v>
      </c>
      <c r="AO124">
        <v>2511.8609999999999</v>
      </c>
      <c r="AR124" t="s">
        <v>118</v>
      </c>
      <c r="AS124" t="s">
        <v>119</v>
      </c>
      <c r="AT124" t="s">
        <v>219</v>
      </c>
      <c r="AU124" t="s">
        <v>513</v>
      </c>
      <c r="AV124" t="s">
        <v>48</v>
      </c>
      <c r="AW124">
        <v>3</v>
      </c>
      <c r="BB124">
        <v>0.8339315650453698</v>
      </c>
      <c r="BC124" t="s">
        <v>67</v>
      </c>
      <c r="BF124" t="s">
        <v>118</v>
      </c>
      <c r="BG124" t="s">
        <v>119</v>
      </c>
      <c r="BH124" t="s">
        <v>513</v>
      </c>
      <c r="BI124">
        <v>2999</v>
      </c>
      <c r="BJ124">
        <v>3</v>
      </c>
      <c r="BK124" t="s">
        <v>219</v>
      </c>
      <c r="BL124" t="s">
        <v>228</v>
      </c>
      <c r="BM124">
        <v>0.8339315650453698</v>
      </c>
      <c r="BN124" t="s">
        <v>67</v>
      </c>
      <c r="BO124" t="s">
        <v>179</v>
      </c>
      <c r="BP124">
        <v>2691.7749999999996</v>
      </c>
    </row>
    <row r="125" spans="1:68" ht="16.5">
      <c r="A125" s="59" t="str">
        <f t="shared" si="72"/>
        <v>강인여객</v>
      </c>
      <c r="B125" s="60" t="str">
        <f t="shared" si="73"/>
        <v>한상규</v>
      </c>
      <c r="C125" s="61" t="str">
        <f t="shared" si="74"/>
        <v>D</v>
      </c>
      <c r="D125" s="62">
        <f t="shared" si="75"/>
        <v>0.82525163929114298</v>
      </c>
      <c r="E125" s="63">
        <f t="shared" si="76"/>
        <v>4406</v>
      </c>
      <c r="F125" s="64" t="str">
        <f t="shared" si="77"/>
        <v>223</v>
      </c>
      <c r="G125" s="65" t="str">
        <f t="shared" si="78"/>
        <v>72바1268</v>
      </c>
      <c r="H125" s="66">
        <f t="shared" si="79"/>
        <v>3</v>
      </c>
      <c r="I125" s="67">
        <f t="shared" si="80"/>
        <v>1219.0330000000001</v>
      </c>
      <c r="J125" s="68">
        <f t="shared" si="81"/>
        <v>1.4791302640610852E-2</v>
      </c>
      <c r="K125" s="68">
        <f t="shared" si="82"/>
        <v>0.32287253278701994</v>
      </c>
      <c r="L125" s="68">
        <f t="shared" si="83"/>
        <v>0.12222802828143289</v>
      </c>
      <c r="M125" s="69">
        <f t="shared" si="84"/>
        <v>19.440000000000001</v>
      </c>
      <c r="N125" s="70">
        <f t="shared" si="85"/>
        <v>0.41016116872964065</v>
      </c>
      <c r="O125" s="70">
        <f t="shared" si="86"/>
        <v>54.469403207296281</v>
      </c>
      <c r="P125" s="113">
        <f t="shared" si="87"/>
        <v>13</v>
      </c>
      <c r="Q125" s="114">
        <f t="shared" si="88"/>
        <v>5</v>
      </c>
      <c r="R125" s="114">
        <f t="shared" si="89"/>
        <v>664</v>
      </c>
      <c r="T125">
        <v>502</v>
      </c>
      <c r="U125">
        <v>4406</v>
      </c>
      <c r="V125" t="s">
        <v>515</v>
      </c>
      <c r="W125">
        <v>1219.0329999999999</v>
      </c>
      <c r="X125">
        <v>591.05399999999997</v>
      </c>
      <c r="Y125">
        <v>2.0619999999999998</v>
      </c>
      <c r="Z125">
        <v>19.440000000000001</v>
      </c>
      <c r="AA125">
        <v>51.418595000000003</v>
      </c>
      <c r="AB125">
        <v>0.760548</v>
      </c>
      <c r="AC125">
        <v>16.601652000000001</v>
      </c>
      <c r="AD125" s="1">
        <v>149</v>
      </c>
      <c r="AE125">
        <v>5</v>
      </c>
      <c r="AF125">
        <v>664</v>
      </c>
      <c r="AG125">
        <v>90</v>
      </c>
      <c r="AH125">
        <v>23.708017999999999</v>
      </c>
      <c r="AI125">
        <v>6849.4</v>
      </c>
      <c r="AJ125">
        <v>2109.4</v>
      </c>
      <c r="AK125">
        <v>13</v>
      </c>
      <c r="AL125">
        <v>7840</v>
      </c>
      <c r="AM125" t="s">
        <v>516</v>
      </c>
      <c r="AN125" t="s">
        <v>710</v>
      </c>
      <c r="AO125">
        <v>885.125</v>
      </c>
      <c r="AR125" t="s">
        <v>118</v>
      </c>
      <c r="AS125" t="s">
        <v>121</v>
      </c>
      <c r="AT125" t="s">
        <v>270</v>
      </c>
      <c r="AU125" t="s">
        <v>515</v>
      </c>
      <c r="AV125" t="s">
        <v>48</v>
      </c>
      <c r="AW125">
        <v>3</v>
      </c>
      <c r="BB125">
        <v>0.82525163929114298</v>
      </c>
      <c r="BC125" t="s">
        <v>67</v>
      </c>
      <c r="BF125" t="s">
        <v>118</v>
      </c>
      <c r="BG125" t="s">
        <v>121</v>
      </c>
      <c r="BH125" t="s">
        <v>515</v>
      </c>
      <c r="BI125">
        <v>4406</v>
      </c>
      <c r="BJ125">
        <v>3</v>
      </c>
      <c r="BK125" t="s">
        <v>270</v>
      </c>
      <c r="BL125" t="s">
        <v>260</v>
      </c>
      <c r="BM125">
        <v>0.82525163929114298</v>
      </c>
      <c r="BN125" t="s">
        <v>67</v>
      </c>
      <c r="BO125" t="s">
        <v>179</v>
      </c>
      <c r="BP125">
        <v>1219.0330000000001</v>
      </c>
    </row>
    <row r="126" spans="1:68" ht="16.5">
      <c r="A126" s="42" t="str">
        <f t="shared" si="72"/>
        <v>강인여객</v>
      </c>
      <c r="B126" s="43" t="str">
        <f t="shared" si="73"/>
        <v>한상효</v>
      </c>
      <c r="C126" s="44" t="str">
        <f t="shared" si="74"/>
        <v>D</v>
      </c>
      <c r="D126" s="45">
        <f t="shared" si="75"/>
        <v>0.81408146270891857</v>
      </c>
      <c r="E126" s="46">
        <f t="shared" si="76"/>
        <v>7959</v>
      </c>
      <c r="F126" s="47" t="str">
        <f t="shared" si="77"/>
        <v>223</v>
      </c>
      <c r="G126" s="48" t="str">
        <f t="shared" si="78"/>
        <v>72바1261</v>
      </c>
      <c r="H126" s="49">
        <f t="shared" si="79"/>
        <v>3</v>
      </c>
      <c r="I126" s="50">
        <f t="shared" si="80"/>
        <v>4229.5770000000002</v>
      </c>
      <c r="J126" s="51">
        <f t="shared" si="81"/>
        <v>2.2556340805359345E-3</v>
      </c>
      <c r="K126" s="51">
        <f t="shared" si="82"/>
        <v>0.30527002718992319</v>
      </c>
      <c r="L126" s="51">
        <f t="shared" si="83"/>
        <v>0.19316352439026407</v>
      </c>
      <c r="M126" s="52">
        <f t="shared" si="84"/>
        <v>17.902000000000001</v>
      </c>
      <c r="N126" s="53">
        <f t="shared" si="85"/>
        <v>0.52014657730548464</v>
      </c>
      <c r="O126" s="53">
        <f t="shared" si="86"/>
        <v>30.972364375917497</v>
      </c>
      <c r="P126" s="115">
        <f t="shared" si="87"/>
        <v>31</v>
      </c>
      <c r="Q126" s="116">
        <f t="shared" si="88"/>
        <v>22</v>
      </c>
      <c r="R126" s="116">
        <f t="shared" si="89"/>
        <v>1310</v>
      </c>
      <c r="T126">
        <v>502</v>
      </c>
      <c r="U126">
        <v>7959</v>
      </c>
      <c r="V126" t="s">
        <v>517</v>
      </c>
      <c r="W126">
        <v>4229.5770000000002</v>
      </c>
      <c r="X126">
        <v>2078.0650000000001</v>
      </c>
      <c r="Y126">
        <v>2.0350000000000001</v>
      </c>
      <c r="Z126">
        <v>17.902000000000001</v>
      </c>
      <c r="AA126">
        <v>181.63052400000001</v>
      </c>
      <c r="AB126">
        <v>0.409692</v>
      </c>
      <c r="AC126">
        <v>55.446354999999997</v>
      </c>
      <c r="AD126" s="1">
        <v>817</v>
      </c>
      <c r="AE126">
        <v>22</v>
      </c>
      <c r="AF126">
        <v>1310</v>
      </c>
      <c r="AG126">
        <v>90</v>
      </c>
      <c r="AH126">
        <v>23.286708000000001</v>
      </c>
      <c r="AI126">
        <v>26685.3</v>
      </c>
      <c r="AJ126">
        <v>12511.1</v>
      </c>
      <c r="AK126">
        <v>31</v>
      </c>
      <c r="AL126">
        <v>15206</v>
      </c>
      <c r="AM126" t="s">
        <v>518</v>
      </c>
      <c r="AN126" t="s">
        <v>711</v>
      </c>
      <c r="AO126">
        <v>3815.0439999999999</v>
      </c>
      <c r="AR126" t="s">
        <v>118</v>
      </c>
      <c r="AS126" t="s">
        <v>121</v>
      </c>
      <c r="AT126" t="s">
        <v>266</v>
      </c>
      <c r="AU126" t="s">
        <v>517</v>
      </c>
      <c r="AV126" t="s">
        <v>48</v>
      </c>
      <c r="AW126">
        <v>3</v>
      </c>
      <c r="BB126">
        <v>0.81408146270891857</v>
      </c>
      <c r="BC126" t="s">
        <v>67</v>
      </c>
      <c r="BF126" t="s">
        <v>118</v>
      </c>
      <c r="BG126" t="s">
        <v>121</v>
      </c>
      <c r="BH126" t="s">
        <v>517</v>
      </c>
      <c r="BI126">
        <v>7959</v>
      </c>
      <c r="BJ126">
        <v>3</v>
      </c>
      <c r="BK126" t="s">
        <v>266</v>
      </c>
      <c r="BL126" t="s">
        <v>288</v>
      </c>
      <c r="BM126">
        <v>0.81408146270891857</v>
      </c>
      <c r="BN126" t="s">
        <v>67</v>
      </c>
      <c r="BO126" t="s">
        <v>179</v>
      </c>
      <c r="BP126">
        <v>4229.5770000000002</v>
      </c>
    </row>
    <row r="127" spans="1:68" ht="16.5">
      <c r="A127" s="59" t="str">
        <f t="shared" si="72"/>
        <v>강인여객</v>
      </c>
      <c r="B127" s="60" t="str">
        <f t="shared" si="73"/>
        <v>허병욱</v>
      </c>
      <c r="C127" s="61" t="str">
        <f t="shared" si="74"/>
        <v>C</v>
      </c>
      <c r="D127" s="62">
        <f t="shared" si="75"/>
        <v>0.8860710942521145</v>
      </c>
      <c r="E127" s="63">
        <f t="shared" si="76"/>
        <v>5523</v>
      </c>
      <c r="F127" s="64" t="str">
        <f t="shared" si="77"/>
        <v>103</v>
      </c>
      <c r="G127" s="65" t="str">
        <f t="shared" si="78"/>
        <v>70바5987</v>
      </c>
      <c r="H127" s="66">
        <f t="shared" si="79"/>
        <v>4</v>
      </c>
      <c r="I127" s="67">
        <f t="shared" si="80"/>
        <v>2985.8109999999997</v>
      </c>
      <c r="J127" s="68">
        <f t="shared" si="81"/>
        <v>7.8089999257158352E-3</v>
      </c>
      <c r="K127" s="68">
        <f t="shared" si="82"/>
        <v>0.37445602708488096</v>
      </c>
      <c r="L127" s="68">
        <f t="shared" si="83"/>
        <v>8.6408684273719949E-2</v>
      </c>
      <c r="M127" s="69">
        <f t="shared" si="84"/>
        <v>15.015000000000001</v>
      </c>
      <c r="N127" s="70">
        <f t="shared" si="85"/>
        <v>3.349173809058912E-2</v>
      </c>
      <c r="O127" s="70">
        <f t="shared" si="86"/>
        <v>8.5403932131002254</v>
      </c>
      <c r="P127" s="113">
        <f t="shared" si="87"/>
        <v>1</v>
      </c>
      <c r="Q127" s="114">
        <f t="shared" si="88"/>
        <v>1</v>
      </c>
      <c r="R127" s="114">
        <f t="shared" si="89"/>
        <v>255</v>
      </c>
      <c r="T127">
        <v>502</v>
      </c>
      <c r="U127">
        <v>5523</v>
      </c>
      <c r="V127" t="s">
        <v>519</v>
      </c>
      <c r="W127">
        <v>2985.8110000000001</v>
      </c>
      <c r="X127">
        <v>1606.4449999999999</v>
      </c>
      <c r="Y127">
        <v>1.859</v>
      </c>
      <c r="Z127">
        <v>15.015000000000001</v>
      </c>
      <c r="AA127">
        <v>198.306059</v>
      </c>
      <c r="AB127">
        <v>1.5485720000000001</v>
      </c>
      <c r="AC127">
        <v>74.256899000000004</v>
      </c>
      <c r="AD127" s="1">
        <v>258</v>
      </c>
      <c r="AE127">
        <v>1</v>
      </c>
      <c r="AF127">
        <v>255</v>
      </c>
      <c r="AG127">
        <v>70</v>
      </c>
      <c r="AH127">
        <v>15.056578999999999</v>
      </c>
      <c r="AI127">
        <v>145.4</v>
      </c>
      <c r="AJ127">
        <v>0</v>
      </c>
      <c r="AK127">
        <v>1</v>
      </c>
      <c r="AL127">
        <v>710</v>
      </c>
      <c r="AM127" t="s">
        <v>520</v>
      </c>
      <c r="AN127" t="s">
        <v>712</v>
      </c>
      <c r="AO127">
        <v>2579.4989999999998</v>
      </c>
      <c r="AR127" t="s">
        <v>118</v>
      </c>
      <c r="AS127" t="s">
        <v>119</v>
      </c>
      <c r="AT127" t="s">
        <v>213</v>
      </c>
      <c r="AU127" t="s">
        <v>519</v>
      </c>
      <c r="AV127" t="s">
        <v>48</v>
      </c>
      <c r="AW127">
        <v>4</v>
      </c>
      <c r="BB127">
        <v>0.8860710942521145</v>
      </c>
      <c r="BC127" t="s">
        <v>69</v>
      </c>
      <c r="BF127" t="s">
        <v>118</v>
      </c>
      <c r="BG127" t="s">
        <v>119</v>
      </c>
      <c r="BH127" t="s">
        <v>519</v>
      </c>
      <c r="BI127">
        <v>5523</v>
      </c>
      <c r="BJ127">
        <v>4</v>
      </c>
      <c r="BK127" t="s">
        <v>213</v>
      </c>
      <c r="BL127" t="s">
        <v>201</v>
      </c>
      <c r="BM127">
        <v>0.8860710942521145</v>
      </c>
      <c r="BN127" t="s">
        <v>69</v>
      </c>
      <c r="BO127" t="s">
        <v>177</v>
      </c>
      <c r="BP127">
        <v>2985.8109999999997</v>
      </c>
    </row>
    <row r="128" spans="1:68" ht="16.5">
      <c r="A128" s="42" t="str">
        <f t="shared" si="72"/>
        <v>강인여객</v>
      </c>
      <c r="B128" s="43" t="str">
        <f t="shared" si="73"/>
        <v>홍사봉</v>
      </c>
      <c r="C128" s="44" t="str">
        <f t="shared" si="74"/>
        <v>C</v>
      </c>
      <c r="D128" s="45">
        <f t="shared" si="75"/>
        <v>0.87818907076274777</v>
      </c>
      <c r="E128" s="46">
        <f t="shared" si="76"/>
        <v>7554</v>
      </c>
      <c r="F128" s="47" t="str">
        <f t="shared" si="77"/>
        <v>103</v>
      </c>
      <c r="G128" s="48" t="str">
        <f t="shared" si="78"/>
        <v>70바5064</v>
      </c>
      <c r="H128" s="49">
        <f t="shared" si="79"/>
        <v>13</v>
      </c>
      <c r="I128" s="50">
        <f t="shared" si="80"/>
        <v>1780.934</v>
      </c>
      <c r="J128" s="51">
        <f t="shared" si="81"/>
        <v>5.5402001439552482E-3</v>
      </c>
      <c r="K128" s="51">
        <f t="shared" si="82"/>
        <v>0.36477745352753815</v>
      </c>
      <c r="L128" s="51">
        <f t="shared" si="83"/>
        <v>0.18473452693923526</v>
      </c>
      <c r="M128" s="52">
        <f t="shared" si="84"/>
        <v>15.59</v>
      </c>
      <c r="N128" s="53">
        <f t="shared" si="85"/>
        <v>0.11230062427917037</v>
      </c>
      <c r="O128" s="53">
        <f t="shared" si="86"/>
        <v>20.719465179506933</v>
      </c>
      <c r="P128" s="115">
        <f t="shared" si="87"/>
        <v>4</v>
      </c>
      <c r="Q128" s="116">
        <f t="shared" si="88"/>
        <v>2</v>
      </c>
      <c r="R128" s="116">
        <f t="shared" si="89"/>
        <v>369</v>
      </c>
      <c r="T128">
        <v>502</v>
      </c>
      <c r="U128">
        <v>7554</v>
      </c>
      <c r="V128" t="s">
        <v>713</v>
      </c>
      <c r="W128">
        <v>1780.934</v>
      </c>
      <c r="X128">
        <v>975.91099999999994</v>
      </c>
      <c r="Y128">
        <v>1.825</v>
      </c>
      <c r="Z128">
        <v>15.59</v>
      </c>
      <c r="AA128">
        <v>111.65553300000001</v>
      </c>
      <c r="AB128">
        <v>0.61859399999999998</v>
      </c>
      <c r="AC128">
        <v>40.729421000000002</v>
      </c>
      <c r="AD128" s="1">
        <v>329</v>
      </c>
      <c r="AE128">
        <v>2</v>
      </c>
      <c r="AF128">
        <v>369</v>
      </c>
      <c r="AG128">
        <v>89</v>
      </c>
      <c r="AH128">
        <v>15.950252000000001</v>
      </c>
      <c r="AI128">
        <v>794.2</v>
      </c>
      <c r="AJ128">
        <v>11.6</v>
      </c>
      <c r="AK128">
        <v>4</v>
      </c>
      <c r="AL128">
        <v>872</v>
      </c>
      <c r="AM128" t="s">
        <v>714</v>
      </c>
      <c r="AN128" t="s">
        <v>715</v>
      </c>
      <c r="AO128">
        <v>248.29900000000001</v>
      </c>
      <c r="AR128" t="s">
        <v>118</v>
      </c>
      <c r="AS128" t="s">
        <v>119</v>
      </c>
      <c r="AT128" t="s">
        <v>201</v>
      </c>
      <c r="AU128" t="s">
        <v>713</v>
      </c>
      <c r="AV128" t="s">
        <v>48</v>
      </c>
      <c r="AW128">
        <v>13</v>
      </c>
      <c r="BB128">
        <v>0.87818907076274777</v>
      </c>
      <c r="BC128" t="s">
        <v>69</v>
      </c>
      <c r="BF128" t="s">
        <v>118</v>
      </c>
      <c r="BG128" t="s">
        <v>119</v>
      </c>
      <c r="BH128" t="s">
        <v>713</v>
      </c>
      <c r="BI128">
        <v>7554</v>
      </c>
      <c r="BJ128">
        <v>13</v>
      </c>
      <c r="BK128" t="s">
        <v>201</v>
      </c>
      <c r="BL128" t="s">
        <v>234</v>
      </c>
      <c r="BM128">
        <v>0.87818907076274777</v>
      </c>
      <c r="BN128" t="s">
        <v>69</v>
      </c>
      <c r="BO128" t="s">
        <v>177</v>
      </c>
      <c r="BP128">
        <v>1780.934</v>
      </c>
    </row>
    <row r="129" spans="1:68" ht="16.5">
      <c r="A129" s="59" t="str">
        <f t="shared" si="72"/>
        <v>강인여객</v>
      </c>
      <c r="B129" s="60" t="str">
        <f t="shared" si="73"/>
        <v>황가용</v>
      </c>
      <c r="C129" s="61" t="str">
        <f t="shared" si="74"/>
        <v>A</v>
      </c>
      <c r="D129" s="62">
        <f t="shared" si="75"/>
        <v>0.96434024613443226</v>
      </c>
      <c r="E129" s="63">
        <f t="shared" si="76"/>
        <v>2947</v>
      </c>
      <c r="F129" s="64" t="str">
        <f t="shared" si="77"/>
        <v>103-1</v>
      </c>
      <c r="G129" s="65" t="str">
        <f t="shared" si="78"/>
        <v>70바5969</v>
      </c>
      <c r="H129" s="66">
        <f t="shared" si="79"/>
        <v>3</v>
      </c>
      <c r="I129" s="67">
        <f t="shared" si="80"/>
        <v>2190.2380000000003</v>
      </c>
      <c r="J129" s="68">
        <f t="shared" si="81"/>
        <v>8.7477632854180316E-3</v>
      </c>
      <c r="K129" s="68">
        <f t="shared" si="82"/>
        <v>0.336282208314582</v>
      </c>
      <c r="L129" s="68">
        <f t="shared" si="83"/>
        <v>0.19815198165678796</v>
      </c>
      <c r="M129" s="69">
        <f t="shared" si="84"/>
        <v>16.452000000000002</v>
      </c>
      <c r="N129" s="70">
        <f t="shared" si="85"/>
        <v>4.5657138630596311E-2</v>
      </c>
      <c r="O129" s="70">
        <f t="shared" si="86"/>
        <v>16.801827016059445</v>
      </c>
      <c r="P129" s="113">
        <f t="shared" si="87"/>
        <v>2</v>
      </c>
      <c r="Q129" s="114">
        <f t="shared" si="88"/>
        <v>1</v>
      </c>
      <c r="R129" s="114">
        <f t="shared" si="89"/>
        <v>368</v>
      </c>
      <c r="T129">
        <v>502</v>
      </c>
      <c r="U129">
        <v>2947</v>
      </c>
      <c r="V129" t="s">
        <v>521</v>
      </c>
      <c r="W129">
        <v>2190.2379999999998</v>
      </c>
      <c r="X129">
        <v>1129.7190000000001</v>
      </c>
      <c r="Y129">
        <v>1.9390000000000001</v>
      </c>
      <c r="Z129">
        <v>16.452000000000002</v>
      </c>
      <c r="AA129">
        <v>123.202465</v>
      </c>
      <c r="AB129">
        <v>1.0777460000000001</v>
      </c>
      <c r="AC129">
        <v>41.430796999999998</v>
      </c>
      <c r="AD129" s="1">
        <v>434</v>
      </c>
      <c r="AE129">
        <v>1</v>
      </c>
      <c r="AF129">
        <v>368</v>
      </c>
      <c r="AG129">
        <v>86</v>
      </c>
      <c r="AH129">
        <v>17.777550000000002</v>
      </c>
      <c r="AI129">
        <v>1754.4</v>
      </c>
      <c r="AJ129">
        <v>29</v>
      </c>
      <c r="AK129">
        <v>2</v>
      </c>
      <c r="AL129">
        <v>122</v>
      </c>
      <c r="AM129" t="s">
        <v>522</v>
      </c>
      <c r="AN129" t="s">
        <v>716</v>
      </c>
      <c r="AO129">
        <v>1994.87</v>
      </c>
      <c r="AR129" t="s">
        <v>118</v>
      </c>
      <c r="AS129" t="s">
        <v>120</v>
      </c>
      <c r="AT129" t="s">
        <v>239</v>
      </c>
      <c r="AU129" t="s">
        <v>521</v>
      </c>
      <c r="AV129" t="s">
        <v>48</v>
      </c>
      <c r="AW129">
        <v>3</v>
      </c>
      <c r="BB129">
        <v>0.96434024613443226</v>
      </c>
      <c r="BC129" t="s">
        <v>66</v>
      </c>
      <c r="BF129" t="s">
        <v>118</v>
      </c>
      <c r="BG129" t="s">
        <v>120</v>
      </c>
      <c r="BH129" t="s">
        <v>521</v>
      </c>
      <c r="BI129">
        <v>2947</v>
      </c>
      <c r="BJ129">
        <v>3</v>
      </c>
      <c r="BK129" t="s">
        <v>239</v>
      </c>
      <c r="BL129" t="s">
        <v>243</v>
      </c>
      <c r="BM129">
        <v>0.96434024613443226</v>
      </c>
      <c r="BN129" t="s">
        <v>66</v>
      </c>
      <c r="BO129" t="s">
        <v>178</v>
      </c>
      <c r="BP129">
        <v>2190.2380000000003</v>
      </c>
    </row>
    <row r="130" spans="1:68" ht="16.5">
      <c r="A130" s="42" t="str">
        <f t="shared" si="72"/>
        <v>강인여객</v>
      </c>
      <c r="B130" s="43" t="str">
        <f t="shared" si="73"/>
        <v>황성진</v>
      </c>
      <c r="C130" s="44" t="str">
        <f t="shared" si="74"/>
        <v>D</v>
      </c>
      <c r="D130" s="45">
        <f t="shared" si="75"/>
        <v>0.83428050621840022</v>
      </c>
      <c r="E130" s="46">
        <f t="shared" si="76"/>
        <v>4339</v>
      </c>
      <c r="F130" s="47" t="str">
        <f t="shared" si="77"/>
        <v>103</v>
      </c>
      <c r="G130" s="48" t="str">
        <f t="shared" si="78"/>
        <v>70바6016</v>
      </c>
      <c r="H130" s="49">
        <f t="shared" si="79"/>
        <v>10</v>
      </c>
      <c r="I130" s="50">
        <f t="shared" si="80"/>
        <v>1050.7779999999998</v>
      </c>
      <c r="J130" s="51">
        <f t="shared" si="81"/>
        <v>1.3448204218713546E-2</v>
      </c>
      <c r="K130" s="51">
        <f t="shared" si="82"/>
        <v>0.3750617431906339</v>
      </c>
      <c r="L130" s="51">
        <f t="shared" si="83"/>
        <v>0.2560007917942706</v>
      </c>
      <c r="M130" s="52">
        <f t="shared" si="84"/>
        <v>20.753</v>
      </c>
      <c r="N130" s="53">
        <f t="shared" si="85"/>
        <v>0.17194745973420361</v>
      </c>
      <c r="O130" s="53">
        <f t="shared" si="86"/>
        <v>30.864569022289551</v>
      </c>
      <c r="P130" s="115">
        <f t="shared" si="87"/>
        <v>1</v>
      </c>
      <c r="Q130" s="116">
        <f t="shared" si="88"/>
        <v>2</v>
      </c>
      <c r="R130" s="116">
        <f t="shared" si="89"/>
        <v>359</v>
      </c>
      <c r="T130">
        <v>502</v>
      </c>
      <c r="U130">
        <v>4339</v>
      </c>
      <c r="V130" t="s">
        <v>523</v>
      </c>
      <c r="W130">
        <v>1163.146</v>
      </c>
      <c r="X130">
        <v>680.07500000000005</v>
      </c>
      <c r="Y130">
        <v>1.71</v>
      </c>
      <c r="Z130">
        <v>20.753</v>
      </c>
      <c r="AA130">
        <v>65.001095000000007</v>
      </c>
      <c r="AB130">
        <v>0.87414800000000004</v>
      </c>
      <c r="AC130">
        <v>24.379424</v>
      </c>
      <c r="AD130" s="1">
        <v>269</v>
      </c>
      <c r="AE130">
        <v>2</v>
      </c>
      <c r="AF130">
        <v>359</v>
      </c>
      <c r="AG130">
        <v>83</v>
      </c>
      <c r="AH130">
        <v>17.894252000000002</v>
      </c>
      <c r="AI130">
        <v>1094.7</v>
      </c>
      <c r="AJ130">
        <v>6.2</v>
      </c>
      <c r="AK130">
        <v>1</v>
      </c>
      <c r="AL130">
        <v>32</v>
      </c>
      <c r="AM130" t="s">
        <v>524</v>
      </c>
      <c r="AN130" t="s">
        <v>717</v>
      </c>
      <c r="AO130">
        <v>172.875</v>
      </c>
      <c r="AR130" t="s">
        <v>118</v>
      </c>
      <c r="AS130" t="s">
        <v>119</v>
      </c>
      <c r="AT130" t="s">
        <v>216</v>
      </c>
      <c r="AU130" t="s">
        <v>523</v>
      </c>
      <c r="AV130" t="s">
        <v>48</v>
      </c>
      <c r="AW130">
        <v>10</v>
      </c>
      <c r="BB130">
        <v>0.83428050621840022</v>
      </c>
      <c r="BC130" t="s">
        <v>67</v>
      </c>
      <c r="BF130" t="s">
        <v>118</v>
      </c>
      <c r="BG130" t="s">
        <v>119</v>
      </c>
      <c r="BH130" t="s">
        <v>523</v>
      </c>
      <c r="BI130">
        <v>4339</v>
      </c>
      <c r="BJ130">
        <v>10</v>
      </c>
      <c r="BK130" t="s">
        <v>216</v>
      </c>
      <c r="BL130" t="s">
        <v>248</v>
      </c>
      <c r="BM130">
        <v>0.83428050621840022</v>
      </c>
      <c r="BN130" t="s">
        <v>67</v>
      </c>
      <c r="BO130" t="s">
        <v>179</v>
      </c>
      <c r="BP130">
        <v>1050.7779999999998</v>
      </c>
    </row>
    <row r="131" spans="1:68" ht="16.5">
      <c r="A131" s="59" t="str">
        <f t="shared" si="72"/>
        <v>강인여객</v>
      </c>
      <c r="B131" s="60" t="str">
        <f t="shared" si="73"/>
        <v>황운연</v>
      </c>
      <c r="C131" s="61" t="str">
        <f t="shared" si="74"/>
        <v>C</v>
      </c>
      <c r="D131" s="62">
        <f t="shared" si="75"/>
        <v>0.8519810283259649</v>
      </c>
      <c r="E131" s="63">
        <f t="shared" si="76"/>
        <v>4214</v>
      </c>
      <c r="F131" s="64" t="str">
        <f t="shared" si="77"/>
        <v>103-1</v>
      </c>
      <c r="G131" s="65" t="str">
        <f t="shared" si="78"/>
        <v>70바6098</v>
      </c>
      <c r="H131" s="66">
        <f t="shared" si="79"/>
        <v>3</v>
      </c>
      <c r="I131" s="67">
        <f t="shared" si="80"/>
        <v>1898.819</v>
      </c>
      <c r="J131" s="68">
        <f t="shared" si="81"/>
        <v>6.1247331976930303E-2</v>
      </c>
      <c r="K131" s="68">
        <f t="shared" si="82"/>
        <v>0.34381085282346996</v>
      </c>
      <c r="L131" s="68">
        <f t="shared" si="83"/>
        <v>0.19801782055056327</v>
      </c>
      <c r="M131" s="69">
        <f t="shared" si="84"/>
        <v>20.977</v>
      </c>
      <c r="N131" s="70">
        <f t="shared" si="85"/>
        <v>0</v>
      </c>
      <c r="O131" s="70">
        <f t="shared" si="86"/>
        <v>42.342108436875762</v>
      </c>
      <c r="P131" s="113">
        <f t="shared" si="87"/>
        <v>3</v>
      </c>
      <c r="Q131" s="114">
        <f t="shared" si="88"/>
        <v>0</v>
      </c>
      <c r="R131" s="114">
        <f t="shared" si="89"/>
        <v>804</v>
      </c>
      <c r="T131">
        <v>502</v>
      </c>
      <c r="U131">
        <v>4214</v>
      </c>
      <c r="V131" t="s">
        <v>525</v>
      </c>
      <c r="W131">
        <v>1898.819</v>
      </c>
      <c r="X131">
        <v>1114.1289999999999</v>
      </c>
      <c r="Y131">
        <v>1.704</v>
      </c>
      <c r="Z131">
        <v>20.977</v>
      </c>
      <c r="AA131">
        <v>108.80247</v>
      </c>
      <c r="AB131">
        <v>6.6638609999999998</v>
      </c>
      <c r="AC131">
        <v>37.407470000000004</v>
      </c>
      <c r="AD131" s="1">
        <v>376</v>
      </c>
      <c r="AE131">
        <v>0</v>
      </c>
      <c r="AF131">
        <v>804</v>
      </c>
      <c r="AG131">
        <v>89</v>
      </c>
      <c r="AH131">
        <v>17.451983999999999</v>
      </c>
      <c r="AI131">
        <v>2153.3000000000002</v>
      </c>
      <c r="AJ131">
        <v>54.6</v>
      </c>
      <c r="AK131">
        <v>3</v>
      </c>
      <c r="AL131">
        <v>674</v>
      </c>
      <c r="AM131" t="s">
        <v>526</v>
      </c>
      <c r="AN131" t="s">
        <v>718</v>
      </c>
      <c r="AO131">
        <v>1690.771</v>
      </c>
      <c r="AR131" t="s">
        <v>118</v>
      </c>
      <c r="AS131" t="s">
        <v>120</v>
      </c>
      <c r="AT131" t="s">
        <v>258</v>
      </c>
      <c r="AU131" t="s">
        <v>525</v>
      </c>
      <c r="AV131" t="s">
        <v>48</v>
      </c>
      <c r="AW131">
        <v>3</v>
      </c>
      <c r="BB131">
        <v>0.8519810283259649</v>
      </c>
      <c r="BC131" t="s">
        <v>69</v>
      </c>
      <c r="BF131" t="s">
        <v>118</v>
      </c>
      <c r="BG131" t="s">
        <v>120</v>
      </c>
      <c r="BH131" t="s">
        <v>525</v>
      </c>
      <c r="BI131">
        <v>4214</v>
      </c>
      <c r="BJ131">
        <v>3</v>
      </c>
      <c r="BK131" t="s">
        <v>258</v>
      </c>
      <c r="BL131" t="s">
        <v>248</v>
      </c>
      <c r="BM131">
        <v>0.8519810283259649</v>
      </c>
      <c r="BN131" t="s">
        <v>69</v>
      </c>
      <c r="BO131" t="s">
        <v>177</v>
      </c>
      <c r="BP131">
        <v>1898.819</v>
      </c>
    </row>
    <row r="132" spans="1:68" ht="16.5">
      <c r="A132" s="59" t="str">
        <f t="shared" ref="A132" si="90">BF132</f>
        <v>강인여객</v>
      </c>
      <c r="B132" s="60" t="str">
        <f t="shared" ref="B132" si="91">BH132</f>
        <v>황지영</v>
      </c>
      <c r="C132" s="61" t="str">
        <f t="shared" ref="C132" si="92">BN132</f>
        <v>C</v>
      </c>
      <c r="D132" s="62">
        <f t="shared" ref="D132" si="93">BM132</f>
        <v>0.86992277259762141</v>
      </c>
      <c r="E132" s="63">
        <f t="shared" ref="E132" si="94">U132</f>
        <v>3195</v>
      </c>
      <c r="F132" s="64" t="str">
        <f t="shared" ref="F132" si="95">BG132</f>
        <v>103-1</v>
      </c>
      <c r="G132" s="65" t="str">
        <f t="shared" ref="G132" si="96">BK132</f>
        <v>70바6098</v>
      </c>
      <c r="H132" s="66">
        <f t="shared" ref="H132" si="97">BJ132</f>
        <v>2</v>
      </c>
      <c r="I132" s="67">
        <f t="shared" ref="I132" si="98">BP132</f>
        <v>1971.0220000000002</v>
      </c>
      <c r="J132" s="68">
        <f t="shared" ref="J132" si="99">AB132/AA132</f>
        <v>1.9358924898461485E-2</v>
      </c>
      <c r="K132" s="68">
        <f t="shared" ref="K132" si="100">AC132/AA132</f>
        <v>0.34101488239842009</v>
      </c>
      <c r="L132" s="68">
        <f t="shared" ref="L132" si="101">AD132/I132</f>
        <v>0.21816093376938459</v>
      </c>
      <c r="M132" s="69">
        <f t="shared" ref="M132" si="102">Z132</f>
        <v>19.962</v>
      </c>
      <c r="N132" s="70">
        <f t="shared" ref="N132" si="103">AE132*100/W132</f>
        <v>5.0735100876601075E-2</v>
      </c>
      <c r="O132" s="70">
        <f t="shared" ref="O132" si="104">AF132*100/W132</f>
        <v>25.773431245313347</v>
      </c>
      <c r="P132" s="113">
        <f t="shared" ref="P132" si="105">AK132</f>
        <v>3</v>
      </c>
      <c r="Q132" s="114">
        <f t="shared" ref="Q132" si="106">AE132</f>
        <v>1</v>
      </c>
      <c r="R132" s="114">
        <f t="shared" ref="R132" si="107">AF132</f>
        <v>508</v>
      </c>
      <c r="T132">
        <v>502</v>
      </c>
      <c r="U132">
        <v>3195</v>
      </c>
      <c r="V132" t="s">
        <v>527</v>
      </c>
      <c r="W132">
        <v>1971.0219999999999</v>
      </c>
      <c r="X132">
        <v>1128.694</v>
      </c>
      <c r="Y132">
        <v>1.746</v>
      </c>
      <c r="Z132">
        <v>19.962</v>
      </c>
      <c r="AA132">
        <v>105.878297</v>
      </c>
      <c r="AB132">
        <v>2.04969</v>
      </c>
      <c r="AC132">
        <v>36.106074999999997</v>
      </c>
      <c r="AD132" s="1">
        <v>430</v>
      </c>
      <c r="AE132">
        <v>1</v>
      </c>
      <c r="AF132">
        <v>508</v>
      </c>
      <c r="AG132">
        <v>87</v>
      </c>
      <c r="AH132">
        <v>18.615919999999999</v>
      </c>
      <c r="AI132">
        <v>2187.4</v>
      </c>
      <c r="AJ132">
        <v>28.5</v>
      </c>
      <c r="AK132">
        <v>3</v>
      </c>
      <c r="AL132">
        <v>1538</v>
      </c>
      <c r="AM132" t="s">
        <v>528</v>
      </c>
      <c r="AN132" t="s">
        <v>719</v>
      </c>
      <c r="AO132">
        <v>1888.0060000000001</v>
      </c>
      <c r="AR132" t="s">
        <v>118</v>
      </c>
      <c r="AS132" t="s">
        <v>120</v>
      </c>
      <c r="AT132" t="s">
        <v>258</v>
      </c>
      <c r="AU132" t="s">
        <v>527</v>
      </c>
      <c r="AV132" t="s">
        <v>48</v>
      </c>
      <c r="AW132">
        <v>2</v>
      </c>
      <c r="BB132">
        <v>0.86992277259762141</v>
      </c>
      <c r="BC132" t="s">
        <v>69</v>
      </c>
      <c r="BF132" t="s">
        <v>118</v>
      </c>
      <c r="BG132" t="s">
        <v>120</v>
      </c>
      <c r="BH132" t="s">
        <v>527</v>
      </c>
      <c r="BI132">
        <v>3195</v>
      </c>
      <c r="BJ132">
        <v>2</v>
      </c>
      <c r="BK132" t="s">
        <v>258</v>
      </c>
      <c r="BL132" t="s">
        <v>250</v>
      </c>
      <c r="BM132">
        <v>0.86992277259762141</v>
      </c>
      <c r="BN132" t="s">
        <v>69</v>
      </c>
      <c r="BO132" t="s">
        <v>177</v>
      </c>
      <c r="BP132">
        <v>1971.0220000000002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32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8" t="s">
        <v>720</v>
      </c>
      <c r="B2" s="26"/>
      <c r="C2" s="33"/>
      <c r="D2" s="40"/>
      <c r="E2" s="8"/>
      <c r="F2" s="29"/>
      <c r="G2" s="8"/>
      <c r="H2" s="8"/>
      <c r="I2" s="8"/>
      <c r="J2" s="8"/>
    </row>
    <row r="4" spans="1:18" ht="26.25">
      <c r="A4" s="117" t="s">
        <v>721</v>
      </c>
      <c r="B4" s="27"/>
      <c r="C4" s="35"/>
      <c r="D4" s="39"/>
      <c r="E4" s="9"/>
      <c r="F4" s="6"/>
      <c r="H4" s="9"/>
    </row>
    <row r="5" spans="1:18" ht="26.25">
      <c r="A5" s="105" t="s">
        <v>722</v>
      </c>
    </row>
    <row r="6" spans="1:18" ht="17.25">
      <c r="A6" s="106" t="s">
        <v>723</v>
      </c>
    </row>
    <row r="7" spans="1:18" ht="17.25">
      <c r="A7" s="106"/>
    </row>
    <row r="8" spans="1:18" ht="17.25">
      <c r="A8" s="107" t="s">
        <v>190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</row>
    <row r="9" spans="1:18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</row>
    <row r="10" spans="1:18">
      <c r="A10" s="108" t="s">
        <v>724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8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</row>
    <row r="13" spans="1:18" ht="37.5" customHeight="1">
      <c r="A13" s="126" t="s">
        <v>0</v>
      </c>
      <c r="B13" s="127" t="s">
        <v>74</v>
      </c>
      <c r="C13" s="119" t="s">
        <v>65</v>
      </c>
      <c r="D13" s="119" t="s">
        <v>158</v>
      </c>
      <c r="E13" s="128" t="s">
        <v>144</v>
      </c>
      <c r="F13" s="127" t="s">
        <v>149</v>
      </c>
      <c r="G13" s="128" t="s">
        <v>147</v>
      </c>
      <c r="H13" s="128" t="s">
        <v>151</v>
      </c>
      <c r="I13" s="120" t="s">
        <v>153</v>
      </c>
      <c r="J13" s="128" t="s">
        <v>11</v>
      </c>
      <c r="K13" s="128" t="s">
        <v>12</v>
      </c>
      <c r="L13" s="128" t="s">
        <v>13</v>
      </c>
      <c r="M13" s="128" t="s">
        <v>106</v>
      </c>
      <c r="N13" s="128" t="s">
        <v>6</v>
      </c>
      <c r="O13" s="128" t="s">
        <v>7</v>
      </c>
      <c r="P13" s="128" t="s">
        <v>180</v>
      </c>
      <c r="Q13" s="129" t="s">
        <v>182</v>
      </c>
      <c r="R13" s="129" t="s">
        <v>183</v>
      </c>
    </row>
    <row r="14" spans="1:18" ht="16.5">
      <c r="A14" s="130" t="s">
        <v>118</v>
      </c>
      <c r="B14" s="131" t="s">
        <v>575</v>
      </c>
      <c r="C14" s="121" t="s">
        <v>67</v>
      </c>
      <c r="D14" s="122">
        <v>0.82339219557419641</v>
      </c>
      <c r="E14" s="132">
        <v>2887</v>
      </c>
      <c r="F14" s="123" t="s">
        <v>119</v>
      </c>
      <c r="G14" s="133" t="s">
        <v>204</v>
      </c>
      <c r="H14" s="134">
        <v>10</v>
      </c>
      <c r="I14" s="124">
        <v>1261.0719999999999</v>
      </c>
      <c r="J14" s="125">
        <v>1.3263930746990371E-2</v>
      </c>
      <c r="K14" s="125">
        <v>0.37623533986570562</v>
      </c>
      <c r="L14" s="125">
        <v>0.26149713300079247</v>
      </c>
      <c r="M14" s="135">
        <v>18.591000000000001</v>
      </c>
      <c r="N14" s="136">
        <v>0.31719045383610139</v>
      </c>
      <c r="O14" s="136">
        <v>21.568950860854894</v>
      </c>
      <c r="P14" s="137">
        <v>0</v>
      </c>
      <c r="Q14" s="138">
        <v>4</v>
      </c>
      <c r="R14" s="138">
        <v>288</v>
      </c>
    </row>
    <row r="15" spans="1:18" ht="16.5">
      <c r="A15" s="130" t="s">
        <v>118</v>
      </c>
      <c r="B15" s="131" t="s">
        <v>295</v>
      </c>
      <c r="C15" s="121" t="s">
        <v>67</v>
      </c>
      <c r="D15" s="122">
        <v>0.8412733670357746</v>
      </c>
      <c r="E15" s="132">
        <v>887</v>
      </c>
      <c r="F15" s="123" t="s">
        <v>121</v>
      </c>
      <c r="G15" s="133" t="s">
        <v>263</v>
      </c>
      <c r="H15" s="134">
        <v>4</v>
      </c>
      <c r="I15" s="124">
        <v>5039.991</v>
      </c>
      <c r="J15" s="125">
        <v>5.6154142385038859E-3</v>
      </c>
      <c r="K15" s="125">
        <v>0.30425825406299983</v>
      </c>
      <c r="L15" s="125">
        <v>0.15456376807022076</v>
      </c>
      <c r="M15" s="135">
        <v>17.074000000000002</v>
      </c>
      <c r="N15" s="136">
        <v>7.9365221088688459E-2</v>
      </c>
      <c r="O15" s="136">
        <v>7.1428698979819609</v>
      </c>
      <c r="P15" s="137">
        <v>30</v>
      </c>
      <c r="Q15" s="138">
        <v>18</v>
      </c>
      <c r="R15" s="138">
        <v>4319</v>
      </c>
    </row>
    <row r="16" spans="1:18" ht="16.5">
      <c r="A16" s="130" t="s">
        <v>118</v>
      </c>
      <c r="B16" s="131" t="s">
        <v>299</v>
      </c>
      <c r="C16" s="121" t="s">
        <v>70</v>
      </c>
      <c r="D16" s="122">
        <v>0.77520178978532528</v>
      </c>
      <c r="E16" s="132">
        <v>21</v>
      </c>
      <c r="F16" s="123" t="s">
        <v>119</v>
      </c>
      <c r="G16" s="133" t="s">
        <v>209</v>
      </c>
      <c r="H16" s="134">
        <v>2</v>
      </c>
      <c r="I16" s="124">
        <v>886.34199999999998</v>
      </c>
      <c r="J16" s="125">
        <v>2.7494051083434543E-2</v>
      </c>
      <c r="K16" s="125">
        <v>0.34809758947076896</v>
      </c>
      <c r="L16" s="125">
        <v>0.21507011502992515</v>
      </c>
      <c r="M16" s="135">
        <v>21.038</v>
      </c>
      <c r="N16" s="136">
        <v>0.11282326686538605</v>
      </c>
      <c r="O16" s="136">
        <v>9.5899776835578141</v>
      </c>
      <c r="P16" s="137">
        <v>2</v>
      </c>
      <c r="Q16" s="138">
        <v>1</v>
      </c>
      <c r="R16" s="138">
        <v>90</v>
      </c>
    </row>
    <row r="17" spans="1:18" ht="16.5">
      <c r="A17" s="130" t="s">
        <v>118</v>
      </c>
      <c r="B17" s="131" t="s">
        <v>307</v>
      </c>
      <c r="C17" s="121" t="s">
        <v>70</v>
      </c>
      <c r="D17" s="122">
        <v>0.74863636363636354</v>
      </c>
      <c r="E17" s="132">
        <v>5366</v>
      </c>
      <c r="F17" s="123" t="s">
        <v>120</v>
      </c>
      <c r="G17" s="133" t="s">
        <v>234</v>
      </c>
      <c r="H17" s="134">
        <v>1</v>
      </c>
      <c r="I17" s="124">
        <v>1091.0630000000001</v>
      </c>
      <c r="J17" s="125">
        <v>5.6737645456974392E-2</v>
      </c>
      <c r="K17" s="125">
        <v>0.36364628912580288</v>
      </c>
      <c r="L17" s="125">
        <v>0.24623342574467896</v>
      </c>
      <c r="M17" s="135">
        <v>24.003</v>
      </c>
      <c r="N17" s="136">
        <v>9.1653735852100196E-2</v>
      </c>
      <c r="O17" s="136">
        <v>20.805398038426745</v>
      </c>
      <c r="P17" s="137">
        <v>8</v>
      </c>
      <c r="Q17" s="138">
        <v>1</v>
      </c>
      <c r="R17" s="138">
        <v>229</v>
      </c>
    </row>
    <row r="18" spans="1:18" ht="16.5">
      <c r="A18" s="130" t="s">
        <v>118</v>
      </c>
      <c r="B18" s="131" t="s">
        <v>315</v>
      </c>
      <c r="C18" s="121" t="s">
        <v>67</v>
      </c>
      <c r="D18" s="122">
        <v>0.81719797440968134</v>
      </c>
      <c r="E18" s="132">
        <v>2278</v>
      </c>
      <c r="F18" s="123" t="s">
        <v>121</v>
      </c>
      <c r="G18" s="133" t="s">
        <v>266</v>
      </c>
      <c r="H18" s="134">
        <v>2</v>
      </c>
      <c r="I18" s="124">
        <v>4544.4530000000004</v>
      </c>
      <c r="J18" s="125">
        <v>1.3538411564419433E-2</v>
      </c>
      <c r="K18" s="125">
        <v>0.28656754850961247</v>
      </c>
      <c r="L18" s="125">
        <v>0.17845932172694931</v>
      </c>
      <c r="M18" s="135">
        <v>16.959</v>
      </c>
      <c r="N18" s="136">
        <v>0</v>
      </c>
      <c r="O18" s="136">
        <v>38.574499505220977</v>
      </c>
      <c r="P18" s="137">
        <v>23</v>
      </c>
      <c r="Q18" s="138">
        <v>0</v>
      </c>
      <c r="R18" s="138">
        <v>1753</v>
      </c>
    </row>
    <row r="19" spans="1:18" ht="16.5">
      <c r="A19" s="130" t="s">
        <v>118</v>
      </c>
      <c r="B19" s="131" t="s">
        <v>326</v>
      </c>
      <c r="C19" s="121" t="s">
        <v>67</v>
      </c>
      <c r="D19" s="122">
        <v>0.83786654764473201</v>
      </c>
      <c r="E19" s="132">
        <v>4557</v>
      </c>
      <c r="F19" s="123" t="s">
        <v>120</v>
      </c>
      <c r="G19" s="133" t="s">
        <v>248</v>
      </c>
      <c r="H19" s="134">
        <v>8</v>
      </c>
      <c r="I19" s="124">
        <v>866.0100000000001</v>
      </c>
      <c r="J19" s="125">
        <v>1.561558594050344E-2</v>
      </c>
      <c r="K19" s="125">
        <v>0.36163465599459299</v>
      </c>
      <c r="L19" s="125">
        <v>0.23858658630535293</v>
      </c>
      <c r="M19" s="135">
        <v>17.111999999999998</v>
      </c>
      <c r="N19" s="136">
        <v>0.23094421542476412</v>
      </c>
      <c r="O19" s="136">
        <v>42.147319315019452</v>
      </c>
      <c r="P19" s="137">
        <v>28</v>
      </c>
      <c r="Q19" s="138">
        <v>2</v>
      </c>
      <c r="R19" s="138">
        <v>370</v>
      </c>
    </row>
    <row r="20" spans="1:18" ht="16.5">
      <c r="A20" s="130" t="s">
        <v>118</v>
      </c>
      <c r="B20" s="131" t="s">
        <v>332</v>
      </c>
      <c r="C20" s="121" t="s">
        <v>67</v>
      </c>
      <c r="D20" s="122">
        <v>0.84584274025472428</v>
      </c>
      <c r="E20" s="132">
        <v>4554</v>
      </c>
      <c r="F20" s="123" t="s">
        <v>120</v>
      </c>
      <c r="G20" s="133" t="s">
        <v>248</v>
      </c>
      <c r="H20" s="134">
        <v>10</v>
      </c>
      <c r="I20" s="124">
        <v>1435.0160000000001</v>
      </c>
      <c r="J20" s="125">
        <v>2.0240850042583407E-2</v>
      </c>
      <c r="K20" s="125">
        <v>0.36026715142842008</v>
      </c>
      <c r="L20" s="125">
        <v>0.23668078862038766</v>
      </c>
      <c r="M20" s="135">
        <v>20.138000000000002</v>
      </c>
      <c r="N20" s="136">
        <v>6.9685634167145169E-2</v>
      </c>
      <c r="O20" s="136">
        <v>30.591993399376729</v>
      </c>
      <c r="P20" s="137">
        <v>4</v>
      </c>
      <c r="Q20" s="138">
        <v>2</v>
      </c>
      <c r="R20" s="138">
        <v>563</v>
      </c>
    </row>
    <row r="21" spans="1:18" ht="16.5">
      <c r="A21" s="130" t="s">
        <v>118</v>
      </c>
      <c r="B21" s="131" t="s">
        <v>346</v>
      </c>
      <c r="C21" s="121" t="s">
        <v>67</v>
      </c>
      <c r="D21" s="122">
        <v>0.80744065347773453</v>
      </c>
      <c r="E21" s="132">
        <v>9059</v>
      </c>
      <c r="F21" s="123" t="s">
        <v>120</v>
      </c>
      <c r="G21" s="133" t="s">
        <v>234</v>
      </c>
      <c r="H21" s="134">
        <v>3</v>
      </c>
      <c r="I21" s="124">
        <v>1906.2540000000001</v>
      </c>
      <c r="J21" s="125">
        <v>3.8517222270873806E-2</v>
      </c>
      <c r="K21" s="125">
        <v>0.34647354778432032</v>
      </c>
      <c r="L21" s="125">
        <v>0.14531117049459308</v>
      </c>
      <c r="M21" s="135">
        <v>18.908999999999999</v>
      </c>
      <c r="N21" s="136">
        <v>5.2458906315737561E-2</v>
      </c>
      <c r="O21" s="136">
        <v>28.799939567339923</v>
      </c>
      <c r="P21" s="137">
        <v>8</v>
      </c>
      <c r="Q21" s="138">
        <v>1</v>
      </c>
      <c r="R21" s="138">
        <v>549</v>
      </c>
    </row>
    <row r="22" spans="1:18" ht="16.5">
      <c r="A22" s="130" t="s">
        <v>118</v>
      </c>
      <c r="B22" s="131" t="s">
        <v>348</v>
      </c>
      <c r="C22" s="121" t="s">
        <v>67</v>
      </c>
      <c r="D22" s="122">
        <v>0.81136522809342793</v>
      </c>
      <c r="E22" s="132">
        <v>2975</v>
      </c>
      <c r="F22" s="123" t="s">
        <v>120</v>
      </c>
      <c r="G22" s="133" t="s">
        <v>254</v>
      </c>
      <c r="H22" s="134">
        <v>2</v>
      </c>
      <c r="I22" s="124">
        <v>2073.616</v>
      </c>
      <c r="J22" s="125">
        <v>6.3424177167681353E-2</v>
      </c>
      <c r="K22" s="125">
        <v>0.34780392779233621</v>
      </c>
      <c r="L22" s="125">
        <v>0.15190855008834808</v>
      </c>
      <c r="M22" s="135">
        <v>17.129000000000001</v>
      </c>
      <c r="N22" s="136">
        <v>4.8224936535983517E-2</v>
      </c>
      <c r="O22" s="136">
        <v>35.638228100091823</v>
      </c>
      <c r="P22" s="137">
        <v>22</v>
      </c>
      <c r="Q22" s="138">
        <v>1</v>
      </c>
      <c r="R22" s="138">
        <v>739</v>
      </c>
    </row>
    <row r="23" spans="1:18" ht="16.5">
      <c r="A23" s="130" t="s">
        <v>118</v>
      </c>
      <c r="B23" s="131" t="s">
        <v>356</v>
      </c>
      <c r="C23" s="121" t="s">
        <v>70</v>
      </c>
      <c r="D23" s="122">
        <v>0.78154321855515219</v>
      </c>
      <c r="E23" s="132">
        <v>3733</v>
      </c>
      <c r="F23" s="123" t="s">
        <v>120</v>
      </c>
      <c r="G23" s="133" t="s">
        <v>243</v>
      </c>
      <c r="H23" s="134">
        <v>5</v>
      </c>
      <c r="I23" s="124">
        <v>563.197</v>
      </c>
      <c r="J23" s="125">
        <v>2.6058040085104706E-2</v>
      </c>
      <c r="K23" s="125">
        <v>0.40474844151843797</v>
      </c>
      <c r="L23" s="125">
        <v>0.23230752353726922</v>
      </c>
      <c r="M23" s="135">
        <v>21.6</v>
      </c>
      <c r="N23" s="136">
        <v>0</v>
      </c>
      <c r="O23" s="136">
        <v>45.277229814789493</v>
      </c>
      <c r="P23" s="137">
        <v>9</v>
      </c>
      <c r="Q23" s="138">
        <v>1</v>
      </c>
      <c r="R23" s="138">
        <v>389</v>
      </c>
    </row>
    <row r="24" spans="1:18" ht="16.5">
      <c r="A24" s="130" t="s">
        <v>118</v>
      </c>
      <c r="B24" s="131" t="s">
        <v>358</v>
      </c>
      <c r="C24" s="121" t="s">
        <v>67</v>
      </c>
      <c r="D24" s="122">
        <v>0.81856427451041347</v>
      </c>
      <c r="E24" s="132">
        <v>9360</v>
      </c>
      <c r="F24" s="123" t="s">
        <v>120</v>
      </c>
      <c r="G24" s="133" t="s">
        <v>247</v>
      </c>
      <c r="H24" s="134">
        <v>4</v>
      </c>
      <c r="I24" s="124">
        <v>2093.5479999999998</v>
      </c>
      <c r="J24" s="125">
        <v>3.6835463639335996E-3</v>
      </c>
      <c r="K24" s="125">
        <v>0.34803941581644326</v>
      </c>
      <c r="L24" s="125">
        <v>0.30044689684688386</v>
      </c>
      <c r="M24" s="135">
        <v>16.675999999999998</v>
      </c>
      <c r="N24" s="136">
        <v>9.5531604720789795E-2</v>
      </c>
      <c r="O24" s="136">
        <v>5.0631750502018589</v>
      </c>
      <c r="P24" s="137">
        <v>1</v>
      </c>
      <c r="Q24" s="138">
        <v>2</v>
      </c>
      <c r="R24" s="138">
        <v>106</v>
      </c>
    </row>
    <row r="25" spans="1:18" ht="16.5">
      <c r="A25" s="130" t="s">
        <v>118</v>
      </c>
      <c r="B25" s="131" t="s">
        <v>370</v>
      </c>
      <c r="C25" s="121" t="s">
        <v>67</v>
      </c>
      <c r="D25" s="122">
        <v>0.80067499974098399</v>
      </c>
      <c r="E25" s="132">
        <v>1960</v>
      </c>
      <c r="F25" s="123" t="s">
        <v>119</v>
      </c>
      <c r="G25" s="133" t="s">
        <v>208</v>
      </c>
      <c r="H25" s="134">
        <v>2</v>
      </c>
      <c r="I25" s="124">
        <v>1502.9409999999998</v>
      </c>
      <c r="J25" s="125">
        <v>4.3710229940634674E-3</v>
      </c>
      <c r="K25" s="125">
        <v>0.36039691850142846</v>
      </c>
      <c r="L25" s="125">
        <v>0.23354210178576537</v>
      </c>
      <c r="M25" s="135">
        <v>19.62</v>
      </c>
      <c r="N25" s="136">
        <v>0.1996086340049277</v>
      </c>
      <c r="O25" s="136">
        <v>10.978474870271024</v>
      </c>
      <c r="P25" s="137">
        <v>0</v>
      </c>
      <c r="Q25" s="138">
        <v>3</v>
      </c>
      <c r="R25" s="138">
        <v>165</v>
      </c>
    </row>
    <row r="26" spans="1:18" ht="16.5">
      <c r="A26" s="130" t="s">
        <v>118</v>
      </c>
      <c r="B26" s="131" t="s">
        <v>625</v>
      </c>
      <c r="C26" s="121" t="s">
        <v>67</v>
      </c>
      <c r="D26" s="122">
        <v>0.82933443759638226</v>
      </c>
      <c r="E26" s="132">
        <v>4646</v>
      </c>
      <c r="F26" s="123" t="s">
        <v>119</v>
      </c>
      <c r="G26" s="133" t="s">
        <v>204</v>
      </c>
      <c r="H26" s="134">
        <v>3</v>
      </c>
      <c r="I26" s="124">
        <v>272.03300000000002</v>
      </c>
      <c r="J26" s="125">
        <v>5.4083089184895752E-2</v>
      </c>
      <c r="K26" s="125">
        <v>0.35608124064078189</v>
      </c>
      <c r="L26" s="125">
        <v>0.23988731447176609</v>
      </c>
      <c r="M26" s="135">
        <v>22.001999999999999</v>
      </c>
      <c r="N26" s="136">
        <v>0.73520491999132453</v>
      </c>
      <c r="O26" s="136">
        <v>54.405164079358016</v>
      </c>
      <c r="P26" s="137">
        <v>15</v>
      </c>
      <c r="Q26" s="138">
        <v>4</v>
      </c>
      <c r="R26" s="138">
        <v>272</v>
      </c>
    </row>
    <row r="27" spans="1:18" ht="16.5">
      <c r="A27" s="130" t="s">
        <v>118</v>
      </c>
      <c r="B27" s="131" t="s">
        <v>380</v>
      </c>
      <c r="C27" s="121" t="s">
        <v>70</v>
      </c>
      <c r="D27" s="122">
        <v>0.75526765731260048</v>
      </c>
      <c r="E27" s="132">
        <v>4916</v>
      </c>
      <c r="F27" s="123" t="s">
        <v>120</v>
      </c>
      <c r="G27" s="133" t="s">
        <v>250</v>
      </c>
      <c r="H27" s="134">
        <v>2</v>
      </c>
      <c r="I27" s="124">
        <v>1370.1969999999999</v>
      </c>
      <c r="J27" s="125">
        <v>9.7216307067596562E-3</v>
      </c>
      <c r="K27" s="125">
        <v>0.3580393773791018</v>
      </c>
      <c r="L27" s="125">
        <v>0.14304512416827656</v>
      </c>
      <c r="M27" s="135">
        <v>19.234000000000002</v>
      </c>
      <c r="N27" s="136">
        <v>0.14596441241660871</v>
      </c>
      <c r="O27" s="136">
        <v>19.924142294867089</v>
      </c>
      <c r="P27" s="137">
        <v>8</v>
      </c>
      <c r="Q27" s="138">
        <v>2</v>
      </c>
      <c r="R27" s="138">
        <v>273</v>
      </c>
    </row>
    <row r="28" spans="1:18" ht="16.5">
      <c r="A28" s="130" t="s">
        <v>118</v>
      </c>
      <c r="B28" s="131" t="s">
        <v>382</v>
      </c>
      <c r="C28" s="121" t="s">
        <v>67</v>
      </c>
      <c r="D28" s="122">
        <v>0.84536194266088938</v>
      </c>
      <c r="E28" s="132">
        <v>5883</v>
      </c>
      <c r="F28" s="123" t="s">
        <v>119</v>
      </c>
      <c r="G28" s="133" t="s">
        <v>208</v>
      </c>
      <c r="H28" s="134">
        <v>3</v>
      </c>
      <c r="I28" s="124">
        <v>2291.3040000000001</v>
      </c>
      <c r="J28" s="125">
        <v>5.224613772326794E-3</v>
      </c>
      <c r="K28" s="125">
        <v>0.36659479823422386</v>
      </c>
      <c r="L28" s="125">
        <v>0.3351803165359114</v>
      </c>
      <c r="M28" s="135">
        <v>17.957000000000001</v>
      </c>
      <c r="N28" s="136">
        <v>0.30550289267596092</v>
      </c>
      <c r="O28" s="136">
        <v>11.434536840157394</v>
      </c>
      <c r="P28" s="137">
        <v>1</v>
      </c>
      <c r="Q28" s="138">
        <v>7</v>
      </c>
      <c r="R28" s="138">
        <v>262</v>
      </c>
    </row>
    <row r="29" spans="1:18" ht="16.5">
      <c r="A29" s="130" t="s">
        <v>118</v>
      </c>
      <c r="B29" s="131" t="s">
        <v>634</v>
      </c>
      <c r="C29" s="121" t="s">
        <v>67</v>
      </c>
      <c r="D29" s="122">
        <v>0.84813491738348956</v>
      </c>
      <c r="E29" s="132">
        <v>7080</v>
      </c>
      <c r="F29" s="123" t="s">
        <v>119</v>
      </c>
      <c r="G29" s="133" t="s">
        <v>208</v>
      </c>
      <c r="H29" s="134">
        <v>10</v>
      </c>
      <c r="I29" s="124">
        <v>1762.838</v>
      </c>
      <c r="J29" s="125">
        <v>2.9109360563040105E-2</v>
      </c>
      <c r="K29" s="125">
        <v>0.3753031981964966</v>
      </c>
      <c r="L29" s="125">
        <v>0.24052125039283248</v>
      </c>
      <c r="M29" s="135">
        <v>16.516999999999999</v>
      </c>
      <c r="N29" s="136">
        <v>5.6726709998309546E-2</v>
      </c>
      <c r="O29" s="136">
        <v>29.214255649129417</v>
      </c>
      <c r="P29" s="137">
        <v>13</v>
      </c>
      <c r="Q29" s="138">
        <v>1</v>
      </c>
      <c r="R29" s="138">
        <v>515</v>
      </c>
    </row>
    <row r="30" spans="1:18" ht="16.5">
      <c r="A30" s="130" t="s">
        <v>118</v>
      </c>
      <c r="B30" s="131" t="s">
        <v>390</v>
      </c>
      <c r="C30" s="121" t="s">
        <v>67</v>
      </c>
      <c r="D30" s="122">
        <v>0.82131546267672584</v>
      </c>
      <c r="E30" s="132">
        <v>8197</v>
      </c>
      <c r="F30" s="123" t="s">
        <v>119</v>
      </c>
      <c r="G30" s="133" t="s">
        <v>216</v>
      </c>
      <c r="H30" s="134">
        <v>3</v>
      </c>
      <c r="I30" s="124">
        <v>2167.1930000000002</v>
      </c>
      <c r="J30" s="125">
        <v>1.656682324712417E-2</v>
      </c>
      <c r="K30" s="125">
        <v>0.37932116217702222</v>
      </c>
      <c r="L30" s="125">
        <v>0.26301303114212715</v>
      </c>
      <c r="M30" s="135">
        <v>18.178999999999998</v>
      </c>
      <c r="N30" s="136">
        <v>0.64599691859469821</v>
      </c>
      <c r="O30" s="136">
        <v>28.885290788591508</v>
      </c>
      <c r="P30" s="137">
        <v>1</v>
      </c>
      <c r="Q30" s="138">
        <v>14</v>
      </c>
      <c r="R30" s="138">
        <v>626</v>
      </c>
    </row>
    <row r="31" spans="1:18" ht="16.5">
      <c r="A31" s="130" t="s">
        <v>118</v>
      </c>
      <c r="B31" s="131" t="s">
        <v>392</v>
      </c>
      <c r="C31" s="121" t="s">
        <v>67</v>
      </c>
      <c r="D31" s="122">
        <v>0.84857142857142853</v>
      </c>
      <c r="E31" s="132">
        <v>7561</v>
      </c>
      <c r="F31" s="123" t="s">
        <v>119</v>
      </c>
      <c r="G31" s="133" t="s">
        <v>219</v>
      </c>
      <c r="H31" s="134">
        <v>1</v>
      </c>
      <c r="I31" s="124">
        <v>2819.6759999999999</v>
      </c>
      <c r="J31" s="125">
        <v>3.0078966771349903E-2</v>
      </c>
      <c r="K31" s="125">
        <v>0.40862325244812342</v>
      </c>
      <c r="L31" s="125">
        <v>0.23974385709563795</v>
      </c>
      <c r="M31" s="135">
        <v>16.696000000000002</v>
      </c>
      <c r="N31" s="136">
        <v>3.5465067617697923E-2</v>
      </c>
      <c r="O31" s="136">
        <v>56.283062309286599</v>
      </c>
      <c r="P31" s="137">
        <v>56</v>
      </c>
      <c r="Q31" s="138">
        <v>1</v>
      </c>
      <c r="R31" s="138">
        <v>1587</v>
      </c>
    </row>
    <row r="32" spans="1:18" ht="16.5">
      <c r="A32" s="130" t="s">
        <v>118</v>
      </c>
      <c r="B32" s="131" t="s">
        <v>402</v>
      </c>
      <c r="C32" s="121" t="s">
        <v>70</v>
      </c>
      <c r="D32" s="122">
        <v>0.70267521455648208</v>
      </c>
      <c r="E32" s="132">
        <v>1445</v>
      </c>
      <c r="F32" s="123" t="s">
        <v>121</v>
      </c>
      <c r="G32" s="133" t="s">
        <v>268</v>
      </c>
      <c r="H32" s="134">
        <v>2</v>
      </c>
      <c r="I32" s="124">
        <v>3627.25</v>
      </c>
      <c r="J32" s="125">
        <v>5.291685107164581E-3</v>
      </c>
      <c r="K32" s="125">
        <v>0.38463670734796496</v>
      </c>
      <c r="L32" s="125">
        <v>0.1601764422082845</v>
      </c>
      <c r="M32" s="135">
        <v>22.67</v>
      </c>
      <c r="N32" s="136">
        <v>0</v>
      </c>
      <c r="O32" s="136">
        <v>0</v>
      </c>
      <c r="P32" s="137">
        <v>66</v>
      </c>
      <c r="Q32" s="138">
        <v>9</v>
      </c>
      <c r="R32" s="138">
        <v>3842</v>
      </c>
    </row>
    <row r="33" spans="1:18" ht="16.5">
      <c r="A33" s="130" t="s">
        <v>118</v>
      </c>
      <c r="B33" s="131" t="s">
        <v>406</v>
      </c>
      <c r="C33" s="121" t="s">
        <v>67</v>
      </c>
      <c r="D33" s="122">
        <v>0.84794583674810364</v>
      </c>
      <c r="E33" s="132">
        <v>1881</v>
      </c>
      <c r="F33" s="123" t="s">
        <v>121</v>
      </c>
      <c r="G33" s="133" t="s">
        <v>270</v>
      </c>
      <c r="H33" s="134">
        <v>9</v>
      </c>
      <c r="I33" s="124">
        <v>4142.5430000000006</v>
      </c>
      <c r="J33" s="125">
        <v>1.1345766659986668E-2</v>
      </c>
      <c r="K33" s="125">
        <v>0.27736502196287277</v>
      </c>
      <c r="L33" s="125">
        <v>0.21291269637997726</v>
      </c>
      <c r="M33" s="135">
        <v>16.745999999999999</v>
      </c>
      <c r="N33" s="136">
        <v>7.2419284482985444E-2</v>
      </c>
      <c r="O33" s="136">
        <v>25.612286945482516</v>
      </c>
      <c r="P33" s="137">
        <v>12</v>
      </c>
      <c r="Q33" s="138">
        <v>3</v>
      </c>
      <c r="R33" s="138">
        <v>1061</v>
      </c>
    </row>
    <row r="34" spans="1:18" ht="16.5">
      <c r="A34" s="130" t="s">
        <v>118</v>
      </c>
      <c r="B34" s="131" t="s">
        <v>408</v>
      </c>
      <c r="C34" s="121" t="s">
        <v>67</v>
      </c>
      <c r="D34" s="122">
        <v>0.81199999999999994</v>
      </c>
      <c r="E34" s="132">
        <v>6000</v>
      </c>
      <c r="F34" s="123" t="s">
        <v>121</v>
      </c>
      <c r="G34" s="133" t="s">
        <v>274</v>
      </c>
      <c r="H34" s="134">
        <v>1</v>
      </c>
      <c r="I34" s="124">
        <v>2700.748</v>
      </c>
      <c r="J34" s="125">
        <v>8.1219625459380829E-3</v>
      </c>
      <c r="K34" s="125">
        <v>0.3010273837962516</v>
      </c>
      <c r="L34" s="125">
        <v>0.23326870926128612</v>
      </c>
      <c r="M34" s="135">
        <v>19.670999999999999</v>
      </c>
      <c r="N34" s="136">
        <v>2.2216067548693919</v>
      </c>
      <c r="O34" s="136">
        <v>44.209974421900895</v>
      </c>
      <c r="P34" s="137">
        <v>2</v>
      </c>
      <c r="Q34" s="138">
        <v>60</v>
      </c>
      <c r="R34" s="138">
        <v>1194</v>
      </c>
    </row>
    <row r="35" spans="1:18" ht="16.5">
      <c r="A35" s="130" t="s">
        <v>118</v>
      </c>
      <c r="B35" s="131" t="s">
        <v>410</v>
      </c>
      <c r="C35" s="121" t="s">
        <v>70</v>
      </c>
      <c r="D35" s="122">
        <v>0.79137612424157477</v>
      </c>
      <c r="E35" s="132">
        <v>7164</v>
      </c>
      <c r="F35" s="123" t="s">
        <v>119</v>
      </c>
      <c r="G35" s="133" t="s">
        <v>201</v>
      </c>
      <c r="H35" s="134">
        <v>7</v>
      </c>
      <c r="I35" s="124">
        <v>1293.454</v>
      </c>
      <c r="J35" s="125">
        <v>1.1441610794456618E-2</v>
      </c>
      <c r="K35" s="125">
        <v>0.39528469528571347</v>
      </c>
      <c r="L35" s="125">
        <v>0.12300507804778854</v>
      </c>
      <c r="M35" s="135">
        <v>20.959</v>
      </c>
      <c r="N35" s="136">
        <v>0.61849899571225575</v>
      </c>
      <c r="O35" s="136">
        <v>60.458276830872997</v>
      </c>
      <c r="P35" s="137">
        <v>2</v>
      </c>
      <c r="Q35" s="138">
        <v>9</v>
      </c>
      <c r="R35" s="138">
        <v>880</v>
      </c>
    </row>
    <row r="36" spans="1:18" ht="16.5">
      <c r="A36" s="130" t="s">
        <v>118</v>
      </c>
      <c r="B36" s="131" t="s">
        <v>412</v>
      </c>
      <c r="C36" s="121" t="s">
        <v>67</v>
      </c>
      <c r="D36" s="122">
        <v>0.83382601113910271</v>
      </c>
      <c r="E36" s="132">
        <v>606</v>
      </c>
      <c r="F36" s="123" t="s">
        <v>120</v>
      </c>
      <c r="G36" s="133" t="s">
        <v>237</v>
      </c>
      <c r="H36" s="134">
        <v>5</v>
      </c>
      <c r="I36" s="124">
        <v>2087.335</v>
      </c>
      <c r="J36" s="125">
        <v>4.6687549260121419E-2</v>
      </c>
      <c r="K36" s="125">
        <v>0.3609941418650392</v>
      </c>
      <c r="L36" s="125">
        <v>0.23244311862284289</v>
      </c>
      <c r="M36" s="135">
        <v>19.742999999999999</v>
      </c>
      <c r="N36" s="136">
        <v>0.19163191342070152</v>
      </c>
      <c r="O36" s="136">
        <v>22.708381740353129</v>
      </c>
      <c r="P36" s="137">
        <v>12</v>
      </c>
      <c r="Q36" s="138">
        <v>4</v>
      </c>
      <c r="R36" s="138">
        <v>474</v>
      </c>
    </row>
    <row r="37" spans="1:18" ht="16.5">
      <c r="A37" s="130" t="s">
        <v>118</v>
      </c>
      <c r="B37" s="131" t="s">
        <v>418</v>
      </c>
      <c r="C37" s="121" t="s">
        <v>67</v>
      </c>
      <c r="D37" s="122">
        <v>0.84408956709885219</v>
      </c>
      <c r="E37" s="132">
        <v>1370</v>
      </c>
      <c r="F37" s="123" t="s">
        <v>119</v>
      </c>
      <c r="G37" s="133" t="s">
        <v>197</v>
      </c>
      <c r="H37" s="134">
        <v>2</v>
      </c>
      <c r="I37" s="124">
        <v>1513.625</v>
      </c>
      <c r="J37" s="125">
        <v>1.4495775138248339E-2</v>
      </c>
      <c r="K37" s="125">
        <v>0.38065598036083464</v>
      </c>
      <c r="L37" s="125">
        <v>0.24312494838549839</v>
      </c>
      <c r="M37" s="135">
        <v>20.158000000000001</v>
      </c>
      <c r="N37" s="136">
        <v>0.13213312412255349</v>
      </c>
      <c r="O37" s="136">
        <v>65.075563630357578</v>
      </c>
      <c r="P37" s="137">
        <v>7</v>
      </c>
      <c r="Q37" s="138">
        <v>2</v>
      </c>
      <c r="R37" s="138">
        <v>985</v>
      </c>
    </row>
    <row r="38" spans="1:18" ht="16.5">
      <c r="A38" s="130" t="s">
        <v>118</v>
      </c>
      <c r="B38" s="131" t="s">
        <v>424</v>
      </c>
      <c r="C38" s="121" t="s">
        <v>67</v>
      </c>
      <c r="D38" s="122">
        <v>0.83301082139209504</v>
      </c>
      <c r="E38" s="132">
        <v>6690</v>
      </c>
      <c r="F38" s="123" t="s">
        <v>119</v>
      </c>
      <c r="G38" s="133" t="s">
        <v>207</v>
      </c>
      <c r="H38" s="134">
        <v>2</v>
      </c>
      <c r="I38" s="124">
        <v>1104.7650000000001</v>
      </c>
      <c r="J38" s="125">
        <v>2.6580116952514592E-2</v>
      </c>
      <c r="K38" s="125">
        <v>0.37615365507608239</v>
      </c>
      <c r="L38" s="125">
        <v>0.12427077220477062</v>
      </c>
      <c r="M38" s="135">
        <v>22.231999999999999</v>
      </c>
      <c r="N38" s="136">
        <v>0.18103397555136158</v>
      </c>
      <c r="O38" s="136">
        <v>13.215480215249396</v>
      </c>
      <c r="P38" s="137">
        <v>30</v>
      </c>
      <c r="Q38" s="138">
        <v>2</v>
      </c>
      <c r="R38" s="138">
        <v>151</v>
      </c>
    </row>
    <row r="39" spans="1:18" ht="16.5">
      <c r="A39" s="130" t="s">
        <v>118</v>
      </c>
      <c r="B39" s="131" t="s">
        <v>426</v>
      </c>
      <c r="C39" s="121" t="s">
        <v>67</v>
      </c>
      <c r="D39" s="122">
        <v>0.82861801516802969</v>
      </c>
      <c r="E39" s="132">
        <v>1585</v>
      </c>
      <c r="F39" s="123" t="s">
        <v>121</v>
      </c>
      <c r="G39" s="133" t="s">
        <v>260</v>
      </c>
      <c r="H39" s="134">
        <v>4</v>
      </c>
      <c r="I39" s="124">
        <v>4022.1440000000002</v>
      </c>
      <c r="J39" s="125">
        <v>6.7331954100669639E-3</v>
      </c>
      <c r="K39" s="125">
        <v>0.2856985734821843</v>
      </c>
      <c r="L39" s="125">
        <v>0.15041728988320657</v>
      </c>
      <c r="M39" s="135">
        <v>18.667999999999999</v>
      </c>
      <c r="N39" s="136">
        <v>0.397797791426662</v>
      </c>
      <c r="O39" s="136">
        <v>45.249498774782801</v>
      </c>
      <c r="P39" s="137">
        <v>1</v>
      </c>
      <c r="Q39" s="138">
        <v>16</v>
      </c>
      <c r="R39" s="138">
        <v>1820</v>
      </c>
    </row>
    <row r="40" spans="1:18" ht="16.5">
      <c r="A40" s="130" t="s">
        <v>118</v>
      </c>
      <c r="B40" s="131" t="s">
        <v>661</v>
      </c>
      <c r="C40" s="121" t="s">
        <v>67</v>
      </c>
      <c r="D40" s="122">
        <v>0.827654161825221</v>
      </c>
      <c r="E40" s="132">
        <v>1633</v>
      </c>
      <c r="F40" s="123" t="s">
        <v>120</v>
      </c>
      <c r="G40" s="133" t="s">
        <v>245</v>
      </c>
      <c r="H40" s="134">
        <v>6</v>
      </c>
      <c r="I40" s="124">
        <v>471.73400000000004</v>
      </c>
      <c r="J40" s="125">
        <v>2.9491462373743251E-2</v>
      </c>
      <c r="K40" s="125">
        <v>0.36969334781616192</v>
      </c>
      <c r="L40" s="125">
        <v>0.25475110816732055</v>
      </c>
      <c r="M40" s="135">
        <v>24.193000000000001</v>
      </c>
      <c r="N40" s="136">
        <v>0.63595161680099377</v>
      </c>
      <c r="O40" s="136">
        <v>32.009564712316681</v>
      </c>
      <c r="P40" s="137">
        <v>9</v>
      </c>
      <c r="Q40" s="138">
        <v>3</v>
      </c>
      <c r="R40" s="138">
        <v>225</v>
      </c>
    </row>
    <row r="41" spans="1:18" ht="16.5">
      <c r="A41" s="130" t="s">
        <v>118</v>
      </c>
      <c r="B41" s="131" t="s">
        <v>428</v>
      </c>
      <c r="C41" s="121" t="s">
        <v>67</v>
      </c>
      <c r="D41" s="122">
        <v>0.81663855942330188</v>
      </c>
      <c r="E41" s="132">
        <v>9106</v>
      </c>
      <c r="F41" s="123" t="s">
        <v>119</v>
      </c>
      <c r="G41" s="133" t="s">
        <v>206</v>
      </c>
      <c r="H41" s="134">
        <v>11</v>
      </c>
      <c r="I41" s="124">
        <v>5855.7869999999984</v>
      </c>
      <c r="J41" s="125">
        <v>2.2084385706814699E-2</v>
      </c>
      <c r="K41" s="125">
        <v>0.37813376250157948</v>
      </c>
      <c r="L41" s="125">
        <v>0.20219971117685773</v>
      </c>
      <c r="M41" s="135">
        <v>18.545000000000002</v>
      </c>
      <c r="N41" s="136">
        <v>4.5083607036936293</v>
      </c>
      <c r="O41" s="136">
        <v>35.913191514650386</v>
      </c>
      <c r="P41" s="137">
        <v>34</v>
      </c>
      <c r="Q41" s="138">
        <v>264</v>
      </c>
      <c r="R41" s="138">
        <v>2120</v>
      </c>
    </row>
    <row r="42" spans="1:18" ht="16.5">
      <c r="A42" s="130" t="s">
        <v>118</v>
      </c>
      <c r="B42" s="131" t="s">
        <v>434</v>
      </c>
      <c r="C42" s="121" t="s">
        <v>70</v>
      </c>
      <c r="D42" s="122">
        <v>0.78355579144153487</v>
      </c>
      <c r="E42" s="132">
        <v>8002</v>
      </c>
      <c r="F42" s="123" t="s">
        <v>121</v>
      </c>
      <c r="G42" s="133" t="s">
        <v>268</v>
      </c>
      <c r="H42" s="134">
        <v>2</v>
      </c>
      <c r="I42" s="124">
        <v>4073.9079999999999</v>
      </c>
      <c r="J42" s="125">
        <v>1.5846702939043257E-2</v>
      </c>
      <c r="K42" s="125">
        <v>0.31431694184919867</v>
      </c>
      <c r="L42" s="125">
        <v>0.20593431620313596</v>
      </c>
      <c r="M42" s="135">
        <v>18.884</v>
      </c>
      <c r="N42" s="136">
        <v>0.22091809633403603</v>
      </c>
      <c r="O42" s="136">
        <v>69.785571986407163</v>
      </c>
      <c r="P42" s="137">
        <v>28</v>
      </c>
      <c r="Q42" s="138">
        <v>9</v>
      </c>
      <c r="R42" s="138">
        <v>2844</v>
      </c>
    </row>
    <row r="43" spans="1:18" ht="16.5">
      <c r="A43" s="130" t="s">
        <v>118</v>
      </c>
      <c r="B43" s="131" t="s">
        <v>436</v>
      </c>
      <c r="C43" s="121" t="s">
        <v>67</v>
      </c>
      <c r="D43" s="122">
        <v>0.83619047619047615</v>
      </c>
      <c r="E43" s="132">
        <v>2025</v>
      </c>
      <c r="F43" s="123" t="s">
        <v>120</v>
      </c>
      <c r="G43" s="133" t="s">
        <v>230</v>
      </c>
      <c r="H43" s="134">
        <v>1</v>
      </c>
      <c r="I43" s="124">
        <v>2200.221</v>
      </c>
      <c r="J43" s="125">
        <v>3.4250474724231712E-2</v>
      </c>
      <c r="K43" s="125">
        <v>0.39231688636895862</v>
      </c>
      <c r="L43" s="125">
        <v>0.15998392888714361</v>
      </c>
      <c r="M43" s="135">
        <v>18.088000000000001</v>
      </c>
      <c r="N43" s="136">
        <v>0</v>
      </c>
      <c r="O43" s="136">
        <v>13.544093979650226</v>
      </c>
      <c r="P43" s="137">
        <v>29</v>
      </c>
      <c r="Q43" s="138">
        <v>0</v>
      </c>
      <c r="R43" s="138">
        <v>298</v>
      </c>
    </row>
    <row r="44" spans="1:18" ht="16.5">
      <c r="A44" s="130" t="s">
        <v>118</v>
      </c>
      <c r="B44" s="131" t="s">
        <v>442</v>
      </c>
      <c r="C44" s="121" t="s">
        <v>67</v>
      </c>
      <c r="D44" s="122">
        <v>0.81394674565310177</v>
      </c>
      <c r="E44" s="132">
        <v>4</v>
      </c>
      <c r="F44" s="123" t="s">
        <v>119</v>
      </c>
      <c r="G44" s="133" t="s">
        <v>215</v>
      </c>
      <c r="H44" s="134">
        <v>3</v>
      </c>
      <c r="I44" s="124">
        <v>813.05099999999993</v>
      </c>
      <c r="J44" s="125">
        <v>2.4345874955775459E-2</v>
      </c>
      <c r="K44" s="125">
        <v>0.3715325130699475</v>
      </c>
      <c r="L44" s="125">
        <v>0.25090676968603443</v>
      </c>
      <c r="M44" s="135">
        <v>23.507000000000001</v>
      </c>
      <c r="N44" s="136">
        <v>0</v>
      </c>
      <c r="O44" s="136">
        <v>2.0908897473836205</v>
      </c>
      <c r="P44" s="137">
        <v>64</v>
      </c>
      <c r="Q44" s="138">
        <v>3</v>
      </c>
      <c r="R44" s="138">
        <v>723</v>
      </c>
    </row>
    <row r="45" spans="1:18" ht="16.5">
      <c r="A45" s="130" t="s">
        <v>118</v>
      </c>
      <c r="B45" s="131" t="s">
        <v>444</v>
      </c>
      <c r="C45" s="121" t="s">
        <v>67</v>
      </c>
      <c r="D45" s="122">
        <v>0.83516211490102299</v>
      </c>
      <c r="E45" s="132">
        <v>5933</v>
      </c>
      <c r="F45" s="123" t="s">
        <v>119</v>
      </c>
      <c r="G45" s="133" t="s">
        <v>215</v>
      </c>
      <c r="H45" s="134">
        <v>5</v>
      </c>
      <c r="I45" s="124">
        <v>2351.866</v>
      </c>
      <c r="J45" s="125">
        <v>2.0584109595039059E-2</v>
      </c>
      <c r="K45" s="125">
        <v>0.37223700240957575</v>
      </c>
      <c r="L45" s="125">
        <v>0.26319526707729096</v>
      </c>
      <c r="M45" s="135">
        <v>19.242999999999999</v>
      </c>
      <c r="N45" s="136">
        <v>0.12755828775959174</v>
      </c>
      <c r="O45" s="136">
        <v>9.1841967186906057</v>
      </c>
      <c r="P45" s="137">
        <v>64</v>
      </c>
      <c r="Q45" s="138">
        <v>3</v>
      </c>
      <c r="R45" s="138">
        <v>216</v>
      </c>
    </row>
    <row r="46" spans="1:18" ht="16.5">
      <c r="A46" s="130" t="s">
        <v>118</v>
      </c>
      <c r="B46" s="131" t="s">
        <v>453</v>
      </c>
      <c r="C46" s="121" t="s">
        <v>70</v>
      </c>
      <c r="D46" s="122">
        <v>0.76</v>
      </c>
      <c r="E46" s="132">
        <v>7679</v>
      </c>
      <c r="F46" s="123" t="s">
        <v>119</v>
      </c>
      <c r="G46" s="133" t="s">
        <v>218</v>
      </c>
      <c r="H46" s="134">
        <v>1</v>
      </c>
      <c r="I46" s="124">
        <v>1073.8510000000001</v>
      </c>
      <c r="J46" s="125">
        <v>2.4313150145952481E-2</v>
      </c>
      <c r="K46" s="125">
        <v>0.36057645102983926</v>
      </c>
      <c r="L46" s="125">
        <v>0.21790732606292676</v>
      </c>
      <c r="M46" s="135">
        <v>21.084</v>
      </c>
      <c r="N46" s="136">
        <v>9.3122788915780672E-2</v>
      </c>
      <c r="O46" s="136">
        <v>27.750591096902639</v>
      </c>
      <c r="P46" s="137">
        <v>12</v>
      </c>
      <c r="Q46" s="138">
        <v>1</v>
      </c>
      <c r="R46" s="138">
        <v>298</v>
      </c>
    </row>
    <row r="47" spans="1:18" ht="16.5">
      <c r="A47" s="130" t="s">
        <v>118</v>
      </c>
      <c r="B47" s="131" t="s">
        <v>457</v>
      </c>
      <c r="C47" s="121" t="s">
        <v>70</v>
      </c>
      <c r="D47" s="122">
        <v>0.78554684855525658</v>
      </c>
      <c r="E47" s="132">
        <v>6377</v>
      </c>
      <c r="F47" s="123" t="s">
        <v>119</v>
      </c>
      <c r="G47" s="133" t="s">
        <v>210</v>
      </c>
      <c r="H47" s="134">
        <v>4</v>
      </c>
      <c r="I47" s="124">
        <v>1203.3739999999998</v>
      </c>
      <c r="J47" s="125">
        <v>3.0822737871460178E-2</v>
      </c>
      <c r="K47" s="125">
        <v>0.36674321393263487</v>
      </c>
      <c r="L47" s="125">
        <v>0.27505995642252534</v>
      </c>
      <c r="M47" s="135">
        <v>18.687999999999999</v>
      </c>
      <c r="N47" s="136">
        <v>0.6647974777583695</v>
      </c>
      <c r="O47" s="136">
        <v>12.049454284370448</v>
      </c>
      <c r="P47" s="137">
        <v>12</v>
      </c>
      <c r="Q47" s="138">
        <v>8</v>
      </c>
      <c r="R47" s="138">
        <v>145</v>
      </c>
    </row>
    <row r="48" spans="1:18" ht="16.5">
      <c r="A48" s="130" t="s">
        <v>118</v>
      </c>
      <c r="B48" s="131" t="s">
        <v>463</v>
      </c>
      <c r="C48" s="121" t="s">
        <v>67</v>
      </c>
      <c r="D48" s="122">
        <v>0.84982946711862795</v>
      </c>
      <c r="E48" s="132">
        <v>6062</v>
      </c>
      <c r="F48" s="123" t="s">
        <v>119</v>
      </c>
      <c r="G48" s="133" t="s">
        <v>203</v>
      </c>
      <c r="H48" s="134">
        <v>3</v>
      </c>
      <c r="I48" s="124">
        <v>2598.2839999999997</v>
      </c>
      <c r="J48" s="125">
        <v>1.03405911928241E-2</v>
      </c>
      <c r="K48" s="125">
        <v>0.39320011645509079</v>
      </c>
      <c r="L48" s="125">
        <v>0.2232242510826376</v>
      </c>
      <c r="M48" s="135">
        <v>16.542000000000002</v>
      </c>
      <c r="N48" s="136">
        <v>0</v>
      </c>
      <c r="O48" s="136">
        <v>8.7750222839381689</v>
      </c>
      <c r="P48" s="137">
        <v>29</v>
      </c>
      <c r="Q48" s="138">
        <v>0</v>
      </c>
      <c r="R48" s="138">
        <v>228</v>
      </c>
    </row>
    <row r="49" spans="1:18" ht="16.5">
      <c r="A49" s="130" t="s">
        <v>118</v>
      </c>
      <c r="B49" s="131" t="s">
        <v>469</v>
      </c>
      <c r="C49" s="121" t="s">
        <v>67</v>
      </c>
      <c r="D49" s="122">
        <v>0.82437036180901357</v>
      </c>
      <c r="E49" s="132">
        <v>244</v>
      </c>
      <c r="F49" s="123" t="s">
        <v>121</v>
      </c>
      <c r="G49" s="133" t="s">
        <v>265</v>
      </c>
      <c r="H49" s="134">
        <v>3</v>
      </c>
      <c r="I49" s="124">
        <v>4746.5649999999996</v>
      </c>
      <c r="J49" s="125">
        <v>1.1873169363565717E-2</v>
      </c>
      <c r="K49" s="125">
        <v>0.27953451147219299</v>
      </c>
      <c r="L49" s="125">
        <v>0.1647507197310055</v>
      </c>
      <c r="M49" s="135">
        <v>16.783999999999999</v>
      </c>
      <c r="N49" s="136">
        <v>0.18961080275946923</v>
      </c>
      <c r="O49" s="136">
        <v>7.5422963764322208</v>
      </c>
      <c r="P49" s="137">
        <v>15</v>
      </c>
      <c r="Q49" s="138">
        <v>9</v>
      </c>
      <c r="R49" s="138">
        <v>358</v>
      </c>
    </row>
    <row r="50" spans="1:18" ht="16.5">
      <c r="A50" s="130" t="s">
        <v>118</v>
      </c>
      <c r="B50" s="131" t="s">
        <v>471</v>
      </c>
      <c r="C50" s="121" t="s">
        <v>67</v>
      </c>
      <c r="D50" s="122">
        <v>0.8260512049135692</v>
      </c>
      <c r="E50" s="132">
        <v>1350</v>
      </c>
      <c r="F50" s="123" t="s">
        <v>121</v>
      </c>
      <c r="G50" s="133" t="s">
        <v>265</v>
      </c>
      <c r="H50" s="134">
        <v>4</v>
      </c>
      <c r="I50" s="124">
        <v>5174.8940000000002</v>
      </c>
      <c r="J50" s="125">
        <v>1.1716109702610297E-2</v>
      </c>
      <c r="K50" s="125">
        <v>0.29084443091034595</v>
      </c>
      <c r="L50" s="125">
        <v>0.17063151438464247</v>
      </c>
      <c r="M50" s="135">
        <v>18.167999999999999</v>
      </c>
      <c r="N50" s="136">
        <v>1.4879531831956363</v>
      </c>
      <c r="O50" s="136">
        <v>39.073264109371131</v>
      </c>
      <c r="P50" s="137">
        <v>20</v>
      </c>
      <c r="Q50" s="138">
        <v>77</v>
      </c>
      <c r="R50" s="138">
        <v>2022</v>
      </c>
    </row>
    <row r="51" spans="1:18" ht="16.5">
      <c r="A51" s="130" t="s">
        <v>118</v>
      </c>
      <c r="B51" s="131" t="s">
        <v>473</v>
      </c>
      <c r="C51" s="121" t="s">
        <v>67</v>
      </c>
      <c r="D51" s="122">
        <v>0.82402252078753968</v>
      </c>
      <c r="E51" s="132">
        <v>91</v>
      </c>
      <c r="F51" s="123" t="s">
        <v>121</v>
      </c>
      <c r="G51" s="133" t="s">
        <v>272</v>
      </c>
      <c r="H51" s="134">
        <v>4</v>
      </c>
      <c r="I51" s="124">
        <v>4451.585</v>
      </c>
      <c r="J51" s="125">
        <v>2.665708217339045E-2</v>
      </c>
      <c r="K51" s="125">
        <v>0.33861290449515585</v>
      </c>
      <c r="L51" s="125">
        <v>0.17361216118466666</v>
      </c>
      <c r="M51" s="135">
        <v>18.178000000000001</v>
      </c>
      <c r="N51" s="136">
        <v>0.17971127137862133</v>
      </c>
      <c r="O51" s="136">
        <v>26.327701256968023</v>
      </c>
      <c r="P51" s="137">
        <v>54</v>
      </c>
      <c r="Q51" s="138">
        <v>8</v>
      </c>
      <c r="R51" s="138">
        <v>1175</v>
      </c>
    </row>
    <row r="52" spans="1:18" ht="16.5">
      <c r="A52" s="130" t="s">
        <v>118</v>
      </c>
      <c r="B52" s="131" t="s">
        <v>479</v>
      </c>
      <c r="C52" s="121" t="s">
        <v>67</v>
      </c>
      <c r="D52" s="122">
        <v>0.80904470273194951</v>
      </c>
      <c r="E52" s="132">
        <v>6487</v>
      </c>
      <c r="F52" s="123" t="s">
        <v>119</v>
      </c>
      <c r="G52" s="133" t="s">
        <v>203</v>
      </c>
      <c r="H52" s="134">
        <v>3</v>
      </c>
      <c r="I52" s="124">
        <v>2128.5529999999999</v>
      </c>
      <c r="J52" s="125">
        <v>3.1075634519935582E-2</v>
      </c>
      <c r="K52" s="125">
        <v>0.35144825020378528</v>
      </c>
      <c r="L52" s="125">
        <v>0.21704885901361159</v>
      </c>
      <c r="M52" s="135">
        <v>19.097999999999999</v>
      </c>
      <c r="N52" s="136">
        <v>0.70470408770653115</v>
      </c>
      <c r="O52" s="136">
        <v>34.953322750243949</v>
      </c>
      <c r="P52" s="137">
        <v>10</v>
      </c>
      <c r="Q52" s="138">
        <v>15</v>
      </c>
      <c r="R52" s="138">
        <v>744</v>
      </c>
    </row>
    <row r="53" spans="1:18" ht="16.5">
      <c r="A53" s="130" t="s">
        <v>118</v>
      </c>
      <c r="B53" s="131" t="s">
        <v>489</v>
      </c>
      <c r="C53" s="121" t="s">
        <v>70</v>
      </c>
      <c r="D53" s="122">
        <v>0.76863636363636356</v>
      </c>
      <c r="E53" s="132">
        <v>3041</v>
      </c>
      <c r="F53" s="123" t="s">
        <v>120</v>
      </c>
      <c r="G53" s="133" t="s">
        <v>254</v>
      </c>
      <c r="H53" s="134">
        <v>1</v>
      </c>
      <c r="I53" s="124">
        <v>1961.3430000000001</v>
      </c>
      <c r="J53" s="125">
        <v>2.441477848091287E-2</v>
      </c>
      <c r="K53" s="125">
        <v>0.35016428439297914</v>
      </c>
      <c r="L53" s="125">
        <v>0.1323825018202594</v>
      </c>
      <c r="M53" s="135">
        <v>19.045999999999999</v>
      </c>
      <c r="N53" s="136">
        <v>5.0985472709260946E-2</v>
      </c>
      <c r="O53" s="136">
        <v>43.694550111836634</v>
      </c>
      <c r="P53" s="137">
        <v>4</v>
      </c>
      <c r="Q53" s="138">
        <v>2</v>
      </c>
      <c r="R53" s="138">
        <v>866</v>
      </c>
    </row>
    <row r="54" spans="1:18" ht="16.5">
      <c r="A54" s="130" t="s">
        <v>118</v>
      </c>
      <c r="B54" s="131" t="s">
        <v>493</v>
      </c>
      <c r="C54" s="121" t="s">
        <v>67</v>
      </c>
      <c r="D54" s="122">
        <v>0.81904374866629004</v>
      </c>
      <c r="E54" s="132">
        <v>8988</v>
      </c>
      <c r="F54" s="123" t="s">
        <v>120</v>
      </c>
      <c r="G54" s="133" t="s">
        <v>230</v>
      </c>
      <c r="H54" s="134">
        <v>2</v>
      </c>
      <c r="I54" s="124">
        <v>1488.5610000000001</v>
      </c>
      <c r="J54" s="125">
        <v>2.3815949010647208E-2</v>
      </c>
      <c r="K54" s="125">
        <v>0.36312423524318305</v>
      </c>
      <c r="L54" s="125">
        <v>0.23378282784514712</v>
      </c>
      <c r="M54" s="135">
        <v>21.588999999999999</v>
      </c>
      <c r="N54" s="136">
        <v>0.26871589407488167</v>
      </c>
      <c r="O54" s="136">
        <v>51.660630635896005</v>
      </c>
      <c r="P54" s="137">
        <v>11</v>
      </c>
      <c r="Q54" s="138">
        <v>4</v>
      </c>
      <c r="R54" s="138">
        <v>769</v>
      </c>
    </row>
    <row r="55" spans="1:18" ht="16.5">
      <c r="A55" s="130" t="s">
        <v>118</v>
      </c>
      <c r="B55" s="131" t="s">
        <v>495</v>
      </c>
      <c r="C55" s="121" t="s">
        <v>70</v>
      </c>
      <c r="D55" s="122">
        <v>0.78632683512415791</v>
      </c>
      <c r="E55" s="132">
        <v>257</v>
      </c>
      <c r="F55" s="123" t="s">
        <v>121</v>
      </c>
      <c r="G55" s="133" t="s">
        <v>266</v>
      </c>
      <c r="H55" s="134">
        <v>8</v>
      </c>
      <c r="I55" s="124">
        <v>4566.6119999999992</v>
      </c>
      <c r="J55" s="125">
        <v>1.2817767923965937E-2</v>
      </c>
      <c r="K55" s="125">
        <v>0.28532049273349425</v>
      </c>
      <c r="L55" s="125">
        <v>0.15175364143045217</v>
      </c>
      <c r="M55" s="135">
        <v>20.343</v>
      </c>
      <c r="N55" s="136">
        <v>0.19708265120837948</v>
      </c>
      <c r="O55" s="136">
        <v>57.044478488647613</v>
      </c>
      <c r="P55" s="137">
        <v>12</v>
      </c>
      <c r="Q55" s="138">
        <v>9</v>
      </c>
      <c r="R55" s="138">
        <v>2605</v>
      </c>
    </row>
    <row r="56" spans="1:18" ht="16.5">
      <c r="A56" s="130" t="s">
        <v>118</v>
      </c>
      <c r="B56" s="131" t="s">
        <v>503</v>
      </c>
      <c r="C56" s="121" t="s">
        <v>70</v>
      </c>
      <c r="D56" s="122">
        <v>0.7925704619157492</v>
      </c>
      <c r="E56" s="132">
        <v>4685</v>
      </c>
      <c r="F56" s="123" t="s">
        <v>120</v>
      </c>
      <c r="G56" s="133" t="s">
        <v>243</v>
      </c>
      <c r="H56" s="134">
        <v>8</v>
      </c>
      <c r="I56" s="124">
        <v>1181.4420000000002</v>
      </c>
      <c r="J56" s="125">
        <v>6.5565082032209704E-2</v>
      </c>
      <c r="K56" s="125">
        <v>0.32500865120087419</v>
      </c>
      <c r="L56" s="125">
        <v>0.2048295890972136</v>
      </c>
      <c r="M56" s="135">
        <v>20.5</v>
      </c>
      <c r="N56" s="136">
        <v>8.4642326919137784E-2</v>
      </c>
      <c r="O56" s="136">
        <v>16.420611422312732</v>
      </c>
      <c r="P56" s="137">
        <v>7</v>
      </c>
      <c r="Q56" s="138">
        <v>1</v>
      </c>
      <c r="R56" s="138">
        <v>203</v>
      </c>
    </row>
    <row r="57" spans="1:18" ht="16.5">
      <c r="A57" s="130" t="s">
        <v>118</v>
      </c>
      <c r="B57" s="131" t="s">
        <v>509</v>
      </c>
      <c r="C57" s="121" t="s">
        <v>67</v>
      </c>
      <c r="D57" s="122">
        <v>0.8235191759250462</v>
      </c>
      <c r="E57" s="132">
        <v>8880</v>
      </c>
      <c r="F57" s="123" t="s">
        <v>119</v>
      </c>
      <c r="G57" s="133" t="s">
        <v>204</v>
      </c>
      <c r="H57" s="134">
        <v>3</v>
      </c>
      <c r="I57" s="124">
        <v>2049.3789999999999</v>
      </c>
      <c r="J57" s="125">
        <v>1.4372912985209081E-2</v>
      </c>
      <c r="K57" s="125">
        <v>0.39897202419364708</v>
      </c>
      <c r="L57" s="125">
        <v>0.16892491767309764</v>
      </c>
      <c r="M57" s="135">
        <v>19.010999999999999</v>
      </c>
      <c r="N57" s="136">
        <v>0.14638580760318126</v>
      </c>
      <c r="O57" s="136">
        <v>18.444611758000839</v>
      </c>
      <c r="P57" s="137">
        <v>15</v>
      </c>
      <c r="Q57" s="138">
        <v>3</v>
      </c>
      <c r="R57" s="138">
        <v>387</v>
      </c>
    </row>
    <row r="58" spans="1:18" ht="16.5">
      <c r="A58" s="130" t="s">
        <v>118</v>
      </c>
      <c r="B58" s="131" t="s">
        <v>511</v>
      </c>
      <c r="C58" s="121" t="s">
        <v>70</v>
      </c>
      <c r="D58" s="122">
        <v>0.78142857142857136</v>
      </c>
      <c r="E58" s="132">
        <v>231</v>
      </c>
      <c r="F58" s="123" t="s">
        <v>119</v>
      </c>
      <c r="G58" s="133" t="s">
        <v>226</v>
      </c>
      <c r="H58" s="134">
        <v>1</v>
      </c>
      <c r="I58" s="124">
        <v>881.20299999999997</v>
      </c>
      <c r="J58" s="125">
        <v>3.2805754561671251E-2</v>
      </c>
      <c r="K58" s="125">
        <v>0.40546291433979909</v>
      </c>
      <c r="L58" s="125">
        <v>0.28710751098214599</v>
      </c>
      <c r="M58" s="135">
        <v>20.699000000000002</v>
      </c>
      <c r="N58" s="136">
        <v>0.90784983709769485</v>
      </c>
      <c r="O58" s="136">
        <v>44.484642017787053</v>
      </c>
      <c r="P58" s="137">
        <v>15</v>
      </c>
      <c r="Q58" s="138">
        <v>8</v>
      </c>
      <c r="R58" s="138">
        <v>392</v>
      </c>
    </row>
    <row r="59" spans="1:18" ht="16.5">
      <c r="A59" s="130" t="s">
        <v>118</v>
      </c>
      <c r="B59" s="131" t="s">
        <v>513</v>
      </c>
      <c r="C59" s="121" t="s">
        <v>67</v>
      </c>
      <c r="D59" s="122">
        <v>0.8339315650453698</v>
      </c>
      <c r="E59" s="132">
        <v>2999</v>
      </c>
      <c r="F59" s="123" t="s">
        <v>119</v>
      </c>
      <c r="G59" s="133" t="s">
        <v>219</v>
      </c>
      <c r="H59" s="134">
        <v>3</v>
      </c>
      <c r="I59" s="124">
        <v>2691.7749999999996</v>
      </c>
      <c r="J59" s="125">
        <v>2.9210057889456038E-2</v>
      </c>
      <c r="K59" s="125">
        <v>0.37363486400737572</v>
      </c>
      <c r="L59" s="125">
        <v>0.296458656462743</v>
      </c>
      <c r="M59" s="135">
        <v>17.216999999999999</v>
      </c>
      <c r="N59" s="136">
        <v>0.55725311365177266</v>
      </c>
      <c r="O59" s="136">
        <v>62.635249974459242</v>
      </c>
      <c r="P59" s="137">
        <v>26</v>
      </c>
      <c r="Q59" s="138">
        <v>15</v>
      </c>
      <c r="R59" s="138">
        <v>1686</v>
      </c>
    </row>
    <row r="60" spans="1:18" ht="16.5">
      <c r="A60" s="130" t="s">
        <v>118</v>
      </c>
      <c r="B60" s="131" t="s">
        <v>515</v>
      </c>
      <c r="C60" s="121" t="s">
        <v>67</v>
      </c>
      <c r="D60" s="122">
        <v>0.82525163929114298</v>
      </c>
      <c r="E60" s="132">
        <v>4406</v>
      </c>
      <c r="F60" s="123" t="s">
        <v>121</v>
      </c>
      <c r="G60" s="133" t="s">
        <v>270</v>
      </c>
      <c r="H60" s="134">
        <v>3</v>
      </c>
      <c r="I60" s="124">
        <v>1219.0330000000001</v>
      </c>
      <c r="J60" s="125">
        <v>1.4791302640610852E-2</v>
      </c>
      <c r="K60" s="125">
        <v>0.32287253278701994</v>
      </c>
      <c r="L60" s="125">
        <v>0.12222802828143292</v>
      </c>
      <c r="M60" s="135">
        <v>19.440000000000001</v>
      </c>
      <c r="N60" s="136">
        <v>0.41016116872964059</v>
      </c>
      <c r="O60" s="136">
        <v>54.469403207296267</v>
      </c>
      <c r="P60" s="137">
        <v>13</v>
      </c>
      <c r="Q60" s="138">
        <v>5</v>
      </c>
      <c r="R60" s="138">
        <v>664</v>
      </c>
    </row>
    <row r="61" spans="1:18" ht="16.5">
      <c r="A61" s="130" t="s">
        <v>118</v>
      </c>
      <c r="B61" s="131" t="s">
        <v>517</v>
      </c>
      <c r="C61" s="121" t="s">
        <v>67</v>
      </c>
      <c r="D61" s="122">
        <v>0.81408146270891857</v>
      </c>
      <c r="E61" s="132">
        <v>7959</v>
      </c>
      <c r="F61" s="123" t="s">
        <v>121</v>
      </c>
      <c r="G61" s="133" t="s">
        <v>266</v>
      </c>
      <c r="H61" s="134">
        <v>3</v>
      </c>
      <c r="I61" s="124">
        <v>4229.5770000000002</v>
      </c>
      <c r="J61" s="125">
        <v>2.2556340805359345E-3</v>
      </c>
      <c r="K61" s="125">
        <v>0.30527002718992319</v>
      </c>
      <c r="L61" s="125">
        <v>0.19316352439026407</v>
      </c>
      <c r="M61" s="135">
        <v>17.902000000000001</v>
      </c>
      <c r="N61" s="136">
        <v>0.52014657730548464</v>
      </c>
      <c r="O61" s="136">
        <v>30.972364375917497</v>
      </c>
      <c r="P61" s="137">
        <v>31</v>
      </c>
      <c r="Q61" s="138">
        <v>22</v>
      </c>
      <c r="R61" s="138">
        <v>1310</v>
      </c>
    </row>
    <row r="62" spans="1:18" ht="16.5">
      <c r="A62" s="130" t="s">
        <v>118</v>
      </c>
      <c r="B62" s="131" t="s">
        <v>523</v>
      </c>
      <c r="C62" s="121" t="s">
        <v>67</v>
      </c>
      <c r="D62" s="122">
        <v>0.83428050621840022</v>
      </c>
      <c r="E62" s="132">
        <v>4339</v>
      </c>
      <c r="F62" s="123" t="s">
        <v>119</v>
      </c>
      <c r="G62" s="133" t="s">
        <v>216</v>
      </c>
      <c r="H62" s="134">
        <v>10</v>
      </c>
      <c r="I62" s="124">
        <v>1050.7779999999998</v>
      </c>
      <c r="J62" s="125">
        <v>1.3448204218713546E-2</v>
      </c>
      <c r="K62" s="125">
        <v>0.3750617431906339</v>
      </c>
      <c r="L62" s="125">
        <v>0.23126933334250388</v>
      </c>
      <c r="M62" s="135">
        <v>20.753</v>
      </c>
      <c r="N62" s="136">
        <v>9.516758059266564E-2</v>
      </c>
      <c r="O62" s="136">
        <v>30.453625789653007</v>
      </c>
      <c r="P62" s="137">
        <v>1</v>
      </c>
      <c r="Q62" s="138">
        <v>2</v>
      </c>
      <c r="R62" s="138">
        <v>359</v>
      </c>
    </row>
  </sheetData>
  <phoneticPr fontId="3" type="noConversion"/>
  <conditionalFormatting sqref="C14:D62">
    <cfRule type="containsText" dxfId="19" priority="1" operator="containsText" text="F">
      <formula>NOT(ISERROR(SEARCH("F",C14)))</formula>
    </cfRule>
    <cfRule type="containsText" dxfId="18" priority="2" operator="containsText" text="D">
      <formula>NOT(ISERROR(SEARCH("D",C14)))</formula>
    </cfRule>
    <cfRule type="containsText" dxfId="17" priority="3" operator="containsText" text="C">
      <formula>NOT(ISERROR(SEARCH("C",C14)))</formula>
    </cfRule>
    <cfRule type="containsText" dxfId="16" priority="4" operator="containsText" text="B">
      <formula>NOT(ISERROR(SEARCH("B",C14)))</formula>
    </cfRule>
    <cfRule type="containsText" dxfId="15" priority="5" operator="containsText" text="A">
      <formula>NOT(ISERROR(SEARCH("A",C14)))</formula>
    </cfRule>
    <cfRule type="containsText" dxfId="1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46"/>
  <sheetViews>
    <sheetView showGridLines="0" zoomScaleNormal="100" zoomScaleSheetLayoutView="85" workbookViewId="0">
      <selection activeCell="A2" sqref="A2:K2"/>
    </sheetView>
  </sheetViews>
  <sheetFormatPr defaultRowHeight="13.5"/>
  <cols>
    <col min="1" max="2" width="9.140625" style="144"/>
    <col min="3" max="3" width="9.85546875" style="144" customWidth="1"/>
    <col min="4" max="16384" width="9.140625" style="144"/>
  </cols>
  <sheetData>
    <row r="1" spans="1:11" ht="3.75" customHeight="1">
      <c r="A1" s="139"/>
      <c r="B1" s="140"/>
      <c r="C1" s="141"/>
      <c r="D1" s="142"/>
      <c r="E1" s="142"/>
      <c r="F1" s="143"/>
      <c r="G1" s="142"/>
      <c r="H1" s="142"/>
      <c r="I1" s="142"/>
      <c r="J1" s="142"/>
      <c r="K1" s="142"/>
    </row>
    <row r="2" spans="1:11" ht="41.25">
      <c r="A2" s="305" t="s">
        <v>725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</row>
    <row r="4" spans="1:11" ht="17.25">
      <c r="A4" s="145" t="s">
        <v>529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6" spans="1:11" ht="26.25">
      <c r="A6" s="147"/>
    </row>
    <row r="7" spans="1:11" ht="130.5" customHeight="1">
      <c r="A7" s="147"/>
    </row>
    <row r="8" spans="1:11" ht="26.25">
      <c r="A8" s="147"/>
    </row>
    <row r="9" spans="1:11" ht="26.25">
      <c r="A9" s="147"/>
    </row>
    <row r="10" spans="1:11" ht="40.5" customHeight="1">
      <c r="A10" s="147" t="s">
        <v>530</v>
      </c>
    </row>
    <row r="11" spans="1:11" ht="19.5" customHeight="1">
      <c r="A11" s="147"/>
    </row>
    <row r="12" spans="1:11" ht="17.25">
      <c r="A12" s="148" t="s">
        <v>531</v>
      </c>
    </row>
    <row r="13" spans="1:11" ht="40.5">
      <c r="A13" s="126" t="s">
        <v>0</v>
      </c>
      <c r="B13" s="127" t="s">
        <v>74</v>
      </c>
      <c r="C13" s="119" t="s">
        <v>65</v>
      </c>
      <c r="D13" s="119" t="s">
        <v>158</v>
      </c>
      <c r="E13" s="128" t="s">
        <v>144</v>
      </c>
      <c r="F13" s="127" t="s">
        <v>149</v>
      </c>
      <c r="G13" s="128" t="s">
        <v>147</v>
      </c>
      <c r="H13" s="128" t="s">
        <v>151</v>
      </c>
      <c r="I13" s="120" t="s">
        <v>153</v>
      </c>
      <c r="J13" s="128" t="s">
        <v>6</v>
      </c>
      <c r="K13" s="149" t="s">
        <v>7</v>
      </c>
    </row>
    <row r="14" spans="1:11" ht="16.5">
      <c r="A14" s="130" t="s">
        <v>118</v>
      </c>
      <c r="B14" s="131" t="s">
        <v>575</v>
      </c>
      <c r="C14" s="121" t="s">
        <v>67</v>
      </c>
      <c r="D14" s="122">
        <v>0.82339219557419641</v>
      </c>
      <c r="E14" s="132">
        <v>2887</v>
      </c>
      <c r="F14" s="123" t="s">
        <v>119</v>
      </c>
      <c r="G14" s="133" t="s">
        <v>204</v>
      </c>
      <c r="H14" s="134">
        <v>10</v>
      </c>
      <c r="I14" s="124">
        <v>1261.0719999999999</v>
      </c>
      <c r="J14" s="136">
        <v>0.31719045383610139</v>
      </c>
      <c r="K14" s="150">
        <v>21.568950860854894</v>
      </c>
    </row>
    <row r="15" spans="1:11" ht="16.5">
      <c r="A15" s="130" t="s">
        <v>118</v>
      </c>
      <c r="B15" s="131" t="s">
        <v>307</v>
      </c>
      <c r="C15" s="121" t="s">
        <v>70</v>
      </c>
      <c r="D15" s="122">
        <v>0.74863636363636354</v>
      </c>
      <c r="E15" s="132">
        <v>5366</v>
      </c>
      <c r="F15" s="123" t="s">
        <v>120</v>
      </c>
      <c r="G15" s="133" t="s">
        <v>234</v>
      </c>
      <c r="H15" s="134">
        <v>1</v>
      </c>
      <c r="I15" s="124">
        <v>1091.0630000000001</v>
      </c>
      <c r="J15" s="136">
        <v>9.1653735852100196E-2</v>
      </c>
      <c r="K15" s="150">
        <v>20.805398038426745</v>
      </c>
    </row>
    <row r="16" spans="1:11" ht="16.5">
      <c r="A16" s="130" t="s">
        <v>118</v>
      </c>
      <c r="B16" s="131" t="s">
        <v>315</v>
      </c>
      <c r="C16" s="121" t="s">
        <v>67</v>
      </c>
      <c r="D16" s="122">
        <v>0.81719797440968134</v>
      </c>
      <c r="E16" s="132">
        <v>2278</v>
      </c>
      <c r="F16" s="123" t="s">
        <v>121</v>
      </c>
      <c r="G16" s="133" t="s">
        <v>266</v>
      </c>
      <c r="H16" s="134">
        <v>2</v>
      </c>
      <c r="I16" s="124">
        <v>4544.4530000000004</v>
      </c>
      <c r="J16" s="136">
        <v>0</v>
      </c>
      <c r="K16" s="150">
        <v>38.574499505220977</v>
      </c>
    </row>
    <row r="17" spans="1:11" ht="16.5">
      <c r="A17" s="130" t="s">
        <v>118</v>
      </c>
      <c r="B17" s="131" t="s">
        <v>326</v>
      </c>
      <c r="C17" s="121" t="s">
        <v>67</v>
      </c>
      <c r="D17" s="122">
        <v>0.83786654764473201</v>
      </c>
      <c r="E17" s="132">
        <v>4557</v>
      </c>
      <c r="F17" s="123" t="s">
        <v>120</v>
      </c>
      <c r="G17" s="133" t="s">
        <v>248</v>
      </c>
      <c r="H17" s="134">
        <v>8</v>
      </c>
      <c r="I17" s="124">
        <v>866.0100000000001</v>
      </c>
      <c r="J17" s="136">
        <v>0.23094421542476412</v>
      </c>
      <c r="K17" s="150">
        <v>42.147319315019452</v>
      </c>
    </row>
    <row r="18" spans="1:11" ht="16.5">
      <c r="A18" s="130" t="s">
        <v>118</v>
      </c>
      <c r="B18" s="131" t="s">
        <v>332</v>
      </c>
      <c r="C18" s="121" t="s">
        <v>67</v>
      </c>
      <c r="D18" s="122">
        <v>0.84584274025472428</v>
      </c>
      <c r="E18" s="132">
        <v>4554</v>
      </c>
      <c r="F18" s="123" t="s">
        <v>120</v>
      </c>
      <c r="G18" s="133" t="s">
        <v>248</v>
      </c>
      <c r="H18" s="134">
        <v>10</v>
      </c>
      <c r="I18" s="124">
        <v>1435.0160000000001</v>
      </c>
      <c r="J18" s="136">
        <v>6.9685634167145169E-2</v>
      </c>
      <c r="K18" s="150">
        <v>30.591993399376729</v>
      </c>
    </row>
    <row r="19" spans="1:11" ht="16.5">
      <c r="A19" s="130" t="s">
        <v>118</v>
      </c>
      <c r="B19" s="131" t="s">
        <v>346</v>
      </c>
      <c r="C19" s="121" t="s">
        <v>67</v>
      </c>
      <c r="D19" s="122">
        <v>0.80744065347773453</v>
      </c>
      <c r="E19" s="132">
        <v>9059</v>
      </c>
      <c r="F19" s="123" t="s">
        <v>120</v>
      </c>
      <c r="G19" s="133" t="s">
        <v>234</v>
      </c>
      <c r="H19" s="134">
        <v>3</v>
      </c>
      <c r="I19" s="124">
        <v>1906.2540000000001</v>
      </c>
      <c r="J19" s="136">
        <v>5.2458906315737561E-2</v>
      </c>
      <c r="K19" s="150">
        <v>28.799939567339923</v>
      </c>
    </row>
    <row r="20" spans="1:11" ht="16.5">
      <c r="A20" s="130" t="s">
        <v>118</v>
      </c>
      <c r="B20" s="131" t="s">
        <v>348</v>
      </c>
      <c r="C20" s="121" t="s">
        <v>67</v>
      </c>
      <c r="D20" s="122">
        <v>0.81136522809342793</v>
      </c>
      <c r="E20" s="132">
        <v>2975</v>
      </c>
      <c r="F20" s="123" t="s">
        <v>120</v>
      </c>
      <c r="G20" s="133" t="s">
        <v>254</v>
      </c>
      <c r="H20" s="134">
        <v>2</v>
      </c>
      <c r="I20" s="124">
        <v>2073.616</v>
      </c>
      <c r="J20" s="136">
        <v>4.8224936535983517E-2</v>
      </c>
      <c r="K20" s="150">
        <v>35.638228100091823</v>
      </c>
    </row>
    <row r="21" spans="1:11" ht="16.5">
      <c r="A21" s="130" t="s">
        <v>118</v>
      </c>
      <c r="B21" s="131" t="s">
        <v>356</v>
      </c>
      <c r="C21" s="121" t="s">
        <v>70</v>
      </c>
      <c r="D21" s="122">
        <v>0.78154321855515219</v>
      </c>
      <c r="E21" s="132">
        <v>3733</v>
      </c>
      <c r="F21" s="123" t="s">
        <v>120</v>
      </c>
      <c r="G21" s="133" t="s">
        <v>243</v>
      </c>
      <c r="H21" s="134">
        <v>5</v>
      </c>
      <c r="I21" s="124">
        <v>563.197</v>
      </c>
      <c r="J21" s="136">
        <v>0</v>
      </c>
      <c r="K21" s="150">
        <v>45.277229814789493</v>
      </c>
    </row>
    <row r="22" spans="1:11" ht="16.5">
      <c r="A22" s="130" t="s">
        <v>118</v>
      </c>
      <c r="B22" s="131" t="s">
        <v>625</v>
      </c>
      <c r="C22" s="121" t="s">
        <v>67</v>
      </c>
      <c r="D22" s="122">
        <v>0.82933443759638226</v>
      </c>
      <c r="E22" s="132">
        <v>4646</v>
      </c>
      <c r="F22" s="123" t="s">
        <v>119</v>
      </c>
      <c r="G22" s="133" t="s">
        <v>204</v>
      </c>
      <c r="H22" s="134">
        <v>3</v>
      </c>
      <c r="I22" s="124">
        <v>272.03300000000002</v>
      </c>
      <c r="J22" s="136">
        <v>0.73520491999132453</v>
      </c>
      <c r="K22" s="150">
        <v>54.405164079358016</v>
      </c>
    </row>
    <row r="23" spans="1:11" ht="16.5">
      <c r="A23" s="130" t="s">
        <v>118</v>
      </c>
      <c r="B23" s="131" t="s">
        <v>634</v>
      </c>
      <c r="C23" s="121" t="s">
        <v>67</v>
      </c>
      <c r="D23" s="122">
        <v>0.84813491738348956</v>
      </c>
      <c r="E23" s="132">
        <v>7080</v>
      </c>
      <c r="F23" s="123" t="s">
        <v>119</v>
      </c>
      <c r="G23" s="133" t="s">
        <v>208</v>
      </c>
      <c r="H23" s="134">
        <v>10</v>
      </c>
      <c r="I23" s="124">
        <v>1762.838</v>
      </c>
      <c r="J23" s="136">
        <v>5.6726709998309546E-2</v>
      </c>
      <c r="K23" s="150">
        <v>29.214255649129417</v>
      </c>
    </row>
    <row r="24" spans="1:11" ht="16.5">
      <c r="A24" s="130" t="s">
        <v>118</v>
      </c>
      <c r="B24" s="131" t="s">
        <v>390</v>
      </c>
      <c r="C24" s="121" t="s">
        <v>67</v>
      </c>
      <c r="D24" s="122">
        <v>0.82131546267672584</v>
      </c>
      <c r="E24" s="132">
        <v>8197</v>
      </c>
      <c r="F24" s="123" t="s">
        <v>119</v>
      </c>
      <c r="G24" s="133" t="s">
        <v>216</v>
      </c>
      <c r="H24" s="134">
        <v>3</v>
      </c>
      <c r="I24" s="124">
        <v>2167.1930000000002</v>
      </c>
      <c r="J24" s="136">
        <v>0.64599691859469821</v>
      </c>
      <c r="K24" s="150">
        <v>28.885290788591508</v>
      </c>
    </row>
    <row r="25" spans="1:11" ht="16.5">
      <c r="A25" s="130" t="s">
        <v>118</v>
      </c>
      <c r="B25" s="131" t="s">
        <v>392</v>
      </c>
      <c r="C25" s="121" t="s">
        <v>67</v>
      </c>
      <c r="D25" s="122">
        <v>0.84857142857142853</v>
      </c>
      <c r="E25" s="132">
        <v>7561</v>
      </c>
      <c r="F25" s="123" t="s">
        <v>119</v>
      </c>
      <c r="G25" s="133" t="s">
        <v>219</v>
      </c>
      <c r="H25" s="134">
        <v>1</v>
      </c>
      <c r="I25" s="124">
        <v>2819.6759999999999</v>
      </c>
      <c r="J25" s="136">
        <v>3.5465067617697923E-2</v>
      </c>
      <c r="K25" s="150">
        <v>56.283062309286599</v>
      </c>
    </row>
    <row r="26" spans="1:11" ht="16.5">
      <c r="A26" s="130" t="s">
        <v>118</v>
      </c>
      <c r="B26" s="131" t="s">
        <v>406</v>
      </c>
      <c r="C26" s="121" t="s">
        <v>67</v>
      </c>
      <c r="D26" s="122">
        <v>0.84794583674810364</v>
      </c>
      <c r="E26" s="132">
        <v>1881</v>
      </c>
      <c r="F26" s="123" t="s">
        <v>121</v>
      </c>
      <c r="G26" s="133" t="s">
        <v>270</v>
      </c>
      <c r="H26" s="134">
        <v>9</v>
      </c>
      <c r="I26" s="124">
        <v>4142.5430000000006</v>
      </c>
      <c r="J26" s="136">
        <v>7.2419284482985444E-2</v>
      </c>
      <c r="K26" s="150">
        <v>25.612286945482516</v>
      </c>
    </row>
    <row r="27" spans="1:11" ht="16.5">
      <c r="A27" s="130" t="s">
        <v>118</v>
      </c>
      <c r="B27" s="131" t="s">
        <v>408</v>
      </c>
      <c r="C27" s="121" t="s">
        <v>67</v>
      </c>
      <c r="D27" s="122">
        <v>0.81199999999999994</v>
      </c>
      <c r="E27" s="132">
        <v>6000</v>
      </c>
      <c r="F27" s="123" t="s">
        <v>121</v>
      </c>
      <c r="G27" s="133" t="s">
        <v>274</v>
      </c>
      <c r="H27" s="134">
        <v>1</v>
      </c>
      <c r="I27" s="124">
        <v>2700.748</v>
      </c>
      <c r="J27" s="136">
        <v>2.2216067548693919</v>
      </c>
      <c r="K27" s="150">
        <v>44.209974421900895</v>
      </c>
    </row>
    <row r="28" spans="1:11" ht="16.5">
      <c r="A28" s="130" t="s">
        <v>118</v>
      </c>
      <c r="B28" s="131" t="s">
        <v>410</v>
      </c>
      <c r="C28" s="121" t="s">
        <v>70</v>
      </c>
      <c r="D28" s="122">
        <v>0.79137612424157477</v>
      </c>
      <c r="E28" s="132">
        <v>7164</v>
      </c>
      <c r="F28" s="123" t="s">
        <v>119</v>
      </c>
      <c r="G28" s="133" t="s">
        <v>201</v>
      </c>
      <c r="H28" s="134">
        <v>7</v>
      </c>
      <c r="I28" s="124">
        <v>1293.454</v>
      </c>
      <c r="J28" s="136">
        <v>0.61849899571225575</v>
      </c>
      <c r="K28" s="150">
        <v>60.458276830872997</v>
      </c>
    </row>
    <row r="29" spans="1:11" ht="16.5">
      <c r="A29" s="130" t="s">
        <v>118</v>
      </c>
      <c r="B29" s="131" t="s">
        <v>412</v>
      </c>
      <c r="C29" s="121" t="s">
        <v>67</v>
      </c>
      <c r="D29" s="122">
        <v>0.83382601113910271</v>
      </c>
      <c r="E29" s="132">
        <v>606</v>
      </c>
      <c r="F29" s="123" t="s">
        <v>120</v>
      </c>
      <c r="G29" s="133" t="s">
        <v>237</v>
      </c>
      <c r="H29" s="134">
        <v>5</v>
      </c>
      <c r="I29" s="124">
        <v>2087.335</v>
      </c>
      <c r="J29" s="136">
        <v>0.19163191342070152</v>
      </c>
      <c r="K29" s="150">
        <v>22.708381740353129</v>
      </c>
    </row>
    <row r="30" spans="1:11" ht="16.5">
      <c r="A30" s="130" t="s">
        <v>118</v>
      </c>
      <c r="B30" s="131" t="s">
        <v>418</v>
      </c>
      <c r="C30" s="121" t="s">
        <v>67</v>
      </c>
      <c r="D30" s="122">
        <v>0.84408956709885219</v>
      </c>
      <c r="E30" s="132">
        <v>1370</v>
      </c>
      <c r="F30" s="123" t="s">
        <v>119</v>
      </c>
      <c r="G30" s="133" t="s">
        <v>197</v>
      </c>
      <c r="H30" s="134">
        <v>2</v>
      </c>
      <c r="I30" s="124">
        <v>1513.625</v>
      </c>
      <c r="J30" s="136">
        <v>0.13213312412255349</v>
      </c>
      <c r="K30" s="150">
        <v>65.075563630357578</v>
      </c>
    </row>
    <row r="31" spans="1:11" ht="16.5">
      <c r="A31" s="130" t="s">
        <v>118</v>
      </c>
      <c r="B31" s="131" t="s">
        <v>426</v>
      </c>
      <c r="C31" s="121" t="s">
        <v>67</v>
      </c>
      <c r="D31" s="122">
        <v>0.82861801516802969</v>
      </c>
      <c r="E31" s="132">
        <v>1585</v>
      </c>
      <c r="F31" s="123" t="s">
        <v>121</v>
      </c>
      <c r="G31" s="133" t="s">
        <v>260</v>
      </c>
      <c r="H31" s="134">
        <v>4</v>
      </c>
      <c r="I31" s="124">
        <v>4022.1440000000002</v>
      </c>
      <c r="J31" s="136">
        <v>0.397797791426662</v>
      </c>
      <c r="K31" s="150">
        <v>45.249498774782801</v>
      </c>
    </row>
    <row r="32" spans="1:11" ht="16.5">
      <c r="A32" s="130" t="s">
        <v>118</v>
      </c>
      <c r="B32" s="131" t="s">
        <v>661</v>
      </c>
      <c r="C32" s="121" t="s">
        <v>67</v>
      </c>
      <c r="D32" s="122">
        <v>0.827654161825221</v>
      </c>
      <c r="E32" s="132">
        <v>1633</v>
      </c>
      <c r="F32" s="123" t="s">
        <v>120</v>
      </c>
      <c r="G32" s="133" t="s">
        <v>245</v>
      </c>
      <c r="H32" s="134">
        <v>6</v>
      </c>
      <c r="I32" s="124">
        <v>471.73400000000004</v>
      </c>
      <c r="J32" s="136">
        <v>0.63595161680099377</v>
      </c>
      <c r="K32" s="150">
        <v>32.009564712316681</v>
      </c>
    </row>
    <row r="33" spans="1:11" ht="16.5">
      <c r="A33" s="130" t="s">
        <v>118</v>
      </c>
      <c r="B33" s="131" t="s">
        <v>428</v>
      </c>
      <c r="C33" s="121" t="s">
        <v>67</v>
      </c>
      <c r="D33" s="122">
        <v>0.81663855942330188</v>
      </c>
      <c r="E33" s="132">
        <v>9106</v>
      </c>
      <c r="F33" s="123" t="s">
        <v>119</v>
      </c>
      <c r="G33" s="133" t="s">
        <v>206</v>
      </c>
      <c r="H33" s="134">
        <v>11</v>
      </c>
      <c r="I33" s="124">
        <v>5855.7869999999984</v>
      </c>
      <c r="J33" s="136">
        <v>4.5083607036936293</v>
      </c>
      <c r="K33" s="150">
        <v>35.913191514650386</v>
      </c>
    </row>
    <row r="34" spans="1:11" ht="16.5">
      <c r="A34" s="130" t="s">
        <v>118</v>
      </c>
      <c r="B34" s="131" t="s">
        <v>434</v>
      </c>
      <c r="C34" s="121" t="s">
        <v>70</v>
      </c>
      <c r="D34" s="122">
        <v>0.78355579144153487</v>
      </c>
      <c r="E34" s="132">
        <v>8002</v>
      </c>
      <c r="F34" s="123" t="s">
        <v>121</v>
      </c>
      <c r="G34" s="133" t="s">
        <v>268</v>
      </c>
      <c r="H34" s="134">
        <v>2</v>
      </c>
      <c r="I34" s="124">
        <v>4073.9079999999999</v>
      </c>
      <c r="J34" s="136">
        <v>0.22091809633403603</v>
      </c>
      <c r="K34" s="150">
        <v>69.785571986407163</v>
      </c>
    </row>
    <row r="35" spans="1:11" ht="16.5">
      <c r="A35" s="130" t="s">
        <v>118</v>
      </c>
      <c r="B35" s="131" t="s">
        <v>453</v>
      </c>
      <c r="C35" s="121" t="s">
        <v>70</v>
      </c>
      <c r="D35" s="122">
        <v>0.76</v>
      </c>
      <c r="E35" s="132">
        <v>7679</v>
      </c>
      <c r="F35" s="123" t="s">
        <v>119</v>
      </c>
      <c r="G35" s="133" t="s">
        <v>218</v>
      </c>
      <c r="H35" s="134">
        <v>1</v>
      </c>
      <c r="I35" s="124">
        <v>1073.8510000000001</v>
      </c>
      <c r="J35" s="136">
        <v>9.3122788915780672E-2</v>
      </c>
      <c r="K35" s="150">
        <v>27.750591096902639</v>
      </c>
    </row>
    <row r="36" spans="1:11" ht="16.5">
      <c r="A36" s="130" t="s">
        <v>118</v>
      </c>
      <c r="B36" s="131" t="s">
        <v>471</v>
      </c>
      <c r="C36" s="121" t="s">
        <v>67</v>
      </c>
      <c r="D36" s="122">
        <v>0.8260512049135692</v>
      </c>
      <c r="E36" s="132">
        <v>1350</v>
      </c>
      <c r="F36" s="123" t="s">
        <v>121</v>
      </c>
      <c r="G36" s="133" t="s">
        <v>265</v>
      </c>
      <c r="H36" s="134">
        <v>4</v>
      </c>
      <c r="I36" s="124">
        <v>5174.8940000000002</v>
      </c>
      <c r="J36" s="136">
        <v>1.4879531831956363</v>
      </c>
      <c r="K36" s="150">
        <v>39.073264109371131</v>
      </c>
    </row>
    <row r="37" spans="1:11" ht="16.5">
      <c r="A37" s="130" t="s">
        <v>118</v>
      </c>
      <c r="B37" s="131" t="s">
        <v>473</v>
      </c>
      <c r="C37" s="121" t="s">
        <v>67</v>
      </c>
      <c r="D37" s="122">
        <v>0.82402252078753968</v>
      </c>
      <c r="E37" s="132">
        <v>91</v>
      </c>
      <c r="F37" s="123" t="s">
        <v>121</v>
      </c>
      <c r="G37" s="133" t="s">
        <v>272</v>
      </c>
      <c r="H37" s="134">
        <v>4</v>
      </c>
      <c r="I37" s="124">
        <v>4451.585</v>
      </c>
      <c r="J37" s="136">
        <v>0.17971127137862133</v>
      </c>
      <c r="K37" s="150">
        <v>26.327701256968023</v>
      </c>
    </row>
    <row r="38" spans="1:11" ht="16.5">
      <c r="A38" s="130" t="s">
        <v>118</v>
      </c>
      <c r="B38" s="131" t="s">
        <v>479</v>
      </c>
      <c r="C38" s="121" t="s">
        <v>67</v>
      </c>
      <c r="D38" s="122">
        <v>0.80904470273194951</v>
      </c>
      <c r="E38" s="132">
        <v>6487</v>
      </c>
      <c r="F38" s="123" t="s">
        <v>119</v>
      </c>
      <c r="G38" s="133" t="s">
        <v>203</v>
      </c>
      <c r="H38" s="134">
        <v>3</v>
      </c>
      <c r="I38" s="124">
        <v>2128.5529999999999</v>
      </c>
      <c r="J38" s="136">
        <v>0.70470408770653115</v>
      </c>
      <c r="K38" s="150">
        <v>34.953322750243949</v>
      </c>
    </row>
    <row r="39" spans="1:11" ht="16.5">
      <c r="A39" s="130" t="s">
        <v>118</v>
      </c>
      <c r="B39" s="131" t="s">
        <v>489</v>
      </c>
      <c r="C39" s="121" t="s">
        <v>70</v>
      </c>
      <c r="D39" s="122">
        <v>0.76863636363636356</v>
      </c>
      <c r="E39" s="132">
        <v>3041</v>
      </c>
      <c r="F39" s="123" t="s">
        <v>120</v>
      </c>
      <c r="G39" s="133" t="s">
        <v>254</v>
      </c>
      <c r="H39" s="134">
        <v>1</v>
      </c>
      <c r="I39" s="124">
        <v>1961.3430000000001</v>
      </c>
      <c r="J39" s="136">
        <v>5.0985472709260946E-2</v>
      </c>
      <c r="K39" s="150">
        <v>43.694550111836634</v>
      </c>
    </row>
    <row r="40" spans="1:11" ht="16.5">
      <c r="A40" s="130" t="s">
        <v>118</v>
      </c>
      <c r="B40" s="131" t="s">
        <v>493</v>
      </c>
      <c r="C40" s="121" t="s">
        <v>67</v>
      </c>
      <c r="D40" s="122">
        <v>0.81904374866629004</v>
      </c>
      <c r="E40" s="132">
        <v>8988</v>
      </c>
      <c r="F40" s="123" t="s">
        <v>120</v>
      </c>
      <c r="G40" s="133" t="s">
        <v>230</v>
      </c>
      <c r="H40" s="134">
        <v>2</v>
      </c>
      <c r="I40" s="124">
        <v>1488.5610000000001</v>
      </c>
      <c r="J40" s="136">
        <v>0.26871589407488167</v>
      </c>
      <c r="K40" s="150">
        <v>51.660630635896005</v>
      </c>
    </row>
    <row r="41" spans="1:11" ht="16.5">
      <c r="A41" s="130" t="s">
        <v>118</v>
      </c>
      <c r="B41" s="131" t="s">
        <v>495</v>
      </c>
      <c r="C41" s="121" t="s">
        <v>70</v>
      </c>
      <c r="D41" s="122">
        <v>0.78632683512415791</v>
      </c>
      <c r="E41" s="132">
        <v>257</v>
      </c>
      <c r="F41" s="123" t="s">
        <v>121</v>
      </c>
      <c r="G41" s="133" t="s">
        <v>266</v>
      </c>
      <c r="H41" s="134">
        <v>8</v>
      </c>
      <c r="I41" s="124">
        <v>4566.6119999999992</v>
      </c>
      <c r="J41" s="136">
        <v>0.19708265120837948</v>
      </c>
      <c r="K41" s="150">
        <v>57.044478488647613</v>
      </c>
    </row>
    <row r="42" spans="1:11" ht="16.5">
      <c r="A42" s="130" t="s">
        <v>118</v>
      </c>
      <c r="B42" s="131" t="s">
        <v>511</v>
      </c>
      <c r="C42" s="121" t="s">
        <v>70</v>
      </c>
      <c r="D42" s="122">
        <v>0.78142857142857136</v>
      </c>
      <c r="E42" s="132">
        <v>231</v>
      </c>
      <c r="F42" s="123" t="s">
        <v>119</v>
      </c>
      <c r="G42" s="133" t="s">
        <v>226</v>
      </c>
      <c r="H42" s="134">
        <v>1</v>
      </c>
      <c r="I42" s="124">
        <v>881.20299999999997</v>
      </c>
      <c r="J42" s="136">
        <v>0.90784983709769485</v>
      </c>
      <c r="K42" s="150">
        <v>44.484642017787053</v>
      </c>
    </row>
    <row r="43" spans="1:11" ht="16.5">
      <c r="A43" s="130" t="s">
        <v>118</v>
      </c>
      <c r="B43" s="131" t="s">
        <v>513</v>
      </c>
      <c r="C43" s="121" t="s">
        <v>67</v>
      </c>
      <c r="D43" s="122">
        <v>0.8339315650453698</v>
      </c>
      <c r="E43" s="132">
        <v>2999</v>
      </c>
      <c r="F43" s="123" t="s">
        <v>119</v>
      </c>
      <c r="G43" s="133" t="s">
        <v>219</v>
      </c>
      <c r="H43" s="134">
        <v>3</v>
      </c>
      <c r="I43" s="124">
        <v>2691.7749999999996</v>
      </c>
      <c r="J43" s="136">
        <v>0.55725311365177266</v>
      </c>
      <c r="K43" s="150">
        <v>62.635249974459242</v>
      </c>
    </row>
    <row r="44" spans="1:11" ht="16.5">
      <c r="A44" s="130" t="s">
        <v>118</v>
      </c>
      <c r="B44" s="131" t="s">
        <v>515</v>
      </c>
      <c r="C44" s="121" t="s">
        <v>67</v>
      </c>
      <c r="D44" s="122">
        <v>0.82525163929114298</v>
      </c>
      <c r="E44" s="132">
        <v>4406</v>
      </c>
      <c r="F44" s="123" t="s">
        <v>121</v>
      </c>
      <c r="G44" s="133" t="s">
        <v>270</v>
      </c>
      <c r="H44" s="134">
        <v>3</v>
      </c>
      <c r="I44" s="124">
        <v>1219.0330000000001</v>
      </c>
      <c r="J44" s="136">
        <v>0.41016116872964059</v>
      </c>
      <c r="K44" s="150">
        <v>54.469403207296267</v>
      </c>
    </row>
    <row r="45" spans="1:11" ht="16.5">
      <c r="A45" s="130" t="s">
        <v>118</v>
      </c>
      <c r="B45" s="131" t="s">
        <v>517</v>
      </c>
      <c r="C45" s="121" t="s">
        <v>67</v>
      </c>
      <c r="D45" s="122">
        <v>0.81408146270891857</v>
      </c>
      <c r="E45" s="132">
        <v>7959</v>
      </c>
      <c r="F45" s="123" t="s">
        <v>121</v>
      </c>
      <c r="G45" s="133" t="s">
        <v>266</v>
      </c>
      <c r="H45" s="134">
        <v>3</v>
      </c>
      <c r="I45" s="124">
        <v>4229.5770000000002</v>
      </c>
      <c r="J45" s="136">
        <v>0.52014657730548464</v>
      </c>
      <c r="K45" s="150">
        <v>30.972364375917497</v>
      </c>
    </row>
    <row r="46" spans="1:11" ht="16.5">
      <c r="A46" s="130" t="s">
        <v>118</v>
      </c>
      <c r="B46" s="131" t="s">
        <v>523</v>
      </c>
      <c r="C46" s="121" t="s">
        <v>67</v>
      </c>
      <c r="D46" s="122">
        <v>0.83428050621840022</v>
      </c>
      <c r="E46" s="132">
        <v>4339</v>
      </c>
      <c r="F46" s="123" t="s">
        <v>119</v>
      </c>
      <c r="G46" s="133" t="s">
        <v>216</v>
      </c>
      <c r="H46" s="134">
        <v>10</v>
      </c>
      <c r="I46" s="124">
        <v>1050.7779999999998</v>
      </c>
      <c r="J46" s="136">
        <v>9.516758059266564E-2</v>
      </c>
      <c r="K46" s="150">
        <v>30.453625789653007</v>
      </c>
    </row>
  </sheetData>
  <mergeCells count="1">
    <mergeCell ref="A2:K2"/>
  </mergeCells>
  <phoneticPr fontId="3" type="noConversion"/>
  <conditionalFormatting sqref="C14:D46">
    <cfRule type="containsText" dxfId="13" priority="1" operator="containsText" text="F">
      <formula>NOT(ISERROR(SEARCH("F",C14)))</formula>
    </cfRule>
    <cfRule type="containsText" dxfId="12" priority="2" operator="containsText" text="D">
      <formula>NOT(ISERROR(SEARCH("D",C14)))</formula>
    </cfRule>
    <cfRule type="containsText" dxfId="11" priority="3" operator="containsText" text="C">
      <formula>NOT(ISERROR(SEARCH("C",C14)))</formula>
    </cfRule>
    <cfRule type="containsText" dxfId="10" priority="4" operator="containsText" text="B">
      <formula>NOT(ISERROR(SEARCH("B",C14)))</formula>
    </cfRule>
    <cfRule type="containsText" dxfId="9" priority="5" operator="containsText" text="A">
      <formula>NOT(ISERROR(SEARCH("A",C14)))</formula>
    </cfRule>
    <cfRule type="containsText" dxfId="8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2024-08-02T04:15:08Z</dcterms:modified>
</cp:coreProperties>
</file>