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77683B22-D53E-4F71-B1AF-D6321F441F1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6" hidden="1">'D,F등급 명단'!$A$13:$R$13</definedName>
    <definedName name="_xlnm._FilterDatabase" localSheetId="7" hidden="1">'공회전과다 명단'!$A$9:$M$9</definedName>
    <definedName name="_xlnm._FilterDatabase" localSheetId="4" hidden="1">운전자별!$A$4:$R$4</definedName>
    <definedName name="_xlnm._FilterDatabase" localSheetId="3" hidden="1">차량별!$A$4:$T$4</definedName>
    <definedName name="_xlnm.Print_Area" localSheetId="4">운전자별!$A$1:$R$116</definedName>
    <definedName name="_xlnm.Print_Area" localSheetId="1">종합!$A$1:$L$170</definedName>
    <definedName name="_xlnm.Print_Area" localSheetId="3">차량별!$A$1:$T$51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3" i="12" l="1"/>
  <c r="B151" i="12" l="1"/>
  <c r="B152" i="12"/>
  <c r="H152" i="12"/>
  <c r="B153" i="12"/>
  <c r="D153" i="12" s="1"/>
  <c r="K17" i="12"/>
  <c r="D152" i="12" l="1"/>
  <c r="G151" i="12"/>
  <c r="D151" i="12"/>
  <c r="J151" i="12"/>
  <c r="I151" i="12"/>
  <c r="H153" i="12"/>
  <c r="H151" i="12"/>
  <c r="I153" i="12"/>
  <c r="G153" i="12"/>
  <c r="J152" i="12"/>
  <c r="G152" i="12"/>
  <c r="I152" i="12"/>
  <c r="J153" i="12"/>
  <c r="F152" i="12"/>
  <c r="F151" i="12"/>
  <c r="E153" i="12"/>
  <c r="E152" i="12"/>
  <c r="E151" i="12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B6" i="60"/>
  <c r="B7" i="60"/>
  <c r="B8" i="60"/>
  <c r="B9" i="60"/>
  <c r="B10" i="60"/>
  <c r="B5" i="60"/>
  <c r="I18" i="12" a="1"/>
  <c r="F38" i="60" l="1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5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I18" i="12"/>
  <c r="K16" i="12" l="1"/>
  <c r="K15" i="12"/>
  <c r="K14" i="12"/>
  <c r="J18" i="12" a="1"/>
  <c r="J18" i="12" l="1"/>
  <c r="K13" i="12"/>
  <c r="K12" i="12"/>
  <c r="B24" i="12"/>
  <c r="J47" i="12" a="1"/>
  <c r="J47" i="12" l="1"/>
  <c r="K18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V61" i="12" l="1"/>
  <c r="B160" i="12" s="1"/>
  <c r="B161" i="12"/>
  <c r="B162" i="12"/>
  <c r="O30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59" i="12" l="1"/>
  <c r="B155" i="12"/>
  <c r="B156" i="12"/>
  <c r="B158" i="12"/>
  <c r="B157" i="12"/>
  <c r="B154" i="12"/>
  <c r="J157" i="12" l="1"/>
  <c r="H157" i="12"/>
  <c r="J158" i="12"/>
  <c r="H158" i="12"/>
  <c r="J10" i="12"/>
  <c r="J29" i="12" s="1"/>
  <c r="K25" i="12"/>
  <c r="N47" i="12" a="1"/>
  <c r="F155" i="12" l="1"/>
  <c r="I155" i="12"/>
  <c r="E155" i="12"/>
  <c r="F158" i="12"/>
  <c r="I157" i="12"/>
  <c r="J155" i="12"/>
  <c r="H156" i="12"/>
  <c r="D154" i="12"/>
  <c r="E159" i="12"/>
  <c r="J159" i="12"/>
  <c r="J156" i="12"/>
  <c r="E154" i="12"/>
  <c r="G155" i="12"/>
  <c r="H159" i="12"/>
  <c r="F159" i="12"/>
  <c r="G159" i="12"/>
  <c r="D157" i="12"/>
  <c r="G157" i="12"/>
  <c r="G156" i="12"/>
  <c r="G154" i="12"/>
  <c r="E157" i="12"/>
  <c r="F157" i="12"/>
  <c r="D159" i="12"/>
  <c r="G158" i="12"/>
  <c r="F156" i="12"/>
  <c r="D156" i="12"/>
  <c r="I154" i="12"/>
  <c r="H154" i="12"/>
  <c r="J154" i="12"/>
  <c r="I158" i="12"/>
  <c r="D158" i="12"/>
  <c r="E156" i="12"/>
  <c r="I156" i="12"/>
  <c r="I159" i="12"/>
  <c r="H155" i="12"/>
  <c r="D155" i="12"/>
  <c r="F154" i="12"/>
  <c r="E158" i="12"/>
  <c r="N47" i="12"/>
  <c r="N30" i="12"/>
  <c r="D25" i="12"/>
  <c r="G47" i="12" a="1"/>
  <c r="I47" i="12" a="1"/>
  <c r="D47" i="12" a="1"/>
  <c r="F47" i="12" a="1"/>
  <c r="E47" i="12" a="1"/>
  <c r="H47" i="12" a="1"/>
  <c r="H47" i="12" l="1"/>
  <c r="G47" i="12"/>
  <c r="F47" i="12"/>
  <c r="D47" i="12"/>
  <c r="E47" i="12"/>
  <c r="I47" i="12"/>
  <c r="K47" i="12" a="1"/>
  <c r="K47" i="12" s="1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61" i="12" l="1"/>
  <c r="E161" i="12"/>
  <c r="D161" i="12"/>
  <c r="J161" i="12"/>
  <c r="I161" i="12"/>
  <c r="H161" i="12"/>
  <c r="G161" i="12"/>
  <c r="H162" i="12" l="1"/>
  <c r="H160" i="12"/>
  <c r="G162" i="12"/>
  <c r="G160" i="12"/>
  <c r="D162" i="12"/>
  <c r="D160" i="12"/>
  <c r="E160" i="12"/>
  <c r="E162" i="12"/>
  <c r="F162" i="12"/>
  <c r="F160" i="12"/>
  <c r="I162" i="12"/>
  <c r="I160" i="12"/>
  <c r="J162" i="12"/>
  <c r="J16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<sst xmlns="http://schemas.openxmlformats.org/spreadsheetml/2006/main" count="3192" uniqueCount="681">
  <si>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</si>
  <si>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</si>
  <si>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</si>
  <si>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</si>
  <si>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</si>
  <si>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</si>
  <si>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</si>
  <si>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</si>
  <si>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</si>
  <si>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</si>
  <si>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</si>
  <si>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</si>
  <si>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</si>
  <si>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</si>
  <si>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</si>
  <si>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</si>
  <si>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</si>
  <si>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</si>
  <si>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</si>
  <si>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</si>
  <si>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</si>
  <si>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</si>
  <si>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</si>
  <si>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</si>
  <si>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</si>
  <si>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</si>
  <si>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</si>
  <si>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</si>
  <si>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</si>
  <si>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</si>
  <si>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</si>
  <si>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</si>
  <si>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</si>
  <si>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</si>
  <si>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</si>
  <si>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</si>
  <si>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</si>
  <si>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</si>
  <si>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</si>
  <si>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</si>
  <si>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</si>
  <si>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</si>
  <si>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</si>
  <si>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</si>
  <si>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</si>
  <si>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</si>
  <si>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</si>
  <si>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</si>
  <si>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</si>
  <si>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</si>
  <si>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</si>
  <si>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</si>
  <si>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</si>
  <si>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</si>
  <si>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</si>
  <si>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</si>
  <si>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</si>
  <si>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</si>
  <si>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</si>
  <si>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</si>
  <si>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</si>
  <si>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</si>
  <si>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</si>
  <si>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</si>
  <si>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</si>
  <si>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</si>
  <si>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</si>
  <si>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</si>
  <si>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</si>
  <si>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</si>
  <si>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</si>
  <si>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</si>
  <si>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</si>
  <si>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</si>
  <si>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</si>
  <si>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</si>
  <si>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</si>
  <si>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</si>
  <si>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</si>
  <si>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</si>
  <si>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</si>
  <si>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</si>
  <si>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</si>
  <si>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</si>
  <si>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</si>
  <si>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</si>
  <si>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</si>
  <si>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</si>
  <si>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</si>
  <si>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</si>
  <si>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</si>
  <si>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</si>
  <si>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39" type="noConversion"/>
  </si>
  <si>
    <t>인천전체</t>
    <phoneticPr fontId="39" type="noConversion"/>
  </si>
  <si>
    <t>비교</t>
    <phoneticPr fontId="39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</si>
  <si>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</si>
  <si>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</si>
  <si>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</si>
  <si>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</si>
  <si>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</si>
  <si>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</si>
  <si>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</si>
  <si>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</si>
  <si>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</si>
  <si>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</si>
  <si>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</si>
  <si>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</si>
  <si>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</si>
  <si>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</si>
  <si>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</si>
  <si>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</si>
  <si>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</si>
  <si>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</si>
  <si>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</si>
  <si>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</si>
  <si>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</si>
  <si>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</si>
  <si>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</si>
  <si>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39" type="noConversion"/>
  </si>
  <si>
    <t>B</t>
    <phoneticPr fontId="2" type="noConversion"/>
  </si>
  <si>
    <t>공영급행</t>
  </si>
  <si>
    <t>14-1</t>
  </si>
  <si>
    <t>e음11</t>
  </si>
  <si>
    <t>e음12</t>
  </si>
  <si>
    <t>e음21</t>
  </si>
  <si>
    <t>e음22</t>
  </si>
  <si>
    <t>e음31</t>
  </si>
  <si>
    <t>e음53</t>
  </si>
  <si>
    <t>e음84</t>
  </si>
  <si>
    <t>e음86</t>
  </si>
  <si>
    <t>e음88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</si>
  <si>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</si>
  <si>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</si>
  <si>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</si>
  <si>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</si>
  <si>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</si>
  <si>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</si>
  <si>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</si>
  <si>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</si>
  <si>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</si>
  <si>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</si>
  <si>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</si>
  <si>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</si>
  <si>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</si>
  <si>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</si>
  <si>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</si>
  <si>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</si>
  <si>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</si>
  <si>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</si>
  <si>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</si>
  <si>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</si>
  <si>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</si>
  <si>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</si>
  <si>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</si>
  <si>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</si>
  <si>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</si>
  <si>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</si>
  <si>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</si>
  <si>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</si>
  <si>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</si>
  <si>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</si>
  <si>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</si>
  <si>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</si>
  <si>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</si>
  <si>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</si>
  <si>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</si>
  <si>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</si>
  <si>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</si>
  <si>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</si>
  <si>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</si>
  <si>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</si>
  <si>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</si>
  <si>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</si>
  <si>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</si>
  <si>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</si>
  <si>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</si>
  <si>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</si>
  <si>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</si>
  <si>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</si>
  <si>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</si>
  <si>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김덕호</t>
  </si>
  <si>
    <t>김계현</t>
  </si>
  <si>
    <t>김안도</t>
  </si>
  <si>
    <t>문광호</t>
  </si>
  <si>
    <t>박용민</t>
  </si>
  <si>
    <t>박윤만</t>
  </si>
  <si>
    <t>서영삼</t>
  </si>
  <si>
    <t>엄무용</t>
  </si>
  <si>
    <t>오영호</t>
  </si>
  <si>
    <t>윤석춘</t>
  </si>
  <si>
    <t>윤성운</t>
  </si>
  <si>
    <t>이상목</t>
  </si>
  <si>
    <t>이운홍</t>
  </si>
  <si>
    <t>이재만</t>
  </si>
  <si>
    <t>이종덕</t>
  </si>
  <si>
    <t>임대희</t>
  </si>
  <si>
    <t>정영진</t>
  </si>
  <si>
    <t>정지환</t>
  </si>
  <si>
    <t>차용호</t>
  </si>
  <si>
    <t>최돈철</t>
  </si>
  <si>
    <t>호동수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</si>
  <si>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</si>
  <si>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</si>
  <si>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</si>
  <si>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</si>
  <si>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</si>
  <si>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</si>
  <si>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</si>
  <si>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</si>
  <si>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</si>
  <si>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</si>
  <si>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70바3212</t>
  </si>
  <si>
    <t>70바3125</t>
  </si>
  <si>
    <t>70바3157</t>
  </si>
  <si>
    <t>73아1569</t>
  </si>
  <si>
    <t>73아1557</t>
  </si>
  <si>
    <t>73아1571</t>
  </si>
  <si>
    <t>73아1555</t>
  </si>
  <si>
    <t>70바3132</t>
  </si>
  <si>
    <t>73아1570</t>
  </si>
  <si>
    <t>73아1580</t>
  </si>
  <si>
    <t>73아1574</t>
  </si>
  <si>
    <t>70바3144</t>
  </si>
  <si>
    <t>70바3113</t>
  </si>
  <si>
    <t>73아1561</t>
  </si>
  <si>
    <t>73아1573</t>
  </si>
  <si>
    <t>73아1560</t>
  </si>
  <si>
    <t>73아1554</t>
  </si>
  <si>
    <t>73아1578</t>
  </si>
  <si>
    <t>73아1558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</si>
  <si>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</si>
  <si>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</si>
  <si>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</si>
  <si>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</si>
  <si>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</si>
  <si>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</si>
  <si>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</si>
  <si>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</si>
  <si>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</si>
  <si>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</si>
  <si>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</si>
  <si>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</si>
  <si>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</si>
  <si>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70바3106</t>
  </si>
  <si>
    <t>70바3107</t>
  </si>
  <si>
    <t>70바3109</t>
  </si>
  <si>
    <t>70바3111</t>
  </si>
  <si>
    <t>70바3112</t>
  </si>
  <si>
    <t>70바3131</t>
  </si>
  <si>
    <t>70바3133</t>
  </si>
  <si>
    <t>70바3135</t>
  </si>
  <si>
    <t>70바3138</t>
  </si>
  <si>
    <t>70바3145</t>
  </si>
  <si>
    <t>70바3160</t>
  </si>
  <si>
    <t>70바3210</t>
  </si>
  <si>
    <t>70바3211</t>
  </si>
  <si>
    <t>70바3140</t>
  </si>
  <si>
    <t>73아1600</t>
  </si>
  <si>
    <t>소형</t>
  </si>
  <si>
    <t>HD</t>
  </si>
  <si>
    <t>e음11e음11</t>
  </si>
  <si>
    <t>e음12e음12</t>
  </si>
  <si>
    <t>73아1572</t>
  </si>
  <si>
    <t>e음21e음21</t>
  </si>
  <si>
    <t>73아1575</t>
  </si>
  <si>
    <t>e음22e음22</t>
  </si>
  <si>
    <t>73아1576</t>
  </si>
  <si>
    <t>73아1577</t>
  </si>
  <si>
    <t>e음31e음31</t>
  </si>
  <si>
    <t>73아1579</t>
  </si>
  <si>
    <t>73아1563</t>
  </si>
  <si>
    <t>중형</t>
  </si>
  <si>
    <t>e음53e음53</t>
  </si>
  <si>
    <t>공영급행e음53A2</t>
  </si>
  <si>
    <t>73아1564</t>
  </si>
  <si>
    <t>공영급행e음53A1</t>
  </si>
  <si>
    <t>73아1565</t>
  </si>
  <si>
    <t>73아1566</t>
  </si>
  <si>
    <t>73아1556</t>
  </si>
  <si>
    <t>e음84e음84</t>
  </si>
  <si>
    <t>e음86e음86</t>
  </si>
  <si>
    <t>공영급행e음86C1</t>
  </si>
  <si>
    <t>73아1559</t>
  </si>
  <si>
    <t>e음88e음88</t>
  </si>
  <si>
    <t>73아1562</t>
  </si>
  <si>
    <t>강치선</t>
  </si>
  <si>
    <t>5043171</t>
  </si>
  <si>
    <t>강태수</t>
  </si>
  <si>
    <t>5048591</t>
  </si>
  <si>
    <t>고지수</t>
  </si>
  <si>
    <t>5045322</t>
  </si>
  <si>
    <t>권봉수</t>
  </si>
  <si>
    <t>5049995</t>
  </si>
  <si>
    <t>권성호</t>
  </si>
  <si>
    <t>5045752</t>
  </si>
  <si>
    <t>5045902</t>
  </si>
  <si>
    <t>김권중</t>
  </si>
  <si>
    <t>5046561</t>
  </si>
  <si>
    <t>김규한</t>
  </si>
  <si>
    <t>5043745</t>
  </si>
  <si>
    <t>김남일</t>
  </si>
  <si>
    <t>5041377</t>
  </si>
  <si>
    <t>김덕경</t>
  </si>
  <si>
    <t>5049135</t>
  </si>
  <si>
    <t>50430</t>
  </si>
  <si>
    <t>김동준</t>
  </si>
  <si>
    <t>5042562</t>
  </si>
  <si>
    <t>김동호</t>
  </si>
  <si>
    <t>50448</t>
  </si>
  <si>
    <t>504525</t>
  </si>
  <si>
    <t>김정대</t>
  </si>
  <si>
    <t>5048726</t>
  </si>
  <si>
    <t>김진양</t>
  </si>
  <si>
    <t>5047905</t>
  </si>
  <si>
    <t>김창배</t>
  </si>
  <si>
    <t>5043696</t>
  </si>
  <si>
    <t>김창섭</t>
  </si>
  <si>
    <t>5048913</t>
  </si>
  <si>
    <t>김춘식</t>
  </si>
  <si>
    <t>504292</t>
  </si>
  <si>
    <t>김태문</t>
  </si>
  <si>
    <t>5041370</t>
  </si>
  <si>
    <t>김태욱</t>
  </si>
  <si>
    <t>5043841</t>
  </si>
  <si>
    <t>김학수</t>
  </si>
  <si>
    <t>5044905</t>
  </si>
  <si>
    <t>김환</t>
  </si>
  <si>
    <t>5042765</t>
  </si>
  <si>
    <t>5041080</t>
  </si>
  <si>
    <t>박기호</t>
  </si>
  <si>
    <t>5045569</t>
  </si>
  <si>
    <t>박상천</t>
  </si>
  <si>
    <t>5049677</t>
  </si>
  <si>
    <t>박성준</t>
  </si>
  <si>
    <t>5041637</t>
  </si>
  <si>
    <t>박승기</t>
  </si>
  <si>
    <t>5048030</t>
  </si>
  <si>
    <t>5045040</t>
  </si>
  <si>
    <t>5041797</t>
  </si>
  <si>
    <t>백경인</t>
  </si>
  <si>
    <t>5042942</t>
  </si>
  <si>
    <t>서동진</t>
  </si>
  <si>
    <t>5046652</t>
  </si>
  <si>
    <t>서성민</t>
  </si>
  <si>
    <t>5045309</t>
  </si>
  <si>
    <t>5043233</t>
  </si>
  <si>
    <t>서종우</t>
  </si>
  <si>
    <t>5041397</t>
  </si>
  <si>
    <t>성경구</t>
  </si>
  <si>
    <t>5047739</t>
  </si>
  <si>
    <t>송광섭</t>
  </si>
  <si>
    <t>5045805</t>
  </si>
  <si>
    <t>신광현</t>
  </si>
  <si>
    <t>504766</t>
  </si>
  <si>
    <t>신형순</t>
  </si>
  <si>
    <t>5045560</t>
  </si>
  <si>
    <t>심의섭</t>
  </si>
  <si>
    <t>5048359</t>
  </si>
  <si>
    <t>안종락</t>
  </si>
  <si>
    <t>5046935</t>
  </si>
  <si>
    <t>양용민</t>
  </si>
  <si>
    <t>5047799</t>
  </si>
  <si>
    <t>5045256</t>
  </si>
  <si>
    <t>5045585</t>
  </si>
  <si>
    <t>오인환</t>
  </si>
  <si>
    <t>504975</t>
  </si>
  <si>
    <t>오종섭</t>
  </si>
  <si>
    <t>5043980</t>
  </si>
  <si>
    <t>용광성</t>
  </si>
  <si>
    <t>5047274</t>
  </si>
  <si>
    <t>윤기성</t>
  </si>
  <si>
    <t>5046497</t>
  </si>
  <si>
    <t>5048345</t>
  </si>
  <si>
    <t>5049644</t>
  </si>
  <si>
    <t>윤철</t>
  </si>
  <si>
    <t>5049881</t>
  </si>
  <si>
    <t>이광세</t>
  </si>
  <si>
    <t>5047318</t>
  </si>
  <si>
    <t>이규환</t>
  </si>
  <si>
    <t>5046861</t>
  </si>
  <si>
    <t>이도우</t>
  </si>
  <si>
    <t>5041554</t>
  </si>
  <si>
    <t>이동형</t>
  </si>
  <si>
    <t>504605</t>
  </si>
  <si>
    <t>이삼복</t>
  </si>
  <si>
    <t>504312</t>
  </si>
  <si>
    <t>5045033</t>
  </si>
  <si>
    <t>이순경</t>
  </si>
  <si>
    <t>5049568</t>
  </si>
  <si>
    <t>이영재</t>
  </si>
  <si>
    <t>5043748</t>
  </si>
  <si>
    <t>이영환</t>
  </si>
  <si>
    <t>5049381</t>
  </si>
  <si>
    <t>이우성</t>
  </si>
  <si>
    <t>5048985</t>
  </si>
  <si>
    <t>이운철</t>
  </si>
  <si>
    <t>5041522</t>
  </si>
  <si>
    <t>5041002</t>
  </si>
  <si>
    <t>5044558</t>
  </si>
  <si>
    <t>5045248</t>
  </si>
  <si>
    <t>이찬년</t>
  </si>
  <si>
    <t>5041722</t>
  </si>
  <si>
    <t>이창순</t>
  </si>
  <si>
    <t>5047619</t>
  </si>
  <si>
    <t>이호범</t>
  </si>
  <si>
    <t>5048348</t>
  </si>
  <si>
    <t>50433</t>
  </si>
  <si>
    <t>장금철</t>
  </si>
  <si>
    <t>5045351</t>
  </si>
  <si>
    <t>장종준</t>
  </si>
  <si>
    <t>5042278</t>
  </si>
  <si>
    <t>장후인</t>
  </si>
  <si>
    <t>5046011</t>
  </si>
  <si>
    <t>전유성</t>
  </si>
  <si>
    <t>5043019</t>
  </si>
  <si>
    <t>5046965</t>
  </si>
  <si>
    <t>5049487</t>
  </si>
  <si>
    <t>조성근</t>
  </si>
  <si>
    <t>5045406</t>
  </si>
  <si>
    <t>조성재</t>
  </si>
  <si>
    <t>5049642</t>
  </si>
  <si>
    <t>조형철</t>
  </si>
  <si>
    <t>5042357</t>
  </si>
  <si>
    <t>5045922</t>
  </si>
  <si>
    <t>5044671</t>
  </si>
  <si>
    <t>최은철</t>
  </si>
  <si>
    <t>5043835</t>
  </si>
  <si>
    <t>최재진</t>
  </si>
  <si>
    <t>5046576</t>
  </si>
  <si>
    <t>최진호</t>
  </si>
  <si>
    <t>5047577</t>
  </si>
  <si>
    <t>최태석</t>
  </si>
  <si>
    <t>504204</t>
  </si>
  <si>
    <t>하우경</t>
  </si>
  <si>
    <t>5046302</t>
  </si>
  <si>
    <t>현병구</t>
  </si>
  <si>
    <t>5041948</t>
  </si>
  <si>
    <t>5048291</t>
  </si>
  <si>
    <t>홍순태</t>
  </si>
  <si>
    <t>5047587</t>
  </si>
  <si>
    <t>황광훈</t>
  </si>
  <si>
    <t>5048449</t>
  </si>
  <si>
    <t>황정환</t>
  </si>
  <si>
    <t>5043610</t>
  </si>
  <si>
    <t>공영급행</t>
    <phoneticPr fontId="2" type="noConversion"/>
  </si>
  <si>
    <t>70바3213</t>
  </si>
  <si>
    <t>운전자코드</t>
  </si>
  <si>
    <t>맥스거리코드</t>
  </si>
  <si>
    <t>최대주행거리</t>
  </si>
  <si>
    <t>김흥규</t>
  </si>
  <si>
    <t>5048784</t>
  </si>
  <si>
    <t>박충래</t>
  </si>
  <si>
    <t>5042818</t>
  </si>
  <si>
    <t>배해성</t>
  </si>
  <si>
    <t>5044004</t>
  </si>
  <si>
    <t>이범섭</t>
  </si>
  <si>
    <t>5042429</t>
  </si>
  <si>
    <t>이정원</t>
  </si>
  <si>
    <t>5042247</t>
  </si>
  <si>
    <t>최영행</t>
  </si>
  <si>
    <t>5041557</t>
  </si>
  <si>
    <t>[TIP!!] 특별관리 운행사원 관리하려면?</t>
  </si>
  <si>
    <t>d</t>
    <phoneticPr fontId="2" type="noConversion"/>
  </si>
  <si>
    <t>개선율(유카전)</t>
    <phoneticPr fontId="2" type="noConversion"/>
  </si>
  <si>
    <t>공영급행e음53B1</t>
  </si>
  <si>
    <t>공영급행e음88C2</t>
  </si>
  <si>
    <t>강태우</t>
  </si>
  <si>
    <t>5047979</t>
  </si>
  <si>
    <t>김근택</t>
  </si>
  <si>
    <t>5045985</t>
  </si>
  <si>
    <t>손강성</t>
  </si>
  <si>
    <t>5045435</t>
  </si>
  <si>
    <t>5043205</t>
  </si>
  <si>
    <t>황용수</t>
  </si>
  <si>
    <t>공영급행e음12F1</t>
  </si>
  <si>
    <t>윤철희</t>
  </si>
  <si>
    <t>5042812</t>
  </si>
  <si>
    <t>이종국</t>
  </si>
  <si>
    <t>504280</t>
  </si>
  <si>
    <t>공영급행e음11C1</t>
  </si>
  <si>
    <t>공영급행e음11F1</t>
  </si>
  <si>
    <t>공영급행e음12B1</t>
  </si>
  <si>
    <t>공영급행e음21B1</t>
  </si>
  <si>
    <t>공영급행e음21F1</t>
  </si>
  <si>
    <t>공영급행e음22B1</t>
  </si>
  <si>
    <t>공영급행e음22C1</t>
  </si>
  <si>
    <t>공영급행e음31C3</t>
  </si>
  <si>
    <t>공영급행e음31C2</t>
  </si>
  <si>
    <t>공영급행e음31C1</t>
  </si>
  <si>
    <t>공영급행e음31D1</t>
  </si>
  <si>
    <t>공영급행e음53C1</t>
  </si>
  <si>
    <t>공영급행e음84B1</t>
  </si>
  <si>
    <t>공영급행e음86D1</t>
  </si>
  <si>
    <t>공영급행e음88D2</t>
  </si>
  <si>
    <t>공영급행e음88D3</t>
  </si>
  <si>
    <t>공영급행e음88D1</t>
  </si>
  <si>
    <t>안주영</t>
  </si>
  <si>
    <t>504378</t>
  </si>
  <si>
    <t>이기봉</t>
  </si>
  <si>
    <t>5047840</t>
  </si>
  <si>
    <t>임대근</t>
  </si>
  <si>
    <t>5045660</t>
  </si>
  <si>
    <t>정대인</t>
  </si>
  <si>
    <t>504741</t>
  </si>
  <si>
    <t>조규용</t>
  </si>
  <si>
    <t>5042312</t>
  </si>
  <si>
    <t>하수원</t>
  </si>
  <si>
    <t>5045618</t>
  </si>
  <si>
    <t>[24년 7월] 공회전과다 명단</t>
    <phoneticPr fontId="2" type="noConversion"/>
  </si>
  <si>
    <t>24'07</t>
  </si>
  <si>
    <t>분석기간: 24.07.01-24.07.30</t>
  </si>
  <si>
    <t>22위/(32개사)</t>
  </si>
  <si>
    <t>0%(0명)</t>
  </si>
  <si>
    <t>25%(1명)</t>
  </si>
  <si>
    <t>5%(1명)</t>
  </si>
  <si>
    <t>100%(1명)</t>
  </si>
  <si>
    <t>50%(2명)</t>
  </si>
  <si>
    <t>50%(1명)</t>
  </si>
  <si>
    <t>50%(10명)</t>
  </si>
  <si>
    <t>40%(8명)</t>
  </si>
  <si>
    <t>83%(5명)</t>
  </si>
  <si>
    <t>17%(1명)</t>
  </si>
  <si>
    <t>801801</t>
  </si>
  <si>
    <t>강화교통801S1</t>
  </si>
  <si>
    <t>=</t>
  </si>
  <si>
    <t>4530545305</t>
  </si>
  <si>
    <t>공영급행45305C14</t>
  </si>
  <si>
    <t>공영급행45305C11</t>
  </si>
  <si>
    <t>▽</t>
  </si>
  <si>
    <t>공영급행45305C8</t>
  </si>
  <si>
    <t>공영급행45305C7</t>
  </si>
  <si>
    <t>공영급행45305C5</t>
  </si>
  <si>
    <t>공영급행45305F1</t>
  </si>
  <si>
    <t>공영급행45305C13</t>
  </si>
  <si>
    <t>공영급행45305C10</t>
  </si>
  <si>
    <t>공영급행45305D2</t>
  </si>
  <si>
    <t>공영급행45305C2</t>
  </si>
  <si>
    <t>공영급행45305C12</t>
  </si>
  <si>
    <t>공영급행45305D3</t>
  </si>
  <si>
    <t>공영급행45305C9</t>
  </si>
  <si>
    <t>공영급행45305C3</t>
  </si>
  <si>
    <t>공영급행45305A1</t>
  </si>
  <si>
    <t>공영급행45305D4</t>
  </si>
  <si>
    <t>공영급행45305D1</t>
  </si>
  <si>
    <t>공영급행45305C4</t>
  </si>
  <si>
    <t>공영급행45305C1</t>
  </si>
  <si>
    <t>공영급행45305C6</t>
  </si>
  <si>
    <t>공영급행예비D6</t>
  </si>
  <si>
    <t>공영급행예비F13</t>
  </si>
  <si>
    <t>공영급행e음88D4</t>
  </si>
  <si>
    <t>50431712106.13</t>
  </si>
  <si>
    <t>50485912304.509</t>
  </si>
  <si>
    <t>50479792459.456</t>
  </si>
  <si>
    <t>5045322442.632</t>
  </si>
  <si>
    <t>50499951854.913</t>
  </si>
  <si>
    <t>50457522083.095</t>
  </si>
  <si>
    <t>5045902266.852</t>
  </si>
  <si>
    <t>50465612357.016</t>
  </si>
  <si>
    <t>50437452023.654</t>
  </si>
  <si>
    <t>50459851587.584</t>
  </si>
  <si>
    <t>5041377939.524</t>
  </si>
  <si>
    <t>50491352123.235</t>
  </si>
  <si>
    <t>504301901.167</t>
  </si>
  <si>
    <t>50425622178.841</t>
  </si>
  <si>
    <t>504481518.435</t>
  </si>
  <si>
    <t>김봉환</t>
  </si>
  <si>
    <t>5048642</t>
  </si>
  <si>
    <t>50486421529.578</t>
  </si>
  <si>
    <t>504525281.866</t>
  </si>
  <si>
    <t>50487261827.645</t>
  </si>
  <si>
    <t>50479051919.012</t>
  </si>
  <si>
    <t>50436961881.953</t>
  </si>
  <si>
    <t>50489132150.274</t>
  </si>
  <si>
    <t>5042922006.241</t>
  </si>
  <si>
    <t>50413701952.267</t>
  </si>
  <si>
    <t>50438411728.045</t>
  </si>
  <si>
    <t>50449051797.802</t>
  </si>
  <si>
    <t>50427652208.995</t>
  </si>
  <si>
    <t>50487841419.951</t>
  </si>
  <si>
    <t>50410801858.906</t>
  </si>
  <si>
    <t>50455691960.494</t>
  </si>
  <si>
    <t>50496771774.851</t>
  </si>
  <si>
    <t>5041637463.608</t>
  </si>
  <si>
    <t>50480302206.203</t>
  </si>
  <si>
    <t>50450402549.858</t>
  </si>
  <si>
    <t>50417972242.398</t>
  </si>
  <si>
    <t>50428181768.757</t>
  </si>
  <si>
    <t>50440042077.567</t>
  </si>
  <si>
    <t>50429421466.702</t>
  </si>
  <si>
    <t>5046652447.174</t>
  </si>
  <si>
    <t>50453091873.088</t>
  </si>
  <si>
    <t>50432332073.449</t>
  </si>
  <si>
    <t>50413971785.759</t>
  </si>
  <si>
    <t>50477392569.019</t>
  </si>
  <si>
    <t>5045435243.179</t>
  </si>
  <si>
    <t>50458051898.996</t>
  </si>
  <si>
    <t>5047661989.503</t>
  </si>
  <si>
    <t>5045560608.353</t>
  </si>
  <si>
    <t>50483592222.609</t>
  </si>
  <si>
    <t>50469351773.652</t>
  </si>
  <si>
    <t>504378466.662</t>
  </si>
  <si>
    <t>안희왕</t>
  </si>
  <si>
    <t>5041672</t>
  </si>
  <si>
    <t>5041672606.857</t>
  </si>
  <si>
    <t>50477992128.525</t>
  </si>
  <si>
    <t>50452561937.316</t>
  </si>
  <si>
    <t>5045585539.294</t>
  </si>
  <si>
    <t>504975290.219</t>
  </si>
  <si>
    <t>50439802182.293</t>
  </si>
  <si>
    <t>50472741850.073</t>
  </si>
  <si>
    <t>50464972063.615</t>
  </si>
  <si>
    <t>5048345438.066</t>
  </si>
  <si>
    <t>50496441947.883</t>
  </si>
  <si>
    <t>5049881708.233</t>
  </si>
  <si>
    <t>5042812351.256</t>
  </si>
  <si>
    <t>50473182018.729</t>
  </si>
  <si>
    <t>50468611663.433</t>
  </si>
  <si>
    <t>50478401959.931</t>
  </si>
  <si>
    <t>50415541970.385</t>
  </si>
  <si>
    <t>504605366.881</t>
  </si>
  <si>
    <t>50424291535.316</t>
  </si>
  <si>
    <t>5043122128.918</t>
  </si>
  <si>
    <t>50450331640.266</t>
  </si>
  <si>
    <t>50495682238.986</t>
  </si>
  <si>
    <t>50437482017.368</t>
  </si>
  <si>
    <t>50493811456.973</t>
  </si>
  <si>
    <t>50489852008.148</t>
  </si>
  <si>
    <t>50415222512.327</t>
  </si>
  <si>
    <t>5041002398.376</t>
  </si>
  <si>
    <t>5044558388.825</t>
  </si>
  <si>
    <t>50422471943.613</t>
  </si>
  <si>
    <t>504280542.316</t>
  </si>
  <si>
    <t>5045248401.63</t>
  </si>
  <si>
    <t>50417221924.625</t>
  </si>
  <si>
    <t>50476192003.048</t>
  </si>
  <si>
    <t>50483482005.502</t>
  </si>
  <si>
    <t>50456601891.399</t>
  </si>
  <si>
    <t>504331834.102</t>
  </si>
  <si>
    <t>50453512382.175</t>
  </si>
  <si>
    <t>장종민</t>
  </si>
  <si>
    <t>5045512</t>
  </si>
  <si>
    <t>5045512241.119</t>
  </si>
  <si>
    <t>5042278594.701</t>
  </si>
  <si>
    <t>50460111559.321</t>
  </si>
  <si>
    <t>5043019859.666</t>
  </si>
  <si>
    <t>504741312.283</t>
  </si>
  <si>
    <t>50469651765.114</t>
  </si>
  <si>
    <t>50494872163.657</t>
  </si>
  <si>
    <t>50423121804.263</t>
  </si>
  <si>
    <t>5045406368.99</t>
  </si>
  <si>
    <t>50496421064.92</t>
  </si>
  <si>
    <t>50423571678.67</t>
  </si>
  <si>
    <t>50459221951.634</t>
  </si>
  <si>
    <t>50446712107.758</t>
  </si>
  <si>
    <t>50415572114.298</t>
  </si>
  <si>
    <t>50438351617.548</t>
  </si>
  <si>
    <t>50465761452.677</t>
  </si>
  <si>
    <t>50475772492.998</t>
  </si>
  <si>
    <t>5042042258.24</t>
  </si>
  <si>
    <t>50456182683.55</t>
  </si>
  <si>
    <t>50432051540.748</t>
  </si>
  <si>
    <t>허명수</t>
  </si>
  <si>
    <t>5048220</t>
  </si>
  <si>
    <t>50482202059.07</t>
  </si>
  <si>
    <t>5041948325.15</t>
  </si>
  <si>
    <t>5048291332.19</t>
  </si>
  <si>
    <t>50475872038.316</t>
  </si>
  <si>
    <t>5048449492.432</t>
  </si>
  <si>
    <t>50463022424.288</t>
  </si>
  <si>
    <t>5043610508.455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</si>
  <si>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</si>
  <si>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</si>
  <si>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</si>
  <si>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</si>
  <si>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</si>
  <si>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5%(6명)</t>
  </si>
  <si>
    <t>9%(10명)</t>
  </si>
  <si>
    <t>12%(14명)</t>
  </si>
  <si>
    <t>29%(33명)</t>
  </si>
  <si>
    <t>26%(28명)</t>
  </si>
  <si>
    <t>20%(21명)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</si>
</sst>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0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</cellStyleXfs>
  <cellXfs count="28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7" fillId="8" borderId="0" xfId="0" applyFont="1" applyFill="1">
      <alignment vertical="center"/>
    </xf>
    <xf numFmtId="0" fontId="32" fillId="8" borderId="0" xfId="0" applyFont="1" applyFill="1">
      <alignment vertical="center"/>
    </xf>
    <xf numFmtId="0" fontId="33" fillId="0" borderId="0" xfId="0" applyFont="1">
      <alignment vertical="center"/>
    </xf>
    <xf numFmtId="0" fontId="34" fillId="0" borderId="0" xfId="0" applyFont="1">
      <alignment vertical="center"/>
    </xf>
    <xf numFmtId="0" fontId="32" fillId="0" borderId="0" xfId="0" applyFont="1">
      <alignment vertical="center"/>
    </xf>
    <xf numFmtId="0" fontId="36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8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6" fillId="0" borderId="0" xfId="0" applyFont="1">
      <alignment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49" fillId="0" borderId="0" xfId="0" applyFont="1" applyAlignment="1">
      <alignment horizontal="left" vertical="center" indent="1"/>
    </xf>
    <xf numFmtId="185" fontId="50" fillId="0" borderId="0" xfId="0" applyNumberFormat="1" applyFont="1" applyAlignment="1">
      <alignment horizontal="left" vertical="center" indent="1"/>
    </xf>
    <xf numFmtId="185" fontId="50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5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5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5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49" fillId="13" borderId="0" xfId="0" applyFont="1" applyFill="1" applyAlignment="1">
      <alignment horizontal="left" vertical="center" indent="1"/>
    </xf>
    <xf numFmtId="185" fontId="35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1" fillId="6" borderId="0" xfId="0" applyNumberFormat="1" applyFont="1" applyFill="1" applyAlignment="1">
      <alignment horizontal="center" vertical="center"/>
    </xf>
    <xf numFmtId="9" fontId="30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7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7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1" fillId="13" borderId="0" xfId="0" applyNumberFormat="1" applyFont="1" applyFill="1" applyAlignment="1">
      <alignment horizontal="center" vertical="center"/>
    </xf>
    <xf numFmtId="9" fontId="30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7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7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7" fillId="13" borderId="0" xfId="2" applyFont="1" applyFill="1" applyBorder="1" applyAlignment="1">
      <alignment horizontal="center" vertical="center"/>
    </xf>
    <xf numFmtId="177" fontId="37" fillId="13" borderId="0" xfId="1" applyNumberFormat="1" applyFont="1" applyFill="1" applyBorder="1" applyAlignment="1">
      <alignment horizontal="right" vertical="center"/>
    </xf>
    <xf numFmtId="176" fontId="37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7" fillId="6" borderId="0" xfId="2" applyFont="1" applyFill="1" applyBorder="1" applyAlignment="1">
      <alignment horizontal="center" vertical="center"/>
    </xf>
    <xf numFmtId="177" fontId="37" fillId="6" borderId="0" xfId="1" applyNumberFormat="1" applyFont="1" applyFill="1" applyBorder="1" applyAlignment="1">
      <alignment horizontal="right" vertical="center"/>
    </xf>
    <xf numFmtId="176" fontId="37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8" fillId="2" borderId="0" xfId="0" applyFont="1" applyFill="1">
      <alignment vertical="center"/>
    </xf>
    <xf numFmtId="0" fontId="0" fillId="2" borderId="0" xfId="0" applyFill="1">
      <alignment vertical="center"/>
    </xf>
    <xf numFmtId="0" fontId="40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1" fillId="0" borderId="12" xfId="2" applyFont="1" applyBorder="1" applyAlignment="1">
      <alignment horizontal="center" vertical="center" wrapText="1"/>
    </xf>
    <xf numFmtId="177" fontId="41" fillId="0" borderId="12" xfId="1" applyNumberFormat="1" applyFont="1" applyBorder="1" applyAlignment="1">
      <alignment horizontal="center" vertical="center" wrapText="1"/>
    </xf>
    <xf numFmtId="177" fontId="41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1" fillId="0" borderId="15" xfId="1" applyNumberFormat="1" applyFont="1" applyBorder="1" applyAlignment="1">
      <alignment horizontal="center" vertical="center" wrapText="1"/>
    </xf>
    <xf numFmtId="177" fontId="41" fillId="0" borderId="16" xfId="1" applyNumberFormat="1" applyFont="1" applyBorder="1" applyAlignment="1">
      <alignment horizontal="center" vertical="center" wrapText="1"/>
    </xf>
    <xf numFmtId="0" fontId="40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2" fillId="10" borderId="12" xfId="2" applyFont="1" applyFill="1" applyBorder="1" applyAlignment="1">
      <alignment horizontal="center" vertical="center" wrapText="1"/>
    </xf>
    <xf numFmtId="9" fontId="42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1" fillId="0" borderId="20" xfId="2" applyFont="1" applyBorder="1" applyAlignment="1">
      <alignment horizontal="center" vertical="center" wrapText="1"/>
    </xf>
    <xf numFmtId="9" fontId="42" fillId="10" borderId="20" xfId="2" applyFont="1" applyFill="1" applyBorder="1" applyAlignment="1">
      <alignment horizontal="center" vertical="center" wrapText="1"/>
    </xf>
    <xf numFmtId="9" fontId="42" fillId="0" borderId="21" xfId="2" applyFont="1" applyBorder="1" applyAlignment="1">
      <alignment horizontal="center" vertical="center"/>
    </xf>
    <xf numFmtId="177" fontId="41" fillId="0" borderId="23" xfId="1" applyNumberFormat="1" applyFont="1" applyBorder="1" applyAlignment="1">
      <alignment horizontal="center" vertical="center" wrapText="1"/>
    </xf>
    <xf numFmtId="178" fontId="41" fillId="0" borderId="23" xfId="2" applyNumberFormat="1" applyFont="1" applyBorder="1" applyAlignment="1">
      <alignment horizontal="right" vertical="center" wrapText="1"/>
    </xf>
    <xf numFmtId="10" fontId="42" fillId="10" borderId="23" xfId="2" applyNumberFormat="1" applyFont="1" applyFill="1" applyBorder="1" applyAlignment="1">
      <alignment horizontal="center" vertical="center" wrapText="1"/>
    </xf>
    <xf numFmtId="178" fontId="42" fillId="0" borderId="24" xfId="2" applyNumberFormat="1" applyFont="1" applyBorder="1" applyAlignment="1">
      <alignment horizontal="right" vertical="center"/>
    </xf>
    <xf numFmtId="0" fontId="40" fillId="9" borderId="25" xfId="0" applyFont="1" applyFill="1" applyBorder="1" applyAlignment="1">
      <alignment horizontal="center" vertical="center"/>
    </xf>
    <xf numFmtId="10" fontId="41" fillId="0" borderId="26" xfId="2" applyNumberFormat="1" applyFont="1" applyBorder="1" applyAlignment="1">
      <alignment horizontal="center" vertical="center" wrapText="1"/>
    </xf>
    <xf numFmtId="177" fontId="41" fillId="0" borderId="28" xfId="1" applyNumberFormat="1" applyFont="1" applyBorder="1" applyAlignment="1">
      <alignment horizontal="center" vertical="center" wrapText="1"/>
    </xf>
    <xf numFmtId="177" fontId="42" fillId="10" borderId="28" xfId="1" applyNumberFormat="1" applyFont="1" applyFill="1" applyBorder="1" applyAlignment="1">
      <alignment horizontal="center" vertical="center" wrapText="1"/>
    </xf>
    <xf numFmtId="9" fontId="42" fillId="0" borderId="29" xfId="2" applyFont="1" applyBorder="1" applyAlignment="1">
      <alignment horizontal="center" vertical="center"/>
    </xf>
    <xf numFmtId="0" fontId="40" fillId="9" borderId="30" xfId="0" applyFont="1" applyFill="1" applyBorder="1" applyAlignment="1">
      <alignment horizontal="center" vertical="center"/>
    </xf>
    <xf numFmtId="0" fontId="40" fillId="0" borderId="31" xfId="0" applyFont="1" applyBorder="1" applyAlignment="1">
      <alignment horizontal="center" vertical="center" wrapText="1"/>
    </xf>
    <xf numFmtId="185" fontId="40" fillId="10" borderId="31" xfId="0" applyNumberFormat="1" applyFont="1" applyFill="1" applyBorder="1" applyAlignment="1">
      <alignment horizontal="center" vertical="center" wrapText="1"/>
    </xf>
    <xf numFmtId="0" fontId="40" fillId="0" borderId="32" xfId="0" applyFont="1" applyBorder="1" applyAlignment="1">
      <alignment horizontal="center" vertical="center" wrapText="1"/>
    </xf>
    <xf numFmtId="0" fontId="40" fillId="9" borderId="36" xfId="0" applyFont="1" applyFill="1" applyBorder="1" applyAlignment="1">
      <alignment horizontal="center" vertical="center"/>
    </xf>
    <xf numFmtId="0" fontId="40" fillId="0" borderId="37" xfId="0" applyFont="1" applyBorder="1" applyAlignment="1">
      <alignment horizontal="center" vertical="center" wrapText="1"/>
    </xf>
    <xf numFmtId="185" fontId="40" fillId="10" borderId="37" xfId="0" applyNumberFormat="1" applyFont="1" applyFill="1" applyBorder="1" applyAlignment="1">
      <alignment horizontal="center" vertical="center" wrapText="1"/>
    </xf>
    <xf numFmtId="0" fontId="40" fillId="0" borderId="38" xfId="0" applyFont="1" applyBorder="1" applyAlignment="1">
      <alignment horizontal="center" vertical="center" wrapText="1"/>
    </xf>
    <xf numFmtId="0" fontId="56" fillId="9" borderId="33" xfId="0" applyFont="1" applyFill="1" applyBorder="1" applyAlignment="1">
      <alignment horizontal="center" vertical="center"/>
    </xf>
    <xf numFmtId="9" fontId="41" fillId="0" borderId="34" xfId="2" applyFont="1" applyBorder="1" applyAlignment="1">
      <alignment horizontal="center" vertical="center" wrapText="1"/>
    </xf>
    <xf numFmtId="9" fontId="42" fillId="10" borderId="34" xfId="2" applyFont="1" applyFill="1" applyBorder="1" applyAlignment="1">
      <alignment horizontal="center" vertical="center" wrapText="1"/>
    </xf>
    <xf numFmtId="9" fontId="42" fillId="0" borderId="35" xfId="2" applyFont="1" applyBorder="1" applyAlignment="1">
      <alignment horizontal="center" vertical="center"/>
    </xf>
    <xf numFmtId="0" fontId="40" fillId="9" borderId="39" xfId="0" applyFont="1" applyFill="1" applyBorder="1" applyAlignment="1">
      <alignment horizontal="center" vertical="center"/>
    </xf>
    <xf numFmtId="177" fontId="44" fillId="6" borderId="40" xfId="1" applyNumberFormat="1" applyFont="1" applyFill="1" applyBorder="1" applyAlignment="1">
      <alignment horizontal="center" vertical="center" wrapText="1"/>
    </xf>
    <xf numFmtId="177" fontId="44" fillId="10" borderId="40" xfId="1" applyNumberFormat="1" applyFont="1" applyFill="1" applyBorder="1" applyAlignment="1">
      <alignment horizontal="center" vertical="center" wrapText="1"/>
    </xf>
    <xf numFmtId="0" fontId="40" fillId="6" borderId="41" xfId="0" applyFont="1" applyFill="1" applyBorder="1" applyAlignment="1">
      <alignment horizontal="center" vertical="center"/>
    </xf>
    <xf numFmtId="0" fontId="40" fillId="9" borderId="44" xfId="0" applyFont="1" applyFill="1" applyBorder="1" applyAlignment="1">
      <alignment horizontal="center" vertical="center"/>
    </xf>
    <xf numFmtId="0" fontId="40" fillId="10" borderId="45" xfId="0" applyFont="1" applyFill="1" applyBorder="1" applyAlignment="1">
      <alignment horizontal="center" vertical="center" wrapText="1"/>
    </xf>
    <xf numFmtId="0" fontId="40" fillId="10" borderId="46" xfId="0" applyFont="1" applyFill="1" applyBorder="1" applyAlignment="1">
      <alignment horizontal="center" vertical="center" wrapText="1"/>
    </xf>
    <xf numFmtId="0" fontId="56" fillId="9" borderId="42" xfId="0" applyFont="1" applyFill="1" applyBorder="1" applyAlignment="1">
      <alignment horizontal="center" vertical="center"/>
    </xf>
    <xf numFmtId="9" fontId="41" fillId="0" borderId="43" xfId="2" applyFont="1" applyBorder="1" applyAlignment="1">
      <alignment horizontal="center" vertical="center" wrapText="1"/>
    </xf>
    <xf numFmtId="0" fontId="40" fillId="9" borderId="47" xfId="0" applyFont="1" applyFill="1" applyBorder="1" applyAlignment="1">
      <alignment horizontal="center" vertical="center"/>
    </xf>
    <xf numFmtId="185" fontId="70" fillId="0" borderId="48" xfId="0" applyNumberFormat="1" applyFont="1" applyBorder="1" applyAlignment="1">
      <alignment horizontal="center" vertical="center"/>
    </xf>
    <xf numFmtId="185" fontId="70" fillId="0" borderId="49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0" fontId="75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193" fontId="40" fillId="9" borderId="27" xfId="0" applyNumberFormat="1" applyFont="1" applyFill="1" applyBorder="1" applyAlignment="1">
      <alignment horizontal="center" vertical="center"/>
    </xf>
    <xf numFmtId="194" fontId="40" fillId="9" borderId="22" xfId="0" applyNumberFormat="1" applyFont="1" applyFill="1" applyBorder="1" applyAlignment="1">
      <alignment horizontal="center" vertical="center"/>
    </xf>
    <xf numFmtId="178" fontId="78" fillId="0" borderId="24" xfId="2" applyNumberFormat="1" applyFont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0" fontId="79" fillId="9" borderId="22" xfId="0" applyFont="1" applyFill="1" applyBorder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177" fontId="29" fillId="0" borderId="0" xfId="1" applyNumberFormat="1" applyFont="1" applyAlignment="1">
      <alignment horizontal="left" vertical="center"/>
    </xf>
    <xf numFmtId="178" fontId="29" fillId="0" borderId="0" xfId="2" applyNumberFormat="1" applyFont="1">
      <alignment vertical="center"/>
    </xf>
    <xf numFmtId="195" fontId="29" fillId="0" borderId="0" xfId="0" applyNumberFormat="1" applyFont="1">
      <alignment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7" fillId="15" borderId="0" xfId="562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49" fontId="73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1" fillId="16" borderId="0" xfId="562" applyNumberFormat="1" applyFont="1" applyFill="1" applyAlignment="1">
      <alignment horizontal="center" vertical="center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7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3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192" fontId="76" fillId="16" borderId="0" xfId="562" applyNumberFormat="1" applyFont="1" applyFill="1" applyAlignment="1">
      <alignment horizontal="right" vertical="center"/>
    </xf>
    <xf numFmtId="186" fontId="10" fillId="0" borderId="5" xfId="562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49" fillId="0" borderId="0" xfId="0" applyFont="1" applyAlignment="1">
      <alignment horizontal="left" vertical="center" indent="1"/>
    </xf>
    <xf numFmtId="185" fontId="50" fillId="0" borderId="0" xfId="0" applyNumberFormat="1" applyFont="1" applyAlignment="1">
      <alignment horizontal="left" vertical="center" indent="1"/>
    </xf>
    <xf numFmtId="187" fontId="52" fillId="10" borderId="50" xfId="2" applyNumberFormat="1" applyFont="1" applyFill="1" applyBorder="1" applyAlignment="1">
      <alignment horizontal="center" vertical="center"/>
    </xf>
    <xf numFmtId="187" fontId="52" fillId="10" borderId="51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69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55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공영급행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183-499D-B542-199A904497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2.3357119739712338</c:v>
                </c:pt>
                <c:pt idx="1">
                  <c:v>2.7731990586181752</c:v>
                </c:pt>
                <c:pt idx="2">
                  <c:v>2.7762958042224377</c:v>
                </c:pt>
                <c:pt idx="3">
                  <c:v>2.7322018806254862</c:v>
                </c:pt>
                <c:pt idx="4">
                  <c:v>2.6461911950880719</c:v>
                </c:pt>
                <c:pt idx="5">
                  <c:v>2.4300000000000002</c:v>
                </c:pt>
                <c:pt idx="6">
                  <c:v>2.3813977892141778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8.5470085470085472E-2</c:v>
                </c:pt>
                <c:pt idx="1">
                  <c:v>0.11965811965811966</c:v>
                </c:pt>
                <c:pt idx="2">
                  <c:v>0.29059829059829062</c:v>
                </c:pt>
                <c:pt idx="3">
                  <c:v>0.25641025641025639</c:v>
                </c:pt>
                <c:pt idx="4">
                  <c:v>0.19658119658119658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1"/>
                <c:pt idx="0">
                  <c:v> e음53 </c:v>
                </c:pt>
                <c:pt idx="1">
                  <c:v> e음84 </c:v>
                </c:pt>
                <c:pt idx="2">
                  <c:v> e음11 </c:v>
                </c:pt>
                <c:pt idx="3">
                  <c:v> e음22 </c:v>
                </c:pt>
                <c:pt idx="4">
                  <c:v> 14-1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e음21 </c:v>
                </c:pt>
                <c:pt idx="9">
                  <c:v> e음12 </c:v>
                </c:pt>
                <c:pt idx="10">
                  <c:v> e음12 </c:v>
                </c:pt>
              </c:strCache>
            </c:strRef>
          </c:cat>
          <c:val>
            <c:numRef>
              <c:f>종합!$M$67:$X$67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0.5</c:v>
                </c:pt>
                <c:pt idx="4">
                  <c:v>0.4</c:v>
                </c:pt>
                <c:pt idx="5">
                  <c:v>0.83333333333333337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1"/>
                <c:pt idx="0">
                  <c:v> e음53 </c:v>
                </c:pt>
                <c:pt idx="1">
                  <c:v> e음84 </c:v>
                </c:pt>
                <c:pt idx="2">
                  <c:v> e음11 </c:v>
                </c:pt>
                <c:pt idx="3">
                  <c:v> e음22 </c:v>
                </c:pt>
                <c:pt idx="4">
                  <c:v> 14-1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e음21 </c:v>
                </c:pt>
                <c:pt idx="9">
                  <c:v> e음12 </c:v>
                </c:pt>
                <c:pt idx="10">
                  <c:v> e음12 </c:v>
                </c:pt>
              </c:strCache>
            </c:strRef>
          </c:cat>
          <c:val>
            <c:numRef>
              <c:f>종합!$M$66:$X$66</c:f>
              <c:numCache>
                <c:formatCode>0%</c:formatCode>
                <c:ptCount val="12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1"/>
                <c:pt idx="0">
                  <c:v> e음53 </c:v>
                </c:pt>
                <c:pt idx="1">
                  <c:v> e음84 </c:v>
                </c:pt>
                <c:pt idx="2">
                  <c:v> e음11 </c:v>
                </c:pt>
                <c:pt idx="3">
                  <c:v> e음22 </c:v>
                </c:pt>
                <c:pt idx="4">
                  <c:v> 14-1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e음21 </c:v>
                </c:pt>
                <c:pt idx="9">
                  <c:v> e음12 </c:v>
                </c:pt>
                <c:pt idx="10">
                  <c:v> e음12 </c:v>
                </c:pt>
              </c:strCache>
            </c:strRef>
          </c:cat>
          <c:val>
            <c:numRef>
              <c:f>종합!$M$65:$X$65</c:f>
              <c:numCache>
                <c:formatCode>0%</c:formatCode>
                <c:ptCount val="12"/>
                <c:pt idx="0">
                  <c:v>0.25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1"/>
                <c:pt idx="0">
                  <c:v> e음53 </c:v>
                </c:pt>
                <c:pt idx="1">
                  <c:v> e음84 </c:v>
                </c:pt>
                <c:pt idx="2">
                  <c:v> e음11 </c:v>
                </c:pt>
                <c:pt idx="3">
                  <c:v> e음22 </c:v>
                </c:pt>
                <c:pt idx="4">
                  <c:v> 14-1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e음21 </c:v>
                </c:pt>
                <c:pt idx="9">
                  <c:v> e음12 </c:v>
                </c:pt>
                <c:pt idx="10">
                  <c:v> e음12 </c:v>
                </c:pt>
              </c:strCache>
            </c:strRef>
          </c:cat>
          <c:val>
            <c:numRef>
              <c:f>종합!$M$64:$X$64</c:f>
              <c:numCache>
                <c:formatCode>0%</c:formatCode>
                <c:ptCount val="12"/>
                <c:pt idx="0">
                  <c:v>0.25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1"/>
                <c:pt idx="0">
                  <c:v> e음53 </c:v>
                </c:pt>
                <c:pt idx="1">
                  <c:v> e음84 </c:v>
                </c:pt>
                <c:pt idx="2">
                  <c:v> e음11 </c:v>
                </c:pt>
                <c:pt idx="3">
                  <c:v> e음22 </c:v>
                </c:pt>
                <c:pt idx="4">
                  <c:v> 14-1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e음21 </c:v>
                </c:pt>
                <c:pt idx="9">
                  <c:v> e음12 </c:v>
                </c:pt>
                <c:pt idx="10">
                  <c:v> e음12 </c:v>
                </c:pt>
              </c:strCache>
            </c:strRef>
          </c:cat>
          <c:val>
            <c:numRef>
              <c:f>종합!$M$63:$X$63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1"/>
                <c:pt idx="0">
                  <c:v> e음53 </c:v>
                </c:pt>
                <c:pt idx="1">
                  <c:v> e음84 </c:v>
                </c:pt>
                <c:pt idx="2">
                  <c:v> e음11 </c:v>
                </c:pt>
                <c:pt idx="3">
                  <c:v> e음22 </c:v>
                </c:pt>
                <c:pt idx="4">
                  <c:v> 14-1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e음21 </c:v>
                </c:pt>
                <c:pt idx="9">
                  <c:v> e음12 </c:v>
                </c:pt>
                <c:pt idx="10">
                  <c:v> e음12 </c:v>
                </c:pt>
              </c:strCache>
            </c:strRef>
          </c:cat>
          <c:val>
            <c:numRef>
              <c:f>종합!$M$62:$X$62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종합!$M$61:$X$61</c:f>
              <c:strCache>
                <c:ptCount val="11"/>
                <c:pt idx="0">
                  <c:v> e음53 </c:v>
                </c:pt>
                <c:pt idx="1">
                  <c:v> e음84 </c:v>
                </c:pt>
                <c:pt idx="2">
                  <c:v> e음11 </c:v>
                </c:pt>
                <c:pt idx="3">
                  <c:v> e음22 </c:v>
                </c:pt>
                <c:pt idx="4">
                  <c:v> 14-1 </c:v>
                </c:pt>
                <c:pt idx="5">
                  <c:v> e음88 </c:v>
                </c:pt>
                <c:pt idx="6">
                  <c:v> e음31 </c:v>
                </c:pt>
                <c:pt idx="7">
                  <c:v> e음86 </c:v>
                </c:pt>
                <c:pt idx="8">
                  <c:v> e음21 </c:v>
                </c:pt>
                <c:pt idx="9">
                  <c:v> e음12 </c:v>
                </c:pt>
                <c:pt idx="10">
                  <c:v> e음12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168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19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784412</xdr:colOff>
      <xdr:row>8</xdr:row>
      <xdr:rowOff>190500</xdr:rowOff>
    </xdr:from>
    <xdr:to>
      <xdr:col>2</xdr:col>
      <xdr:colOff>313765</xdr:colOff>
      <xdr:row>15</xdr:row>
      <xdr:rowOff>235323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85265" y="2375647"/>
          <a:ext cx="459441" cy="2667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235321</xdr:colOff>
      <xdr:row>10</xdr:row>
      <xdr:rowOff>44826</xdr:rowOff>
    </xdr:from>
    <xdr:to>
      <xdr:col>2</xdr:col>
      <xdr:colOff>336178</xdr:colOff>
      <xdr:row>11</xdr:row>
      <xdr:rowOff>235327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36174" y="339538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313765</xdr:colOff>
      <xdr:row>8</xdr:row>
      <xdr:rowOff>67235</xdr:rowOff>
    </xdr:from>
    <xdr:to>
      <xdr:col>3</xdr:col>
      <xdr:colOff>470651</xdr:colOff>
      <xdr:row>8</xdr:row>
      <xdr:rowOff>549089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1344706" y="22523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649942</xdr:colOff>
      <xdr:row>8</xdr:row>
      <xdr:rowOff>89647</xdr:rowOff>
    </xdr:from>
    <xdr:to>
      <xdr:col>3</xdr:col>
      <xdr:colOff>145676</xdr:colOff>
      <xdr:row>8</xdr:row>
      <xdr:rowOff>123265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1680883" y="2274794"/>
          <a:ext cx="369793" cy="33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470647</xdr:colOff>
      <xdr:row>8</xdr:row>
      <xdr:rowOff>112060</xdr:rowOff>
    </xdr:from>
    <xdr:to>
      <xdr:col>3</xdr:col>
      <xdr:colOff>835962</xdr:colOff>
      <xdr:row>8</xdr:row>
      <xdr:rowOff>313765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A14D68D-F977-4198-A6E0-358CF36E7252}"/>
            </a:ext>
          </a:extLst>
        </xdr:cNvPr>
        <xdr:cNvCxnSpPr>
          <a:endCxn id="11" idx="2"/>
        </xdr:cNvCxnSpPr>
      </xdr:nvCxnSpPr>
      <xdr:spPr>
        <a:xfrm>
          <a:off x="2375647" y="2297207"/>
          <a:ext cx="365315" cy="2017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320489</xdr:colOff>
      <xdr:row>6</xdr:row>
      <xdr:rowOff>197224</xdr:rowOff>
    </xdr:from>
    <xdr:to>
      <xdr:col>4</xdr:col>
      <xdr:colOff>477375</xdr:colOff>
      <xdr:row>8</xdr:row>
      <xdr:rowOff>313765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A7F84D5D-A12F-4A63-98F3-6D16E18F9525}"/>
            </a:ext>
          </a:extLst>
        </xdr:cNvPr>
        <xdr:cNvSpPr txBox="1"/>
      </xdr:nvSpPr>
      <xdr:spPr>
        <a:xfrm>
          <a:off x="2225489" y="2034989"/>
          <a:ext cx="1030945" cy="46392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58CF760-BE61-4A10-B60A-C7092E2400A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237564</xdr:colOff>
      <xdr:row>8</xdr:row>
      <xdr:rowOff>405655</xdr:rowOff>
    </xdr:from>
    <xdr:to>
      <xdr:col>4</xdr:col>
      <xdr:colOff>672353</xdr:colOff>
      <xdr:row>8</xdr:row>
      <xdr:rowOff>851647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7546C27-5444-4E3A-96E4-12B11AC92822}"/>
            </a:ext>
          </a:extLst>
        </xdr:cNvPr>
        <xdr:cNvCxnSpPr/>
      </xdr:nvCxnSpPr>
      <xdr:spPr>
        <a:xfrm>
          <a:off x="3016623" y="2590802"/>
          <a:ext cx="434789" cy="44599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91889</xdr:colOff>
      <xdr:row>8</xdr:row>
      <xdr:rowOff>259977</xdr:rowOff>
    </xdr:from>
    <xdr:to>
      <xdr:col>5</xdr:col>
      <xdr:colOff>248775</xdr:colOff>
      <xdr:row>8</xdr:row>
      <xdr:rowOff>741831</xdr:rowOff>
    </xdr:to>
    <xdr:sp macro="" textlink="$K$15">
      <xdr:nvSpPr>
        <xdr:cNvPr id="8" name="TextBox 7">
          <a:extLst>
            <a:ext uri="{FF2B5EF4-FFF2-40B4-BE49-F238E27FC236}">
              <a16:creationId xmlns:a16="http://schemas.microsoft.com/office/drawing/2014/main" id="{6CA5B253-EBB5-4C50-9E64-A202157E4D5D}"/>
            </a:ext>
          </a:extLst>
        </xdr:cNvPr>
        <xdr:cNvSpPr txBox="1"/>
      </xdr:nvSpPr>
      <xdr:spPr>
        <a:xfrm>
          <a:off x="2870948" y="24451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88B13D3-08E6-4058-B4AB-D204E45C9AE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860610</xdr:colOff>
      <xdr:row>9</xdr:row>
      <xdr:rowOff>233085</xdr:rowOff>
    </xdr:from>
    <xdr:to>
      <xdr:col>5</xdr:col>
      <xdr:colOff>425823</xdr:colOff>
      <xdr:row>13</xdr:row>
      <xdr:rowOff>224118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3639669" y="3292291"/>
          <a:ext cx="439272" cy="115644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804583</xdr:colOff>
      <xdr:row>10</xdr:row>
      <xdr:rowOff>121024</xdr:rowOff>
    </xdr:from>
    <xdr:to>
      <xdr:col>6</xdr:col>
      <xdr:colOff>87411</xdr:colOff>
      <xdr:row>12</xdr:row>
      <xdr:rowOff>20172</xdr:rowOff>
    </xdr:to>
    <xdr:sp macro="" textlink="$K$16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583642" y="347158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D73F126-8257-48FB-B417-84BDDE062C0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-8.2%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688039</xdr:colOff>
      <xdr:row>14</xdr:row>
      <xdr:rowOff>116544</xdr:rowOff>
    </xdr:from>
    <xdr:to>
      <xdr:col>6</xdr:col>
      <xdr:colOff>112059</xdr:colOff>
      <xdr:row>15</xdr:row>
      <xdr:rowOff>123265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01E168A-5A40-428E-94C1-1DB661416FDC}"/>
            </a:ext>
          </a:extLst>
        </xdr:cNvPr>
        <xdr:cNvCxnSpPr/>
      </xdr:nvCxnSpPr>
      <xdr:spPr>
        <a:xfrm>
          <a:off x="4341157" y="4632515"/>
          <a:ext cx="298078" cy="29807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463924</xdr:colOff>
      <xdr:row>13</xdr:row>
      <xdr:rowOff>194982</xdr:rowOff>
    </xdr:from>
    <xdr:to>
      <xdr:col>6</xdr:col>
      <xdr:colOff>620811</xdr:colOff>
      <xdr:row>15</xdr:row>
      <xdr:rowOff>94130</xdr:rowOff>
    </xdr:to>
    <xdr:sp macro="" textlink="$K$17">
      <xdr:nvSpPr>
        <xdr:cNvPr id="15" name="TextBox 14">
          <a:extLst>
            <a:ext uri="{FF2B5EF4-FFF2-40B4-BE49-F238E27FC236}">
              <a16:creationId xmlns:a16="http://schemas.microsoft.com/office/drawing/2014/main" id="{A5BB480E-1C19-4593-9B0A-B640A0F16ADF}"/>
            </a:ext>
          </a:extLst>
        </xdr:cNvPr>
        <xdr:cNvSpPr txBox="1"/>
      </xdr:nvSpPr>
      <xdr:spPr>
        <a:xfrm>
          <a:off x="4117042" y="44196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0BE0AC5-9F16-4632-B62C-485DAC4A81A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72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8" customWidth="1"/>
    <col min="13" max="23" width="11.5703125" style="38" customWidth="1"/>
    <col min="24" max="25" width="9.140625" style="38"/>
    <col min="26" max="26" width="9.42578125" style="2" bestFit="1" customWidth="1"/>
    <col min="27" max="34" width="9.140625" style="2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113</v>
      </c>
      <c r="C2" s="56"/>
      <c r="D2" s="56"/>
      <c r="E2" s="56"/>
      <c r="F2" s="56"/>
      <c r="G2" s="56"/>
      <c r="H2" s="56"/>
      <c r="I2" s="56"/>
      <c r="J2" s="56"/>
      <c r="K2" s="64" t="s">
        <v>510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115</v>
      </c>
      <c r="C4" s="283" t="s">
        <v>38</v>
      </c>
      <c r="D4" s="283"/>
      <c r="E4" s="61" t="s">
        <v>114</v>
      </c>
      <c r="F4" s="61" t="s">
        <v>64</v>
      </c>
      <c r="G4" s="93" t="s">
        <v>117</v>
      </c>
      <c r="H4" s="37"/>
      <c r="I4" s="37"/>
      <c r="J4" s="97" t="s">
        <v>35</v>
      </c>
      <c r="K4" s="97" t="s">
        <v>36</v>
      </c>
    </row>
    <row r="5" spans="1:28" ht="48.75" customHeight="1">
      <c r="B5" s="63" t="s">
        <v>509</v>
      </c>
      <c r="C5" s="284" t="s">
        <v>444</v>
      </c>
      <c r="D5" s="284"/>
      <c r="E5" s="62">
        <v>10</v>
      </c>
      <c r="F5" s="63">
        <v>48</v>
      </c>
      <c r="G5" s="94" t="s">
        <v>67</v>
      </c>
      <c r="H5" s="37"/>
      <c r="I5" s="37"/>
      <c r="J5" s="96" t="s">
        <v>50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47"/>
    </row>
    <row r="7" spans="1:28" ht="16.5" customHeight="1">
      <c r="B7" s="51" t="s">
        <v>135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82"/>
      <c r="P9" s="282"/>
    </row>
    <row r="10" spans="1:28" ht="23.25" customHeight="1" thickBot="1">
      <c r="G10" s="6"/>
      <c r="H10" s="204" t="s">
        <v>92</v>
      </c>
      <c r="I10" s="205" t="s">
        <v>93</v>
      </c>
      <c r="J10" s="206" t="str">
        <f>C5</f>
        <v>공영급행</v>
      </c>
      <c r="K10" s="207" t="s">
        <v>94</v>
      </c>
      <c r="X10" s="247"/>
      <c r="Z10" s="38"/>
      <c r="AA10" s="38"/>
      <c r="AB10" s="38"/>
    </row>
    <row r="11" spans="1:28" ht="23.25" customHeight="1" thickTop="1">
      <c r="G11" s="6"/>
      <c r="H11" s="244">
        <v>1</v>
      </c>
      <c r="I11" s="201">
        <v>2.0099999999999998</v>
      </c>
      <c r="J11" s="202">
        <v>2.3357119739712338</v>
      </c>
      <c r="K11" s="203"/>
      <c r="M11" s="2"/>
      <c r="Y11" s="248"/>
      <c r="Z11" s="243"/>
      <c r="AA11" s="241"/>
      <c r="AB11" s="38"/>
    </row>
    <row r="12" spans="1:28" ht="23.25" customHeight="1">
      <c r="G12" s="6"/>
      <c r="H12" s="245">
        <v>2</v>
      </c>
      <c r="I12" s="195">
        <v>2.3662575846193561</v>
      </c>
      <c r="J12" s="202">
        <v>2.7731990586181752</v>
      </c>
      <c r="K12" s="246">
        <f t="shared" ref="K12:K17" si="0">J12/J11-1</f>
        <v>0.18730352437381881</v>
      </c>
      <c r="M12" s="241"/>
      <c r="Y12" s="248"/>
      <c r="Z12" s="243"/>
      <c r="AA12" s="241"/>
      <c r="AB12" s="38"/>
    </row>
    <row r="13" spans="1:28" ht="23.25" customHeight="1">
      <c r="G13" s="6"/>
      <c r="H13" s="245">
        <v>3</v>
      </c>
      <c r="I13" s="195">
        <v>2.37</v>
      </c>
      <c r="J13" s="202">
        <v>2.7762958042224377</v>
      </c>
      <c r="K13" s="246">
        <f t="shared" si="0"/>
        <v>1.1166690665924683E-3</v>
      </c>
      <c r="M13" s="241"/>
      <c r="Y13" s="248"/>
      <c r="Z13" s="243"/>
      <c r="AA13" s="241"/>
      <c r="AB13" s="38"/>
    </row>
    <row r="14" spans="1:28" ht="23.25" customHeight="1">
      <c r="G14" s="6"/>
      <c r="H14" s="245">
        <v>4</v>
      </c>
      <c r="I14" s="195">
        <v>2.33</v>
      </c>
      <c r="J14" s="202">
        <v>2.7322018806254862</v>
      </c>
      <c r="K14" s="246">
        <f t="shared" si="0"/>
        <v>-1.5882285860854384E-2</v>
      </c>
      <c r="M14" s="241"/>
      <c r="Y14" s="248"/>
      <c r="Z14" s="243"/>
      <c r="AA14" s="241"/>
      <c r="AB14" s="38"/>
    </row>
    <row r="15" spans="1:28" ht="23.25" customHeight="1">
      <c r="G15" s="6"/>
      <c r="H15" s="245">
        <v>5</v>
      </c>
      <c r="I15" s="195">
        <v>2.29</v>
      </c>
      <c r="J15" s="202">
        <v>2.6461911950880719</v>
      </c>
      <c r="K15" s="246">
        <f t="shared" si="0"/>
        <v>-3.148035514774028E-2</v>
      </c>
      <c r="M15" s="241"/>
      <c r="Y15" s="248"/>
      <c r="Z15" s="243"/>
      <c r="AA15" s="241"/>
      <c r="AB15" s="38"/>
    </row>
    <row r="16" spans="1:28" ht="23.25" customHeight="1">
      <c r="G16" s="6"/>
      <c r="H16" s="245">
        <v>6</v>
      </c>
      <c r="I16" s="195">
        <v>2.0664933427553414</v>
      </c>
      <c r="J16" s="202">
        <v>2.4300000000000002</v>
      </c>
      <c r="K16" s="246">
        <f t="shared" si="0"/>
        <v>-8.1699007800105861E-2</v>
      </c>
      <c r="M16" s="241"/>
      <c r="Y16" s="248"/>
      <c r="Z16" s="243"/>
      <c r="AA16" s="241"/>
      <c r="AB16" s="38"/>
    </row>
    <row r="17" spans="2:28" ht="23.25" customHeight="1">
      <c r="G17" s="6"/>
      <c r="H17" s="245">
        <v>7</v>
      </c>
      <c r="I17" s="195">
        <v>2.13</v>
      </c>
      <c r="J17" s="202">
        <v>2.3813977892141778</v>
      </c>
      <c r="K17" s="246">
        <f t="shared" si="0"/>
        <v>-2.0000909788404297E-2</v>
      </c>
      <c r="M17" s="241"/>
      <c r="Y17" s="248"/>
      <c r="Z17" s="243"/>
      <c r="AA17" s="241"/>
      <c r="AB17" s="38"/>
    </row>
    <row r="18" spans="2:28" ht="23.25" customHeight="1">
      <c r="G18" s="6"/>
      <c r="H18" s="253" t="s">
        <v>463</v>
      </c>
      <c r="I18" s="196" cm="1">
        <f t="array" aca="1" ref="I18" ca="1">(INDIRECT(ADDRESS(ROW()-1,COLUMN()))/$I$11)-1</f>
        <v>5.9701492537313383E-2</v>
      </c>
      <c r="J18" s="197" cm="1">
        <f t="array" aca="1" ref="J18" ca="1">(INDIRECT(ADDRESS(ROW()-1,COLUMN()))/$J$11)-1</f>
        <v>1.9559695609757899E-2</v>
      </c>
      <c r="K18" s="198">
        <f ca="1">J18-I18</f>
        <v>-4.0141796927555484E-2</v>
      </c>
      <c r="M18" s="241"/>
      <c r="Y18" s="248"/>
      <c r="Z18" s="243"/>
      <c r="AA18" s="241"/>
      <c r="AB18" s="38"/>
    </row>
    <row r="19" spans="2:28" ht="23.25" customHeight="1">
      <c r="H19" s="199" t="s">
        <v>110</v>
      </c>
      <c r="I19" s="200"/>
      <c r="J19" s="285" t="s">
        <v>511</v>
      </c>
      <c r="K19" s="286"/>
      <c r="M19" s="241"/>
      <c r="X19" s="2"/>
      <c r="Y19" s="2"/>
      <c r="AB19" s="38"/>
    </row>
    <row r="20" spans="2:28" ht="9" customHeight="1">
      <c r="M20" s="241"/>
      <c r="X20" s="2"/>
      <c r="Y20" s="2"/>
      <c r="AB20" s="241"/>
    </row>
    <row r="21" spans="2:28" ht="16.5" customHeight="1">
      <c r="B21" s="51" t="s">
        <v>136</v>
      </c>
      <c r="C21" s="51"/>
      <c r="D21" s="50"/>
      <c r="E21" s="50"/>
      <c r="F21" s="50"/>
      <c r="G21" s="50"/>
      <c r="H21" s="50"/>
      <c r="I21" s="50"/>
      <c r="J21" s="50"/>
      <c r="K21" s="50"/>
      <c r="M21" s="241"/>
      <c r="X21" s="2"/>
      <c r="Y21" s="2"/>
      <c r="AB21" s="241"/>
    </row>
    <row r="22" spans="2:28" ht="27.75" customHeight="1">
      <c r="B22" s="55" t="s">
        <v>62</v>
      </c>
      <c r="C22" s="55" t="s">
        <v>102</v>
      </c>
      <c r="D22" s="55" t="s">
        <v>104</v>
      </c>
      <c r="E22" s="55" t="s">
        <v>105</v>
      </c>
      <c r="F22" s="55" t="s">
        <v>106</v>
      </c>
      <c r="G22" s="55" t="s">
        <v>107</v>
      </c>
      <c r="H22" s="55" t="s">
        <v>6</v>
      </c>
      <c r="I22" s="55" t="s">
        <v>7</v>
      </c>
      <c r="J22" s="55" t="s">
        <v>108</v>
      </c>
      <c r="K22" s="55" t="s">
        <v>72</v>
      </c>
      <c r="M22" s="241"/>
      <c r="X22" s="2"/>
      <c r="Y22" s="2"/>
      <c r="AB22" s="241"/>
    </row>
    <row r="23" spans="2:28" ht="23.25" customHeight="1">
      <c r="B23" s="75" t="s">
        <v>101</v>
      </c>
      <c r="C23" s="76">
        <v>7</v>
      </c>
      <c r="D23" s="77">
        <v>2.0966943106046632E-2</v>
      </c>
      <c r="E23" s="77">
        <v>0.34918580012920813</v>
      </c>
      <c r="F23" s="77">
        <v>0.17214696080935904</v>
      </c>
      <c r="G23" s="78">
        <v>13.642531811268087</v>
      </c>
      <c r="H23" s="79">
        <v>0.23169009484557068</v>
      </c>
      <c r="I23" s="79">
        <v>13.887296246282647</v>
      </c>
      <c r="J23" s="80">
        <v>2.1318458931757065</v>
      </c>
      <c r="K23" s="81" t="s">
        <v>69</v>
      </c>
      <c r="M23" s="241"/>
      <c r="N23" s="254" t="s">
        <v>67</v>
      </c>
      <c r="O23" s="38">
        <v>112</v>
      </c>
      <c r="Y23" s="2"/>
    </row>
    <row r="24" spans="2:28" ht="22.5" customHeight="1">
      <c r="B24" s="237" t="str">
        <f>C5</f>
        <v>공영급행</v>
      </c>
      <c r="C24" s="68">
        <v>7</v>
      </c>
      <c r="D24" s="69">
        <v>4.8938738525887801E-2</v>
      </c>
      <c r="E24" s="69">
        <v>0.35496906856710392</v>
      </c>
      <c r="F24" s="69">
        <v>0.21223958490334111</v>
      </c>
      <c r="G24" s="70">
        <v>9.935586956521739</v>
      </c>
      <c r="H24" s="71">
        <v>5.8223630241198289E-2</v>
      </c>
      <c r="I24" s="71">
        <v>4.5319456872138382</v>
      </c>
      <c r="J24" s="72">
        <v>2.3813977892141778</v>
      </c>
      <c r="K24" s="73" t="s">
        <v>67</v>
      </c>
      <c r="M24" s="241"/>
      <c r="N24" s="38">
        <v>5.128205128205128E-2</v>
      </c>
      <c r="O24" s="38">
        <v>6</v>
      </c>
      <c r="Y24" s="2"/>
    </row>
    <row r="25" spans="2:28" ht="22.5" customHeight="1">
      <c r="B25" s="52" t="s">
        <v>109</v>
      </c>
      <c r="C25" s="52"/>
      <c r="D25" s="66">
        <f>D24/D23-1</f>
        <v>1.3340903000673672</v>
      </c>
      <c r="E25" s="66">
        <f t="shared" ref="E25:J25" si="1">E24/E23-1</f>
        <v>1.6562152400686925E-2</v>
      </c>
      <c r="F25" s="66">
        <f t="shared" si="1"/>
        <v>0.23289765852086064</v>
      </c>
      <c r="G25" s="66">
        <f t="shared" si="1"/>
        <v>-0.27171971493477387</v>
      </c>
      <c r="H25" s="66">
        <f t="shared" si="1"/>
        <v>-0.74870039101150909</v>
      </c>
      <c r="I25" s="66">
        <f t="shared" si="1"/>
        <v>-0.67366248931090889</v>
      </c>
      <c r="J25" s="66">
        <f t="shared" si="1"/>
        <v>0.1170590692494784</v>
      </c>
      <c r="K25" s="67" t="str">
        <f>J19</f>
        <v>22위/(32개사)</v>
      </c>
      <c r="M25" s="2" t="s">
        <v>238</v>
      </c>
      <c r="N25" s="255">
        <v>8.5470085470085472E-2</v>
      </c>
      <c r="O25" s="38">
        <v>10</v>
      </c>
      <c r="X25" s="2"/>
      <c r="Y25" s="2"/>
    </row>
    <row r="26" spans="2:28" ht="22.5" customHeight="1">
      <c r="M26" s="2" t="s">
        <v>239</v>
      </c>
      <c r="N26" s="255">
        <v>0.11965811965811966</v>
      </c>
      <c r="O26" s="38">
        <v>14</v>
      </c>
      <c r="X26" s="2"/>
      <c r="Y26" s="2"/>
    </row>
    <row r="27" spans="2:28" ht="17.25" customHeight="1">
      <c r="B27" s="51" t="s">
        <v>137</v>
      </c>
      <c r="C27" s="51"/>
      <c r="D27" s="50"/>
      <c r="E27" s="50"/>
      <c r="F27" s="50"/>
      <c r="G27" s="50"/>
      <c r="H27" s="50"/>
      <c r="I27" s="50"/>
      <c r="J27" s="50"/>
      <c r="K27" s="50"/>
      <c r="M27" s="2" t="s">
        <v>119</v>
      </c>
      <c r="N27" s="255">
        <v>0.29059829059829062</v>
      </c>
      <c r="O27" s="38">
        <v>33</v>
      </c>
      <c r="X27" s="2"/>
      <c r="Y27" s="2"/>
    </row>
    <row r="28" spans="2:28" ht="22.5" customHeight="1">
      <c r="B28" s="59"/>
      <c r="C28" s="59"/>
      <c r="M28" s="2" t="s">
        <v>240</v>
      </c>
      <c r="N28" s="255">
        <v>0.25641025641025639</v>
      </c>
      <c r="O28" s="38">
        <v>28</v>
      </c>
      <c r="X28" s="2"/>
      <c r="Y28" s="2"/>
    </row>
    <row r="29" spans="2:28" ht="22.5" customHeight="1" thickBot="1">
      <c r="H29" s="208" t="s">
        <v>92</v>
      </c>
      <c r="I29" s="209" t="s">
        <v>93</v>
      </c>
      <c r="J29" s="210" t="str">
        <f>J10</f>
        <v>공영급행</v>
      </c>
      <c r="K29" s="211" t="s">
        <v>118</v>
      </c>
      <c r="M29" s="2" t="s">
        <v>241</v>
      </c>
      <c r="N29" s="255">
        <v>0.19658119658119658</v>
      </c>
      <c r="O29" s="38">
        <v>21</v>
      </c>
      <c r="X29" s="2"/>
      <c r="Y29" s="2"/>
    </row>
    <row r="30" spans="2:28" ht="22.5" customHeight="1" thickTop="1">
      <c r="H30" s="216" t="s">
        <v>112</v>
      </c>
      <c r="I30" s="217" t="s">
        <v>69</v>
      </c>
      <c r="J30" s="218" t="s">
        <v>67</v>
      </c>
      <c r="K30" s="219"/>
      <c r="M30" s="2" t="s">
        <v>76</v>
      </c>
      <c r="N30" s="255" t="e">
        <f>SUMIFS(#REF!,#REF!,종합!$N$23)</f>
        <v>#REF!</v>
      </c>
      <c r="O30" s="38">
        <f>COUNTIFS(운전자별!C:C,종합!M30)</f>
        <v>21</v>
      </c>
      <c r="X30" s="2"/>
      <c r="Z30" s="38"/>
      <c r="AA30" s="38"/>
      <c r="AB30" s="38"/>
    </row>
    <row r="31" spans="2:28" ht="21" customHeight="1">
      <c r="H31" s="212" t="s">
        <v>95</v>
      </c>
      <c r="I31" s="213">
        <v>4.5564191905655319E-2</v>
      </c>
      <c r="J31" s="214" t="s">
        <v>675</v>
      </c>
      <c r="K31" s="215">
        <v>5.7178593763959618E-3</v>
      </c>
      <c r="M31" s="2"/>
      <c r="X31" s="2"/>
      <c r="Z31" s="38"/>
      <c r="AA31" s="38"/>
      <c r="AB31" s="38"/>
    </row>
    <row r="32" spans="2:28" ht="21" customHeight="1">
      <c r="H32" s="187" t="s">
        <v>96</v>
      </c>
      <c r="I32" s="179">
        <v>6.968641114982578E-2</v>
      </c>
      <c r="J32" s="188" t="s">
        <v>676</v>
      </c>
      <c r="K32" s="189">
        <v>1.5783674320259691E-2</v>
      </c>
      <c r="L32" s="4"/>
      <c r="M32" s="2"/>
      <c r="X32" s="2"/>
      <c r="Z32" s="38"/>
      <c r="AA32" s="38"/>
      <c r="AB32" s="38"/>
    </row>
    <row r="33" spans="2:28" ht="21" customHeight="1">
      <c r="H33" s="186" t="s">
        <v>97</v>
      </c>
      <c r="I33" s="179">
        <v>0.13669257571696597</v>
      </c>
      <c r="J33" s="188" t="s">
        <v>677</v>
      </c>
      <c r="K33" s="189">
        <v>-1.7034456058846306E-2</v>
      </c>
      <c r="L33" s="4"/>
      <c r="M33" s="2"/>
      <c r="X33" s="2"/>
      <c r="Z33" s="38"/>
      <c r="AA33" s="38"/>
      <c r="AB33" s="38"/>
    </row>
    <row r="34" spans="2:28" ht="21" customHeight="1">
      <c r="H34" s="186" t="s">
        <v>100</v>
      </c>
      <c r="I34" s="179">
        <v>0.22728491021173949</v>
      </c>
      <c r="J34" s="188" t="s">
        <v>678</v>
      </c>
      <c r="K34" s="189">
        <v>6.3313380386551127E-2</v>
      </c>
      <c r="L34" s="4"/>
      <c r="M34" s="2"/>
      <c r="X34" s="2"/>
      <c r="Z34" s="38"/>
      <c r="AA34" s="38"/>
      <c r="AB34" s="38"/>
    </row>
    <row r="35" spans="2:28" ht="21" customHeight="1">
      <c r="H35" s="190" t="s">
        <v>98</v>
      </c>
      <c r="I35" s="179">
        <v>0.24658268560707586</v>
      </c>
      <c r="J35" s="188" t="s">
        <v>679</v>
      </c>
      <c r="K35" s="189">
        <v>9.8275708031805298E-3</v>
      </c>
      <c r="L35" s="4"/>
      <c r="M35" s="2"/>
      <c r="X35" s="2"/>
      <c r="Z35" s="38"/>
      <c r="AA35" s="38"/>
      <c r="AB35" s="38"/>
    </row>
    <row r="36" spans="2:28" ht="21" customHeight="1">
      <c r="H36" s="191" t="s">
        <v>99</v>
      </c>
      <c r="I36" s="192">
        <v>0.27418922540873758</v>
      </c>
      <c r="J36" s="193" t="s">
        <v>680</v>
      </c>
      <c r="K36" s="194">
        <v>-7.7608028827541004E-2</v>
      </c>
      <c r="L36" s="4"/>
      <c r="M36" s="2"/>
      <c r="X36" s="2"/>
      <c r="Z36" s="38"/>
      <c r="AA36" s="38"/>
      <c r="AB36" s="38"/>
    </row>
    <row r="37" spans="2:28" ht="22.5" customHeight="1">
      <c r="L37" s="4"/>
      <c r="M37" s="2"/>
      <c r="X37" s="2"/>
      <c r="Z37" s="38"/>
      <c r="AA37" s="38"/>
      <c r="AB37" s="38"/>
    </row>
    <row r="38" spans="2:28" ht="18" customHeight="1">
      <c r="B38" s="51" t="s">
        <v>138</v>
      </c>
      <c r="C38" s="51"/>
      <c r="D38" s="50"/>
      <c r="E38" s="50"/>
      <c r="F38" s="50"/>
      <c r="G38" s="50"/>
      <c r="H38" s="50"/>
      <c r="I38" s="50"/>
      <c r="J38" s="50"/>
      <c r="K38" s="50"/>
      <c r="L38" s="4"/>
      <c r="M38" s="2"/>
      <c r="X38" s="2"/>
      <c r="Z38" s="38"/>
      <c r="AA38" s="38"/>
      <c r="AB38" s="38"/>
    </row>
    <row r="39" spans="2:28" ht="30.75" customHeight="1">
      <c r="B39" s="55" t="s">
        <v>62</v>
      </c>
      <c r="C39" s="55" t="s">
        <v>103</v>
      </c>
      <c r="D39" s="55" t="s">
        <v>104</v>
      </c>
      <c r="E39" s="55" t="s">
        <v>105</v>
      </c>
      <c r="F39" s="55" t="s">
        <v>106</v>
      </c>
      <c r="G39" s="55" t="s">
        <v>107</v>
      </c>
      <c r="H39" s="55" t="s">
        <v>6</v>
      </c>
      <c r="I39" s="55" t="s">
        <v>7</v>
      </c>
      <c r="J39" s="55" t="s">
        <v>108</v>
      </c>
      <c r="K39" s="55" t="s">
        <v>72</v>
      </c>
      <c r="L39" s="4"/>
      <c r="M39" s="2"/>
      <c r="N39" s="38" t="s">
        <v>131</v>
      </c>
      <c r="X39" s="2"/>
      <c r="Z39" s="38"/>
      <c r="AA39" s="38"/>
      <c r="AB39" s="38"/>
    </row>
    <row r="40" spans="2:28" ht="22.5" customHeight="1">
      <c r="B40" s="239" t="s">
        <v>120</v>
      </c>
      <c r="C40" s="76">
        <v>1</v>
      </c>
      <c r="D40" s="77">
        <v>3.0531872573032557E-2</v>
      </c>
      <c r="E40" s="77">
        <v>0.45371122824252375</v>
      </c>
      <c r="F40" s="77">
        <v>0.265135899550694</v>
      </c>
      <c r="G40" s="78">
        <v>10.283477272727271</v>
      </c>
      <c r="H40" s="79">
        <v>0.71114489927761848</v>
      </c>
      <c r="I40" s="79">
        <v>14.621933092654249</v>
      </c>
      <c r="J40" s="80">
        <v>2.3357119739712338</v>
      </c>
      <c r="K40" s="82" t="s">
        <v>70</v>
      </c>
      <c r="L40" s="4"/>
      <c r="M40" s="2"/>
      <c r="N40" s="38">
        <v>1</v>
      </c>
      <c r="X40" s="2"/>
      <c r="Z40" s="38"/>
      <c r="AA40" s="38"/>
      <c r="AB40" s="38"/>
    </row>
    <row r="41" spans="2:28" ht="22.5" customHeight="1">
      <c r="B41" s="237" t="s">
        <v>120</v>
      </c>
      <c r="C41" s="68">
        <v>2</v>
      </c>
      <c r="D41" s="69">
        <v>3.6317390443720093E-2</v>
      </c>
      <c r="E41" s="69">
        <v>0.37318146376379452</v>
      </c>
      <c r="F41" s="69">
        <v>0.24566158552228567</v>
      </c>
      <c r="G41" s="70">
        <v>6.854136363636365</v>
      </c>
      <c r="H41" s="71">
        <v>3.6201078807054775E-2</v>
      </c>
      <c r="I41" s="71">
        <v>3.2927010650240263</v>
      </c>
      <c r="J41" s="72">
        <v>2.7731990586181752</v>
      </c>
      <c r="K41" s="73" t="s">
        <v>66</v>
      </c>
      <c r="M41" s="2"/>
      <c r="N41" s="38">
        <v>5</v>
      </c>
      <c r="X41" s="2"/>
      <c r="Z41" s="38"/>
      <c r="AA41" s="38"/>
      <c r="AB41" s="38"/>
    </row>
    <row r="42" spans="2:28" ht="22.5" customHeight="1">
      <c r="B42" s="237" t="s">
        <v>120</v>
      </c>
      <c r="C42" s="68">
        <v>3</v>
      </c>
      <c r="D42" s="69">
        <v>4.2509046747873237E-2</v>
      </c>
      <c r="E42" s="69">
        <v>0.34993799984934409</v>
      </c>
      <c r="F42" s="69">
        <v>0.26423836294674791</v>
      </c>
      <c r="G42" s="70">
        <v>7.1610851063829832</v>
      </c>
      <c r="H42" s="71">
        <v>5.9830109806802596E-2</v>
      </c>
      <c r="I42" s="71">
        <v>3.7057039080339118</v>
      </c>
      <c r="J42" s="72">
        <v>2.7762958042224377</v>
      </c>
      <c r="K42" s="73" t="s">
        <v>68</v>
      </c>
      <c r="M42" s="2"/>
      <c r="N42" s="38">
        <v>4</v>
      </c>
      <c r="X42" s="2"/>
      <c r="Z42" s="38"/>
      <c r="AA42" s="38"/>
      <c r="AB42" s="38"/>
    </row>
    <row r="43" spans="2:28" ht="22.5" customHeight="1">
      <c r="B43" s="237" t="s">
        <v>120</v>
      </c>
      <c r="C43" s="68">
        <v>4</v>
      </c>
      <c r="D43" s="69">
        <v>4.3470537413778668E-2</v>
      </c>
      <c r="E43" s="69">
        <v>0.34660265492150472</v>
      </c>
      <c r="F43" s="69">
        <v>0.27050627124505933</v>
      </c>
      <c r="G43" s="70">
        <v>7.5916382978723407</v>
      </c>
      <c r="H43" s="71">
        <v>5.3698140042775254E-2</v>
      </c>
      <c r="I43" s="71">
        <v>4.1026135304511886</v>
      </c>
      <c r="J43" s="72">
        <v>2.7322018806254862</v>
      </c>
      <c r="K43" s="73" t="s">
        <v>68</v>
      </c>
      <c r="M43" s="2"/>
      <c r="N43" s="38">
        <v>4</v>
      </c>
      <c r="X43" s="2"/>
      <c r="Z43" s="38"/>
      <c r="AA43" s="38"/>
      <c r="AB43" s="38"/>
    </row>
    <row r="44" spans="2:28" ht="22.5" customHeight="1">
      <c r="B44" s="237" t="s">
        <v>120</v>
      </c>
      <c r="C44" s="68">
        <v>5</v>
      </c>
      <c r="D44" s="69">
        <v>4.1993160382102941E-2</v>
      </c>
      <c r="E44" s="69">
        <v>0.35279447287893639</v>
      </c>
      <c r="F44" s="69">
        <v>0.25616834967386831</v>
      </c>
      <c r="G44" s="70">
        <v>8.208127659574469</v>
      </c>
      <c r="H44" s="71">
        <v>7.0137159008380107E-2</v>
      </c>
      <c r="I44" s="71">
        <v>4.2798914203591947</v>
      </c>
      <c r="J44" s="72">
        <v>2.6461911950880719</v>
      </c>
      <c r="K44" s="73" t="s">
        <v>68</v>
      </c>
      <c r="M44" s="2"/>
      <c r="N44" s="38">
        <v>4</v>
      </c>
      <c r="X44" s="2"/>
      <c r="Z44" s="38"/>
      <c r="AA44" s="38"/>
      <c r="AB44" s="38"/>
    </row>
    <row r="45" spans="2:28" ht="22.5" customHeight="1">
      <c r="B45" s="237" t="s">
        <v>120</v>
      </c>
      <c r="C45" s="68">
        <v>6</v>
      </c>
      <c r="D45" s="69">
        <v>4.4184675479668867E-2</v>
      </c>
      <c r="E45" s="69">
        <v>0.35924384868487419</v>
      </c>
      <c r="F45" s="69">
        <v>0.23324951588057916</v>
      </c>
      <c r="G45" s="70">
        <v>9.4030212765957444</v>
      </c>
      <c r="H45" s="71">
        <v>6.5240564469192672E-2</v>
      </c>
      <c r="I45" s="71">
        <v>4.5512542668869571</v>
      </c>
      <c r="J45" s="72">
        <v>2.4300000000000002</v>
      </c>
      <c r="K45" s="73" t="s">
        <v>69</v>
      </c>
      <c r="M45" s="2"/>
      <c r="N45" s="38">
        <v>3</v>
      </c>
      <c r="X45" s="2"/>
      <c r="Z45" s="38"/>
      <c r="AA45" s="38"/>
      <c r="AB45" s="38"/>
    </row>
    <row r="46" spans="2:28" ht="22.5" customHeight="1">
      <c r="B46" s="237" t="s">
        <v>120</v>
      </c>
      <c r="C46" s="68">
        <v>7</v>
      </c>
      <c r="D46" s="69">
        <v>4.8938738525887801E-2</v>
      </c>
      <c r="E46" s="69">
        <v>0.35496906856710392</v>
      </c>
      <c r="F46" s="69">
        <v>0.21223958490334111</v>
      </c>
      <c r="G46" s="70">
        <v>9.935586956521739</v>
      </c>
      <c r="H46" s="71">
        <v>5.8223630241198289E-2</v>
      </c>
      <c r="I46" s="71">
        <v>4.5319456872138382</v>
      </c>
      <c r="J46" s="72">
        <v>2.3813977892141778</v>
      </c>
      <c r="K46" s="73" t="s">
        <v>67</v>
      </c>
      <c r="M46" s="2"/>
      <c r="N46" s="38">
        <v>2</v>
      </c>
      <c r="X46" s="2"/>
      <c r="Z46" s="38"/>
      <c r="AA46" s="38"/>
      <c r="AB46" s="38"/>
    </row>
    <row r="47" spans="2:28" ht="25.5" customHeight="1">
      <c r="B47" s="52" t="s">
        <v>109</v>
      </c>
      <c r="C47" s="52"/>
      <c r="D47" s="66" cm="1">
        <f t="array" aca="1" ref="D47" ca="1">(INDIRECT(ADDRESS(ROW()-1,COLUMN()))/INDIRECT(ADDRESS(ROW()-2,COLUMN())))-1</f>
        <v>0.10759529168447712</v>
      </c>
      <c r="E47" s="66" cm="1">
        <f t="array" aca="1" ref="E47" ca="1">(INDIRECT(ADDRESS(ROW()-1,COLUMN()))/INDIRECT(ADDRESS(ROW()-2,COLUMN())))-1</f>
        <v>-1.1899382921710333E-2</v>
      </c>
      <c r="F47" s="66" cm="1">
        <f t="array" aca="1" ref="F47" ca="1">(INDIRECT(ADDRESS(ROW()-1,COLUMN()))/INDIRECT(ADDRESS(ROW()-2,COLUMN())))-1</f>
        <v>-9.0074917831747481E-2</v>
      </c>
      <c r="G47" s="66" cm="1">
        <f t="array" aca="1" ref="G47" ca="1">(INDIRECT(ADDRESS(ROW()-1,COLUMN()))/INDIRECT(ADDRESS(ROW()-2,COLUMN())))-1</f>
        <v>5.6637719330866476E-2</v>
      </c>
      <c r="H47" s="66" cm="1">
        <f t="array" aca="1" ref="H47" ca="1">(INDIRECT(ADDRESS(ROW()-1,COLUMN()))/INDIRECT(ADDRESS(ROW()-2,COLUMN())))-1</f>
        <v>-0.10755477493313015</v>
      </c>
      <c r="I47" s="66" cm="1">
        <f t="array" aca="1" ref="I47" ca="1">(INDIRECT(ADDRESS(ROW()-1,COLUMN()))/INDIRECT(ADDRESS(ROW()-2,COLUMN())))-1</f>
        <v>-4.2424743907630846E-3</v>
      </c>
      <c r="J47" s="66" cm="1">
        <f t="array" aca="1" ref="J47" ca="1">(INDIRECT(ADDRESS(ROW()-1,COLUMN()))/INDIRECT(ADDRESS(ROW()-2,COLUMN())))-1</f>
        <v>-2.0000909788404297E-2</v>
      </c>
      <c r="K47" s="74" t="str" cm="1">
        <f t="array" aca="1" ref="K47" ca="1">_xlfn.IFS(N47=0,"등급유지",N47&gt;0,N47&amp;"등급 상승",N47&lt;0,N47&amp;"등급 하락")</f>
        <v>-1등급 하락</v>
      </c>
      <c r="M47" s="256"/>
      <c r="N47" s="38" cm="1">
        <f t="array" aca="1" ref="N47" ca="1">(INDIRECT(ADDRESS(ROW()-1,COLUMN()))-INDIRECT(ADDRESS(ROW()-2,COLUMN())))</f>
        <v>-1</v>
      </c>
      <c r="O47" s="38" t="s">
        <v>132</v>
      </c>
      <c r="X47" s="249"/>
      <c r="Z47" s="242"/>
      <c r="AA47" s="38"/>
      <c r="AB47" s="38"/>
    </row>
    <row r="48" spans="2:28" ht="25.5" customHeight="1">
      <c r="B48" s="47"/>
      <c r="C48" s="47"/>
      <c r="D48" s="48"/>
      <c r="E48" s="48"/>
      <c r="F48" s="48"/>
      <c r="G48" s="48"/>
      <c r="H48" s="48"/>
      <c r="I48" s="48"/>
      <c r="J48" s="48"/>
      <c r="K48" s="48"/>
      <c r="M48" s="256"/>
      <c r="N48" s="2"/>
      <c r="O48" s="2"/>
      <c r="X48" s="249"/>
      <c r="Z48" s="242"/>
      <c r="AA48" s="38"/>
      <c r="AB48" s="38"/>
    </row>
    <row r="49" spans="2:28" ht="18" customHeight="1">
      <c r="B49" s="51" t="s">
        <v>139</v>
      </c>
      <c r="C49" s="51"/>
      <c r="D49" s="50"/>
      <c r="E49" s="50"/>
      <c r="F49" s="50"/>
      <c r="G49" s="50"/>
      <c r="H49" s="50"/>
      <c r="I49" s="50"/>
      <c r="J49" s="50"/>
      <c r="K49" s="50"/>
      <c r="M49" s="256"/>
      <c r="X49" s="249"/>
      <c r="Z49" s="242"/>
      <c r="AA49" s="38"/>
      <c r="AB49" s="38"/>
    </row>
    <row r="50" spans="2:28" ht="21" customHeight="1">
      <c r="B50" s="47"/>
      <c r="C50" s="47"/>
      <c r="D50" s="48"/>
      <c r="E50" s="48"/>
      <c r="F50" s="48"/>
      <c r="G50" s="48"/>
      <c r="H50" s="48"/>
      <c r="I50" s="48"/>
      <c r="J50" s="48"/>
      <c r="K50" s="48"/>
      <c r="M50" s="256"/>
      <c r="X50" s="249"/>
      <c r="Z50" s="242"/>
      <c r="AA50" s="38"/>
      <c r="AB50" s="38"/>
    </row>
    <row r="51" spans="2:28" ht="25.5" customHeight="1">
      <c r="B51" s="47"/>
      <c r="C51" s="47"/>
      <c r="D51" s="48"/>
      <c r="E51" s="48"/>
      <c r="F51" s="48"/>
      <c r="G51" s="48"/>
      <c r="H51" s="48"/>
      <c r="I51" s="48"/>
      <c r="J51" s="48"/>
      <c r="K51" s="48"/>
      <c r="M51" s="256"/>
      <c r="N51" s="249"/>
      <c r="P51" s="242"/>
      <c r="AA51" s="39"/>
    </row>
    <row r="52" spans="2:28" ht="25.5" customHeight="1">
      <c r="B52" s="47"/>
      <c r="C52" s="47"/>
      <c r="D52" s="48"/>
      <c r="M52" s="256"/>
      <c r="N52" s="249"/>
      <c r="P52" s="242"/>
      <c r="AA52" s="39"/>
    </row>
    <row r="53" spans="2:28" ht="25.5" customHeight="1">
      <c r="B53" s="47"/>
      <c r="C53" s="47"/>
      <c r="D53" s="48"/>
      <c r="M53" s="256"/>
      <c r="N53" s="249"/>
      <c r="P53" s="242"/>
      <c r="AA53" s="39"/>
    </row>
    <row r="54" spans="2:28" ht="25.5" customHeight="1">
      <c r="B54" s="47"/>
      <c r="C54" s="47"/>
      <c r="D54" s="48"/>
      <c r="M54" s="256"/>
      <c r="N54" s="249"/>
      <c r="P54" s="242"/>
      <c r="AA54" s="39"/>
    </row>
    <row r="55" spans="2:28" ht="25.5" customHeight="1">
      <c r="B55" s="47"/>
      <c r="C55" s="47"/>
      <c r="D55" s="48"/>
      <c r="M55" s="256"/>
      <c r="N55" s="249"/>
      <c r="P55" s="242"/>
      <c r="AA55" s="39"/>
    </row>
    <row r="56" spans="2:28" ht="25.5" customHeight="1">
      <c r="B56" s="47"/>
      <c r="C56" s="47"/>
      <c r="D56" s="48"/>
      <c r="M56" s="256"/>
      <c r="N56" s="249"/>
      <c r="P56" s="242"/>
      <c r="AA56" s="39"/>
    </row>
    <row r="57" spans="2:28" ht="25.5" customHeight="1">
      <c r="B57" s="47"/>
      <c r="C57" s="47"/>
      <c r="D57" s="48"/>
      <c r="M57" s="256"/>
      <c r="N57" s="249"/>
      <c r="P57" s="242"/>
      <c r="AA57" s="39"/>
    </row>
    <row r="58" spans="2:28" ht="25.5" customHeight="1">
      <c r="B58" s="47"/>
      <c r="C58" s="47"/>
      <c r="D58" s="48"/>
      <c r="E58" s="48"/>
      <c r="F58" s="48"/>
      <c r="G58" s="48"/>
      <c r="H58" s="48"/>
      <c r="I58" s="48"/>
      <c r="J58" s="48"/>
      <c r="K58" s="48"/>
      <c r="M58" s="256"/>
      <c r="N58" s="249"/>
      <c r="P58" s="242"/>
      <c r="AA58" s="39"/>
    </row>
    <row r="59" spans="2:28" ht="25.5" customHeight="1">
      <c r="B59" s="47"/>
      <c r="C59" s="47"/>
      <c r="D59" s="48"/>
      <c r="E59" s="48"/>
      <c r="F59" s="48"/>
      <c r="G59" s="48"/>
      <c r="H59" s="48"/>
      <c r="I59" s="48"/>
      <c r="J59" s="48"/>
      <c r="K59" s="48"/>
      <c r="M59" s="256"/>
      <c r="N59" s="249"/>
      <c r="P59" s="242"/>
      <c r="AA59" s="39"/>
    </row>
    <row r="60" spans="2:28" ht="25.5" customHeight="1" thickBot="1">
      <c r="B60" s="220" t="s">
        <v>92</v>
      </c>
      <c r="C60" s="221" t="s">
        <v>127</v>
      </c>
      <c r="D60" s="221" t="s">
        <v>128</v>
      </c>
      <c r="E60" s="221" t="s">
        <v>122</v>
      </c>
      <c r="F60" s="221" t="s">
        <v>125</v>
      </c>
      <c r="G60" s="221" t="s">
        <v>121</v>
      </c>
      <c r="H60" s="221" t="s">
        <v>130</v>
      </c>
      <c r="I60" s="221" t="s">
        <v>126</v>
      </c>
      <c r="J60" s="221" t="s">
        <v>129</v>
      </c>
      <c r="K60" s="222" t="s">
        <v>124</v>
      </c>
      <c r="M60" s="250">
        <v>1</v>
      </c>
      <c r="N60" s="251">
        <v>2</v>
      </c>
      <c r="O60" s="251">
        <v>3</v>
      </c>
      <c r="P60" s="250">
        <v>4</v>
      </c>
      <c r="Q60" s="251">
        <v>5</v>
      </c>
      <c r="R60" s="251">
        <v>6</v>
      </c>
      <c r="S60" s="250">
        <v>7</v>
      </c>
      <c r="T60" s="251">
        <v>8</v>
      </c>
      <c r="U60" s="251">
        <v>9</v>
      </c>
      <c r="V60" s="251">
        <v>10</v>
      </c>
      <c r="W60" s="251">
        <v>11</v>
      </c>
      <c r="X60" s="251"/>
      <c r="AA60" s="39"/>
    </row>
    <row r="61" spans="2:28" ht="25.5" customHeight="1" thickTop="1">
      <c r="B61" s="225" t="s">
        <v>112</v>
      </c>
      <c r="C61" s="226" t="s">
        <v>68</v>
      </c>
      <c r="D61" s="227" t="s">
        <v>68</v>
      </c>
      <c r="E61" s="227" t="s">
        <v>69</v>
      </c>
      <c r="F61" s="227" t="s">
        <v>69</v>
      </c>
      <c r="G61" s="227" t="s">
        <v>69</v>
      </c>
      <c r="H61" s="227" t="s">
        <v>67</v>
      </c>
      <c r="I61" s="227" t="s">
        <v>67</v>
      </c>
      <c r="J61" s="227" t="s">
        <v>67</v>
      </c>
      <c r="K61" s="227" t="s">
        <v>70</v>
      </c>
      <c r="M61" s="250" t="s">
        <v>127</v>
      </c>
      <c r="N61" s="250" t="s">
        <v>128</v>
      </c>
      <c r="O61" s="250" t="s">
        <v>122</v>
      </c>
      <c r="P61" s="250" t="s">
        <v>125</v>
      </c>
      <c r="Q61" s="250" t="s">
        <v>121</v>
      </c>
      <c r="R61" s="250" t="s">
        <v>130</v>
      </c>
      <c r="S61" s="250" t="s">
        <v>126</v>
      </c>
      <c r="T61" s="250" t="s">
        <v>129</v>
      </c>
      <c r="U61" s="250" t="s">
        <v>124</v>
      </c>
      <c r="V61" s="250" t="str">
        <f>C69</f>
        <v>e음12</v>
      </c>
      <c r="W61" s="250" t="s">
        <v>123</v>
      </c>
      <c r="X61" s="250"/>
      <c r="AA61" s="39"/>
    </row>
    <row r="62" spans="2:28" ht="25.5" customHeight="1">
      <c r="B62" s="223" t="s">
        <v>95</v>
      </c>
      <c r="C62" s="213" t="s">
        <v>512</v>
      </c>
      <c r="D62" s="213" t="s">
        <v>512</v>
      </c>
      <c r="E62" s="213" t="s">
        <v>512</v>
      </c>
      <c r="F62" s="213" t="s">
        <v>512</v>
      </c>
      <c r="G62" s="213" t="s">
        <v>512</v>
      </c>
      <c r="H62" s="213" t="s">
        <v>512</v>
      </c>
      <c r="I62" s="213" t="s">
        <v>512</v>
      </c>
      <c r="J62" s="213" t="s">
        <v>512</v>
      </c>
      <c r="K62" s="224" t="s">
        <v>512</v>
      </c>
      <c r="M62" s="252"/>
      <c r="N62" s="252"/>
      <c r="O62" s="252"/>
      <c r="P62" s="252"/>
      <c r="Q62" s="252"/>
      <c r="R62" s="252"/>
      <c r="S62" s="252"/>
      <c r="T62" s="252"/>
      <c r="U62" s="252"/>
      <c r="V62" s="252"/>
      <c r="W62" s="252"/>
      <c r="X62" s="252"/>
      <c r="AA62" s="39"/>
    </row>
    <row r="63" spans="2:28" ht="25.5" customHeight="1">
      <c r="B63" s="178" t="s">
        <v>96</v>
      </c>
      <c r="C63" s="180" t="s">
        <v>513</v>
      </c>
      <c r="D63" s="180" t="s">
        <v>512</v>
      </c>
      <c r="E63" s="180" t="s">
        <v>512</v>
      </c>
      <c r="F63" s="180" t="s">
        <v>512</v>
      </c>
      <c r="G63" s="180" t="s">
        <v>514</v>
      </c>
      <c r="H63" s="180" t="s">
        <v>512</v>
      </c>
      <c r="I63" s="180" t="s">
        <v>512</v>
      </c>
      <c r="J63" s="180" t="s">
        <v>512</v>
      </c>
      <c r="K63" s="181" t="s">
        <v>512</v>
      </c>
      <c r="M63" s="252">
        <v>0</v>
      </c>
      <c r="N63" s="252">
        <v>0</v>
      </c>
      <c r="O63" s="252">
        <v>0</v>
      </c>
      <c r="P63" s="252">
        <v>0</v>
      </c>
      <c r="Q63" s="252">
        <v>0</v>
      </c>
      <c r="R63" s="252">
        <v>0</v>
      </c>
      <c r="S63" s="252">
        <v>0</v>
      </c>
      <c r="T63" s="252">
        <v>0</v>
      </c>
      <c r="U63" s="252">
        <v>0</v>
      </c>
      <c r="V63" s="252">
        <v>0</v>
      </c>
      <c r="W63" s="252">
        <v>0</v>
      </c>
      <c r="X63" s="252"/>
      <c r="AA63" s="39"/>
    </row>
    <row r="64" spans="2:28" ht="25.5" customHeight="1">
      <c r="B64" s="177" t="s">
        <v>97</v>
      </c>
      <c r="C64" s="180" t="s">
        <v>513</v>
      </c>
      <c r="D64" s="180" t="s">
        <v>515</v>
      </c>
      <c r="E64" s="180" t="s">
        <v>512</v>
      </c>
      <c r="F64" s="180" t="s">
        <v>512</v>
      </c>
      <c r="G64" s="180" t="s">
        <v>512</v>
      </c>
      <c r="H64" s="180" t="s">
        <v>512</v>
      </c>
      <c r="I64" s="180" t="s">
        <v>512</v>
      </c>
      <c r="J64" s="180" t="s">
        <v>512</v>
      </c>
      <c r="K64" s="181" t="s">
        <v>512</v>
      </c>
      <c r="M64" s="252">
        <v>0.25</v>
      </c>
      <c r="N64" s="252">
        <v>0</v>
      </c>
      <c r="O64" s="252">
        <v>0</v>
      </c>
      <c r="P64" s="252">
        <v>0</v>
      </c>
      <c r="Q64" s="252">
        <v>0.05</v>
      </c>
      <c r="R64" s="252">
        <v>0</v>
      </c>
      <c r="S64" s="252">
        <v>0</v>
      </c>
      <c r="T64" s="252">
        <v>0</v>
      </c>
      <c r="U64" s="252">
        <v>0</v>
      </c>
      <c r="V64" s="252">
        <v>0</v>
      </c>
      <c r="W64" s="252">
        <v>0</v>
      </c>
      <c r="X64" s="252"/>
      <c r="AA64" s="39"/>
    </row>
    <row r="65" spans="2:27" ht="25.5" customHeight="1">
      <c r="B65" s="177" t="s">
        <v>100</v>
      </c>
      <c r="C65" s="180" t="s">
        <v>516</v>
      </c>
      <c r="D65" s="180" t="s">
        <v>512</v>
      </c>
      <c r="E65" s="180" t="s">
        <v>517</v>
      </c>
      <c r="F65" s="180" t="s">
        <v>517</v>
      </c>
      <c r="G65" s="180" t="s">
        <v>518</v>
      </c>
      <c r="H65" s="180" t="s">
        <v>512</v>
      </c>
      <c r="I65" s="180" t="s">
        <v>513</v>
      </c>
      <c r="J65" s="180" t="s">
        <v>512</v>
      </c>
      <c r="K65" s="181" t="s">
        <v>512</v>
      </c>
      <c r="M65" s="252">
        <v>0.25</v>
      </c>
      <c r="N65" s="252">
        <v>1</v>
      </c>
      <c r="O65" s="252">
        <v>0</v>
      </c>
      <c r="P65" s="252">
        <v>0</v>
      </c>
      <c r="Q65" s="252">
        <v>0</v>
      </c>
      <c r="R65" s="252">
        <v>0</v>
      </c>
      <c r="S65" s="252">
        <v>0</v>
      </c>
      <c r="T65" s="252">
        <v>0</v>
      </c>
      <c r="U65" s="252">
        <v>0</v>
      </c>
      <c r="V65" s="252">
        <v>0</v>
      </c>
      <c r="W65" s="252">
        <v>0</v>
      </c>
      <c r="X65" s="252"/>
      <c r="AA65" s="39"/>
    </row>
    <row r="66" spans="2:27" ht="25.5" customHeight="1">
      <c r="B66" s="182" t="s">
        <v>98</v>
      </c>
      <c r="C66" s="180" t="s">
        <v>512</v>
      </c>
      <c r="D66" s="180" t="s">
        <v>512</v>
      </c>
      <c r="E66" s="180" t="s">
        <v>517</v>
      </c>
      <c r="F66" s="180" t="s">
        <v>517</v>
      </c>
      <c r="G66" s="180" t="s">
        <v>519</v>
      </c>
      <c r="H66" s="180" t="s">
        <v>520</v>
      </c>
      <c r="I66" s="180" t="s">
        <v>516</v>
      </c>
      <c r="J66" s="180" t="s">
        <v>517</v>
      </c>
      <c r="K66" s="181" t="s">
        <v>517</v>
      </c>
      <c r="M66" s="252">
        <v>0.5</v>
      </c>
      <c r="N66" s="252">
        <v>0</v>
      </c>
      <c r="O66" s="252">
        <v>0.5</v>
      </c>
      <c r="P66" s="252">
        <v>0.5</v>
      </c>
      <c r="Q66" s="252">
        <v>0.5</v>
      </c>
      <c r="R66" s="252">
        <v>0</v>
      </c>
      <c r="S66" s="252">
        <v>0.25</v>
      </c>
      <c r="T66" s="252">
        <v>0</v>
      </c>
      <c r="U66" s="252">
        <v>0</v>
      </c>
      <c r="V66" s="252">
        <v>0</v>
      </c>
      <c r="W66" s="252">
        <v>0</v>
      </c>
      <c r="X66" s="252"/>
      <c r="AA66" s="39"/>
    </row>
    <row r="67" spans="2:27" ht="25.5" customHeight="1">
      <c r="B67" s="183" t="s">
        <v>99</v>
      </c>
      <c r="C67" s="184" t="s">
        <v>512</v>
      </c>
      <c r="D67" s="184" t="s">
        <v>512</v>
      </c>
      <c r="E67" s="184" t="s">
        <v>512</v>
      </c>
      <c r="F67" s="184" t="s">
        <v>512</v>
      </c>
      <c r="G67" s="184" t="s">
        <v>514</v>
      </c>
      <c r="H67" s="184" t="s">
        <v>521</v>
      </c>
      <c r="I67" s="184" t="s">
        <v>513</v>
      </c>
      <c r="J67" s="184" t="s">
        <v>517</v>
      </c>
      <c r="K67" s="185" t="s">
        <v>517</v>
      </c>
      <c r="M67" s="252">
        <v>0</v>
      </c>
      <c r="N67" s="252">
        <v>0</v>
      </c>
      <c r="O67" s="252">
        <v>0.5</v>
      </c>
      <c r="P67" s="252">
        <v>0.5</v>
      </c>
      <c r="Q67" s="252">
        <v>0.4</v>
      </c>
      <c r="R67" s="252">
        <v>0.83333333333333337</v>
      </c>
      <c r="S67" s="252">
        <v>0.5</v>
      </c>
      <c r="T67" s="252">
        <v>0.5</v>
      </c>
      <c r="U67" s="252">
        <v>0.5</v>
      </c>
      <c r="V67" s="252">
        <v>0.5</v>
      </c>
      <c r="W67" s="252">
        <v>0.5</v>
      </c>
      <c r="X67" s="252"/>
      <c r="AA67" s="39"/>
    </row>
    <row r="68" spans="2:27" ht="15.75" customHeight="1">
      <c r="B68" s="47"/>
      <c r="C68" s="47"/>
      <c r="D68" s="48"/>
      <c r="E68" s="48"/>
      <c r="F68" s="48"/>
      <c r="G68" s="48"/>
      <c r="H68" s="48"/>
      <c r="I68" s="48"/>
      <c r="J68" s="48"/>
      <c r="K68" s="48"/>
      <c r="M68" s="38">
        <v>0</v>
      </c>
      <c r="N68" s="38">
        <v>0</v>
      </c>
      <c r="O68" s="38">
        <v>0</v>
      </c>
      <c r="P68" s="38">
        <v>0</v>
      </c>
      <c r="Q68" s="38">
        <v>0.05</v>
      </c>
      <c r="R68" s="38">
        <v>0.16666666666666666</v>
      </c>
      <c r="S68" s="38">
        <v>0.25</v>
      </c>
      <c r="T68" s="38">
        <v>0.5</v>
      </c>
      <c r="U68" s="38">
        <v>0.5</v>
      </c>
      <c r="V68" s="38">
        <v>0.5</v>
      </c>
      <c r="W68" s="38">
        <v>0.5</v>
      </c>
      <c r="AA68" s="39"/>
    </row>
    <row r="69" spans="2:27" ht="25.5" customHeight="1" thickBot="1">
      <c r="B69" s="220" t="s">
        <v>92</v>
      </c>
      <c r="C69" s="221" t="s">
        <v>123</v>
      </c>
      <c r="D69" s="221"/>
      <c r="E69" s="221"/>
      <c r="F69" s="221"/>
      <c r="G69" s="221"/>
      <c r="H69" s="221"/>
      <c r="I69" s="221"/>
      <c r="J69" s="221"/>
      <c r="K69" s="221"/>
      <c r="M69" s="252"/>
      <c r="N69" s="252"/>
      <c r="O69" s="252"/>
      <c r="P69" s="252"/>
      <c r="Q69" s="252"/>
      <c r="R69" s="252"/>
      <c r="S69" s="252"/>
      <c r="T69" s="252"/>
      <c r="U69" s="252"/>
      <c r="AA69" s="39"/>
    </row>
    <row r="70" spans="2:27" ht="25.5" customHeight="1" thickTop="1">
      <c r="B70" s="225" t="s">
        <v>112</v>
      </c>
      <c r="C70" s="226" t="s">
        <v>70</v>
      </c>
      <c r="D70" s="227"/>
      <c r="E70" s="227"/>
      <c r="F70" s="227"/>
      <c r="G70" s="227"/>
      <c r="H70" s="227"/>
      <c r="I70" s="227"/>
      <c r="J70" s="227"/>
      <c r="K70" s="227"/>
      <c r="M70" s="252"/>
      <c r="N70" s="252"/>
      <c r="O70" s="252"/>
      <c r="P70" s="252"/>
      <c r="Q70" s="252"/>
      <c r="R70" s="252"/>
      <c r="S70" s="252"/>
      <c r="T70" s="252"/>
      <c r="U70" s="252"/>
      <c r="AA70" s="39"/>
    </row>
    <row r="71" spans="2:27" ht="25.5" customHeight="1">
      <c r="B71" s="223" t="s">
        <v>95</v>
      </c>
      <c r="C71" s="213" t="s">
        <v>512</v>
      </c>
      <c r="D71" s="213"/>
      <c r="E71" s="213"/>
      <c r="F71" s="213"/>
      <c r="G71" s="213"/>
      <c r="H71" s="213"/>
      <c r="I71" s="213"/>
      <c r="J71" s="213"/>
      <c r="K71" s="224"/>
      <c r="M71" s="252"/>
      <c r="N71" s="252"/>
      <c r="O71" s="252"/>
      <c r="P71" s="252"/>
      <c r="Q71" s="252"/>
      <c r="R71" s="252"/>
      <c r="S71" s="252"/>
      <c r="T71" s="252"/>
      <c r="U71" s="252"/>
      <c r="AA71" s="39"/>
    </row>
    <row r="72" spans="2:27" ht="25.5" customHeight="1">
      <c r="B72" s="178" t="s">
        <v>96</v>
      </c>
      <c r="C72" s="180" t="s">
        <v>512</v>
      </c>
      <c r="D72" s="180"/>
      <c r="E72" s="180"/>
      <c r="F72" s="180"/>
      <c r="G72" s="180"/>
      <c r="H72" s="180"/>
      <c r="I72" s="180"/>
      <c r="J72" s="180"/>
      <c r="K72" s="181"/>
      <c r="M72" s="252"/>
      <c r="N72" s="252"/>
      <c r="O72" s="252"/>
      <c r="P72" s="252"/>
      <c r="Q72" s="252"/>
      <c r="R72" s="252"/>
      <c r="S72" s="252"/>
      <c r="T72" s="252"/>
      <c r="U72" s="252"/>
      <c r="AA72" s="39"/>
    </row>
    <row r="73" spans="2:27" ht="25.5" customHeight="1">
      <c r="B73" s="177" t="s">
        <v>97</v>
      </c>
      <c r="C73" s="180" t="s">
        <v>512</v>
      </c>
      <c r="D73" s="180"/>
      <c r="E73" s="180"/>
      <c r="F73" s="180"/>
      <c r="G73" s="180"/>
      <c r="H73" s="180"/>
      <c r="I73" s="180"/>
      <c r="J73" s="180"/>
      <c r="K73" s="181"/>
      <c r="M73" s="252"/>
      <c r="N73" s="252"/>
      <c r="O73" s="252"/>
      <c r="P73" s="252"/>
      <c r="Q73" s="252"/>
      <c r="R73" s="252"/>
      <c r="S73" s="252"/>
      <c r="T73" s="252"/>
      <c r="U73" s="252"/>
      <c r="AA73" s="39"/>
    </row>
    <row r="74" spans="2:27" ht="25.5" customHeight="1">
      <c r="B74" s="177" t="s">
        <v>100</v>
      </c>
      <c r="C74" s="180" t="s">
        <v>512</v>
      </c>
      <c r="D74" s="180"/>
      <c r="E74" s="180"/>
      <c r="F74" s="180"/>
      <c r="G74" s="180"/>
      <c r="H74" s="180"/>
      <c r="I74" s="180"/>
      <c r="J74" s="180"/>
      <c r="K74" s="181"/>
      <c r="M74" s="252"/>
      <c r="N74" s="252"/>
      <c r="O74" s="252"/>
      <c r="P74" s="252"/>
      <c r="Q74" s="252"/>
      <c r="R74" s="252"/>
      <c r="S74" s="252"/>
      <c r="T74" s="252"/>
      <c r="U74" s="252"/>
      <c r="AA74" s="39"/>
    </row>
    <row r="75" spans="2:27" ht="25.5" customHeight="1">
      <c r="B75" s="182" t="s">
        <v>98</v>
      </c>
      <c r="C75" s="180" t="s">
        <v>517</v>
      </c>
      <c r="D75" s="180"/>
      <c r="E75" s="180"/>
      <c r="F75" s="180"/>
      <c r="G75" s="180"/>
      <c r="H75" s="180"/>
      <c r="I75" s="180"/>
      <c r="J75" s="180"/>
      <c r="K75" s="181"/>
      <c r="M75" s="252"/>
      <c r="N75" s="252"/>
      <c r="O75" s="252"/>
      <c r="P75" s="252"/>
      <c r="Q75" s="252"/>
      <c r="R75" s="252"/>
      <c r="S75" s="252"/>
      <c r="T75" s="252"/>
      <c r="U75" s="252"/>
      <c r="AA75" s="39"/>
    </row>
    <row r="76" spans="2:27" ht="25.5" customHeight="1">
      <c r="B76" s="183" t="s">
        <v>99</v>
      </c>
      <c r="C76" s="184" t="s">
        <v>517</v>
      </c>
      <c r="D76" s="184"/>
      <c r="E76" s="184"/>
      <c r="F76" s="184"/>
      <c r="G76" s="184"/>
      <c r="H76" s="184"/>
      <c r="I76" s="184"/>
      <c r="J76" s="184"/>
      <c r="K76" s="185"/>
      <c r="M76" s="252"/>
      <c r="N76" s="252"/>
      <c r="O76" s="252"/>
      <c r="P76" s="252"/>
      <c r="Q76" s="252"/>
      <c r="R76" s="252"/>
      <c r="S76" s="252"/>
      <c r="T76" s="252"/>
      <c r="U76" s="252"/>
      <c r="AA76" s="39"/>
    </row>
    <row r="77" spans="2:27" ht="15.75" customHeight="1">
      <c r="B77" s="47"/>
      <c r="C77" s="47"/>
      <c r="D77" s="48"/>
      <c r="E77" s="48"/>
      <c r="F77" s="48"/>
      <c r="G77" s="48"/>
      <c r="H77" s="48"/>
      <c r="I77" s="48"/>
      <c r="J77" s="48"/>
      <c r="K77" s="48"/>
      <c r="M77" s="252"/>
      <c r="N77" s="252"/>
      <c r="O77" s="252"/>
      <c r="P77" s="252"/>
      <c r="Q77" s="252"/>
      <c r="R77" s="252"/>
      <c r="S77" s="252"/>
      <c r="T77" s="252"/>
      <c r="U77" s="252"/>
      <c r="AA77" s="39"/>
    </row>
    <row r="78" spans="2:27" ht="17.25" customHeight="1">
      <c r="B78" s="51" t="s">
        <v>140</v>
      </c>
      <c r="C78" s="51"/>
      <c r="D78" s="50"/>
      <c r="E78" s="50"/>
      <c r="F78" s="50"/>
      <c r="G78" s="50"/>
      <c r="H78" s="50"/>
      <c r="I78" s="50"/>
      <c r="J78" s="50"/>
      <c r="K78" s="50"/>
      <c r="M78" s="256"/>
      <c r="N78" s="249"/>
      <c r="P78" s="242"/>
      <c r="AA78" s="39"/>
    </row>
    <row r="79" spans="2:27" ht="30.75" customHeight="1">
      <c r="B79" s="281" t="s">
        <v>75</v>
      </c>
      <c r="C79" s="281" t="s">
        <v>103</v>
      </c>
      <c r="D79" s="281" t="s">
        <v>104</v>
      </c>
      <c r="E79" s="281" t="s">
        <v>105</v>
      </c>
      <c r="F79" s="281" t="s">
        <v>106</v>
      </c>
      <c r="G79" s="281" t="s">
        <v>107</v>
      </c>
      <c r="H79" s="281" t="s">
        <v>6</v>
      </c>
      <c r="I79" s="281" t="s">
        <v>7</v>
      </c>
      <c r="J79" s="281" t="s">
        <v>108</v>
      </c>
      <c r="K79" s="281" t="s">
        <v>111</v>
      </c>
      <c r="M79" s="256"/>
      <c r="N79" s="249"/>
      <c r="P79" s="242"/>
      <c r="AA79" s="39"/>
    </row>
    <row r="80" spans="2:27" ht="27" customHeight="1">
      <c r="B80" s="86" t="s">
        <v>127</v>
      </c>
      <c r="C80" s="65">
        <v>1</v>
      </c>
      <c r="D80" s="87">
        <v>3.8866958264391079E-2</v>
      </c>
      <c r="E80" s="87">
        <v>0.41103800666472962</v>
      </c>
      <c r="F80" s="87">
        <v>0.20156926454850077</v>
      </c>
      <c r="G80" s="88">
        <v>10.17825</v>
      </c>
      <c r="H80" s="89">
        <v>0.21963610548342791</v>
      </c>
      <c r="I80" s="89">
        <v>22.523328365542493</v>
      </c>
      <c r="J80" s="90">
        <v>2.3542019092809654</v>
      </c>
      <c r="K80" s="73"/>
      <c r="M80" s="256"/>
      <c r="N80" s="257"/>
      <c r="P80" s="242"/>
      <c r="AA80" s="39"/>
    </row>
    <row r="81" spans="2:27" ht="20.25" customHeight="1">
      <c r="B81" s="86" t="s">
        <v>127</v>
      </c>
      <c r="C81" s="65">
        <v>2</v>
      </c>
      <c r="D81" s="87">
        <v>1.6819530513903159E-2</v>
      </c>
      <c r="E81" s="87">
        <v>0.33086890033283678</v>
      </c>
      <c r="F81" s="87">
        <v>0.17885310269754659</v>
      </c>
      <c r="G81" s="88">
        <v>6.85825</v>
      </c>
      <c r="H81" s="89">
        <v>1.7814054053540498E-2</v>
      </c>
      <c r="I81" s="89">
        <v>3.901277837725369</v>
      </c>
      <c r="J81" s="90">
        <v>2.7325639714662295</v>
      </c>
      <c r="K81" s="73"/>
      <c r="M81" s="256"/>
      <c r="N81" s="257"/>
      <c r="P81" s="242"/>
      <c r="AA81" s="39"/>
    </row>
    <row r="82" spans="2:27" ht="20.25" customHeight="1">
      <c r="B82" s="86" t="s">
        <v>127</v>
      </c>
      <c r="C82" s="65">
        <v>3</v>
      </c>
      <c r="D82" s="87">
        <v>1.2269691830527807E-2</v>
      </c>
      <c r="E82" s="87">
        <v>0.30837844288682853</v>
      </c>
      <c r="F82" s="87">
        <v>0.16619287598811991</v>
      </c>
      <c r="G82" s="88">
        <v>6.54725</v>
      </c>
      <c r="H82" s="89">
        <v>1.9903338441691006E-2</v>
      </c>
      <c r="I82" s="89">
        <v>2.8909599086556188</v>
      </c>
      <c r="J82" s="90">
        <v>2.8010278312782324</v>
      </c>
      <c r="K82" s="73"/>
      <c r="M82" s="256"/>
      <c r="N82" s="249"/>
      <c r="P82" s="242"/>
      <c r="AA82" s="39"/>
    </row>
    <row r="83" spans="2:27" ht="20.25" customHeight="1">
      <c r="B83" s="86" t="s">
        <v>127</v>
      </c>
      <c r="C83" s="65">
        <v>4</v>
      </c>
      <c r="D83" s="87">
        <v>7.8122689285169021E-3</v>
      </c>
      <c r="E83" s="87">
        <v>0.2938607306511879</v>
      </c>
      <c r="F83" s="87">
        <v>0.16699941317839495</v>
      </c>
      <c r="G83" s="88">
        <v>6.2479999999999993</v>
      </c>
      <c r="H83" s="89">
        <v>4.7776165018526509E-2</v>
      </c>
      <c r="I83" s="89">
        <v>1.9067033130121036</v>
      </c>
      <c r="J83" s="90">
        <v>2.8059357692194258</v>
      </c>
      <c r="K83" s="73"/>
      <c r="M83" s="256"/>
      <c r="N83" s="249"/>
      <c r="P83" s="242"/>
      <c r="AA83" s="39"/>
    </row>
    <row r="84" spans="2:27" ht="20.25" customHeight="1">
      <c r="B84" s="86" t="s">
        <v>127</v>
      </c>
      <c r="C84" s="65">
        <v>5</v>
      </c>
      <c r="D84" s="87">
        <v>7.9394831727268699E-3</v>
      </c>
      <c r="E84" s="87">
        <v>0.29147549537583983</v>
      </c>
      <c r="F84" s="87">
        <v>0.16185597954841108</v>
      </c>
      <c r="G84" s="88">
        <v>6.4597499999999997</v>
      </c>
      <c r="H84" s="89">
        <v>2.2343453830537145E-2</v>
      </c>
      <c r="I84" s="89">
        <v>2.2432827645859295</v>
      </c>
      <c r="J84" s="90">
        <v>2.7687556094785868</v>
      </c>
      <c r="K84" s="73"/>
      <c r="M84" s="256"/>
      <c r="N84" s="249"/>
      <c r="P84" s="242"/>
      <c r="AA84" s="39"/>
    </row>
    <row r="85" spans="2:27" ht="20.25" customHeight="1">
      <c r="B85" s="86" t="s">
        <v>127</v>
      </c>
      <c r="C85" s="65">
        <v>6</v>
      </c>
      <c r="D85" s="87">
        <v>7.5832366538419729E-3</v>
      </c>
      <c r="E85" s="87">
        <v>0.28851918377104319</v>
      </c>
      <c r="F85" s="87">
        <v>0.15481163544791418</v>
      </c>
      <c r="G85" s="88">
        <v>7.0492499999999989</v>
      </c>
      <c r="H85" s="89">
        <v>4.158249676280262E-3</v>
      </c>
      <c r="I85" s="89">
        <v>1.9668520968805641</v>
      </c>
      <c r="J85" s="90">
        <v>2.6238420181449666</v>
      </c>
      <c r="K85" s="73"/>
      <c r="M85" s="256"/>
      <c r="N85" s="249"/>
      <c r="P85" s="242"/>
      <c r="AA85" s="39"/>
    </row>
    <row r="86" spans="2:27" ht="20.25" customHeight="1">
      <c r="B86" s="86" t="s">
        <v>127</v>
      </c>
      <c r="C86" s="65">
        <v>7</v>
      </c>
      <c r="D86" s="87">
        <v>7.1532741404993876E-3</v>
      </c>
      <c r="E86" s="87">
        <v>0.29599780495348416</v>
      </c>
      <c r="F86" s="87">
        <v>0.16448163870733354</v>
      </c>
      <c r="G86" s="88">
        <v>7.79725</v>
      </c>
      <c r="H86" s="89">
        <v>4.6280708696492274E-3</v>
      </c>
      <c r="I86" s="89">
        <v>2.6796530335269027</v>
      </c>
      <c r="J86" s="90">
        <v>2.5332114127770144</v>
      </c>
      <c r="K86" s="73" t="s">
        <v>68</v>
      </c>
      <c r="M86" s="256"/>
      <c r="N86" s="249"/>
      <c r="P86" s="242"/>
      <c r="AA86" s="39"/>
    </row>
    <row r="87" spans="2:27" ht="20.25" customHeight="1">
      <c r="B87" s="86" t="s">
        <v>128</v>
      </c>
      <c r="C87" s="65">
        <v>1</v>
      </c>
      <c r="D87" s="87">
        <v>2.9174302087371321E-2</v>
      </c>
      <c r="E87" s="87">
        <v>0.48597566458485003</v>
      </c>
      <c r="F87" s="87">
        <v>0.26840649130775901</v>
      </c>
      <c r="G87" s="88">
        <v>10.912000000000001</v>
      </c>
      <c r="H87" s="89">
        <v>0.57911344278409538</v>
      </c>
      <c r="I87" s="89">
        <v>20.948799321581191</v>
      </c>
      <c r="J87" s="90">
        <v>2.3070762907055031</v>
      </c>
      <c r="K87" s="73"/>
    </row>
    <row r="88" spans="2:27" ht="20.25" customHeight="1">
      <c r="B88" s="86" t="s">
        <v>128</v>
      </c>
      <c r="C88" s="65">
        <v>2</v>
      </c>
      <c r="D88" s="87">
        <v>4.6112078493490652E-2</v>
      </c>
      <c r="E88" s="87">
        <v>0.38928917345383296</v>
      </c>
      <c r="F88" s="87">
        <v>0.2052665475705224</v>
      </c>
      <c r="G88" s="88">
        <v>6.5549999999999997</v>
      </c>
      <c r="H88" s="89">
        <v>1.9475004513332294E-2</v>
      </c>
      <c r="I88" s="89">
        <v>2.2396255190332139</v>
      </c>
      <c r="J88" s="90">
        <v>2.7672184986125612</v>
      </c>
      <c r="K88" s="73"/>
    </row>
    <row r="89" spans="2:27" ht="20.25" customHeight="1">
      <c r="B89" s="86" t="s">
        <v>128</v>
      </c>
      <c r="C89" s="65">
        <v>3</v>
      </c>
      <c r="D89" s="87">
        <v>2.3261440196968311E-2</v>
      </c>
      <c r="E89" s="87">
        <v>0.33769819824842717</v>
      </c>
      <c r="F89" s="87">
        <v>0.21959405219889941</v>
      </c>
      <c r="G89" s="88">
        <v>6.1820000000000004</v>
      </c>
      <c r="H89" s="89">
        <v>2.6537045582948567E-2</v>
      </c>
      <c r="I89" s="89">
        <v>1.8973987591808226</v>
      </c>
      <c r="J89" s="90">
        <v>2.8732856475138031</v>
      </c>
      <c r="K89" s="73"/>
      <c r="N89" s="258"/>
    </row>
    <row r="90" spans="2:27" ht="20.25" customHeight="1">
      <c r="B90" s="86" t="s">
        <v>128</v>
      </c>
      <c r="C90" s="65">
        <v>4</v>
      </c>
      <c r="D90" s="87">
        <v>1.8027413703672498E-2</v>
      </c>
      <c r="E90" s="87">
        <v>0.3331628147753935</v>
      </c>
      <c r="F90" s="87">
        <v>0.24773048333142433</v>
      </c>
      <c r="G90" s="88">
        <v>6.4210000000000003</v>
      </c>
      <c r="H90" s="89">
        <v>2.9369351906511479E-2</v>
      </c>
      <c r="I90" s="89">
        <v>1.9677465777362693</v>
      </c>
      <c r="J90" s="90">
        <v>2.8671707013722783</v>
      </c>
      <c r="K90" s="73"/>
      <c r="N90" s="258"/>
    </row>
    <row r="91" spans="2:27" ht="20.25" customHeight="1">
      <c r="B91" s="86" t="s">
        <v>128</v>
      </c>
      <c r="C91" s="65">
        <v>5</v>
      </c>
      <c r="D91" s="87">
        <v>1.8461118707938869E-2</v>
      </c>
      <c r="E91" s="87">
        <v>0.30986060878655947</v>
      </c>
      <c r="F91" s="87">
        <v>0.2433205614136553</v>
      </c>
      <c r="G91" s="88">
        <v>6.0979999999999999</v>
      </c>
      <c r="H91" s="89">
        <v>2.7540527607657645E-2</v>
      </c>
      <c r="I91" s="89">
        <v>2.1894719448087829</v>
      </c>
      <c r="J91" s="90">
        <v>2.8542789865339966</v>
      </c>
      <c r="K91" s="73"/>
      <c r="N91" s="258"/>
    </row>
    <row r="92" spans="2:27" ht="20.25" customHeight="1">
      <c r="B92" s="86" t="s">
        <v>128</v>
      </c>
      <c r="C92" s="65">
        <v>6</v>
      </c>
      <c r="D92" s="87">
        <v>2.3152422808286409E-2</v>
      </c>
      <c r="E92" s="87">
        <v>0.29911238226977965</v>
      </c>
      <c r="F92" s="87">
        <v>0.22807191158666615</v>
      </c>
      <c r="G92" s="88">
        <v>7.1769999999999996</v>
      </c>
      <c r="H92" s="89">
        <v>0</v>
      </c>
      <c r="I92" s="89">
        <v>2.3019874784391976</v>
      </c>
      <c r="J92" s="90">
        <v>2.6484919212492866</v>
      </c>
      <c r="K92" s="73"/>
      <c r="N92" s="258"/>
    </row>
    <row r="93" spans="2:27" ht="20.25" customHeight="1">
      <c r="B93" s="86" t="s">
        <v>128</v>
      </c>
      <c r="C93" s="65">
        <v>7</v>
      </c>
      <c r="D93" s="87">
        <v>2.8152757612015859E-2</v>
      </c>
      <c r="E93" s="87">
        <v>0.30682248559274916</v>
      </c>
      <c r="F93" s="87">
        <v>0.214993227917299</v>
      </c>
      <c r="G93" s="88">
        <v>7.8310000000000004</v>
      </c>
      <c r="H93" s="89">
        <v>1.3598559640562871E-2</v>
      </c>
      <c r="I93" s="89">
        <v>2.2165652214117482</v>
      </c>
      <c r="J93" s="90">
        <v>2.534153271453162</v>
      </c>
      <c r="K93" s="73" t="s">
        <v>68</v>
      </c>
      <c r="N93" s="258"/>
    </row>
    <row r="94" spans="2:27" ht="20.25" customHeight="1">
      <c r="B94" s="86" t="s">
        <v>122</v>
      </c>
      <c r="C94" s="65">
        <v>1</v>
      </c>
      <c r="D94" s="87">
        <v>3.4165406253505635E-3</v>
      </c>
      <c r="E94" s="87">
        <v>0.49279550333650485</v>
      </c>
      <c r="F94" s="87">
        <v>0.46334201979707923</v>
      </c>
      <c r="G94" s="88">
        <v>6.4459999999999997</v>
      </c>
      <c r="H94" s="89">
        <v>0.24462156324690518</v>
      </c>
      <c r="I94" s="89">
        <v>5.4680114137543505</v>
      </c>
      <c r="J94" s="90">
        <v>3.6755230981925733</v>
      </c>
      <c r="K94" s="73"/>
    </row>
    <row r="95" spans="2:27" ht="20.25" customHeight="1">
      <c r="B95" s="86" t="s">
        <v>122</v>
      </c>
      <c r="C95" s="65">
        <v>2</v>
      </c>
      <c r="D95" s="87">
        <v>1.8470734197950377E-2</v>
      </c>
      <c r="E95" s="87">
        <v>0.43150329193947867</v>
      </c>
      <c r="F95" s="87">
        <v>0.46675179057225608</v>
      </c>
      <c r="G95" s="88">
        <v>3.7240000000000002</v>
      </c>
      <c r="H95" s="89">
        <v>2.2936205924926588E-2</v>
      </c>
      <c r="I95" s="89">
        <v>1.1468102962463294</v>
      </c>
      <c r="J95" s="90">
        <v>4.4254106522425367</v>
      </c>
      <c r="K95" s="73"/>
    </row>
    <row r="96" spans="2:27" ht="20.25" customHeight="1">
      <c r="B96" s="86" t="s">
        <v>122</v>
      </c>
      <c r="C96" s="65">
        <v>3</v>
      </c>
      <c r="D96" s="87">
        <v>9.1194642596003295E-2</v>
      </c>
      <c r="E96" s="87">
        <v>0.3414740628310054</v>
      </c>
      <c r="F96" s="87">
        <v>0.44911139595321764</v>
      </c>
      <c r="G96" s="88">
        <v>4.0315000000000003</v>
      </c>
      <c r="H96" s="89">
        <v>3.9437249381209835E-2</v>
      </c>
      <c r="I96" s="89">
        <v>0.87550693626285836</v>
      </c>
      <c r="J96" s="90">
        <v>4.6462117875044804</v>
      </c>
      <c r="K96" s="73"/>
    </row>
    <row r="97" spans="2:14" ht="20.25" customHeight="1">
      <c r="B97" s="86" t="s">
        <v>122</v>
      </c>
      <c r="C97" s="65">
        <v>4</v>
      </c>
      <c r="D97" s="87">
        <v>0.11456044002917973</v>
      </c>
      <c r="E97" s="87">
        <v>0.31951395356611501</v>
      </c>
      <c r="F97" s="87">
        <v>0.47320261278308112</v>
      </c>
      <c r="G97" s="88">
        <v>4.5984999999999996</v>
      </c>
      <c r="H97" s="89">
        <v>5.2326127473248926E-2</v>
      </c>
      <c r="I97" s="89">
        <v>0.91570723078185623</v>
      </c>
      <c r="J97" s="90">
        <v>4.6149546213752437</v>
      </c>
      <c r="K97" s="73"/>
    </row>
    <row r="98" spans="2:14" ht="20.25" customHeight="1">
      <c r="B98" s="86" t="s">
        <v>122</v>
      </c>
      <c r="C98" s="65">
        <v>5</v>
      </c>
      <c r="D98" s="87">
        <v>0.10469313650608322</v>
      </c>
      <c r="E98" s="87">
        <v>0.33408309168229749</v>
      </c>
      <c r="F98" s="87">
        <v>0.46472693684332061</v>
      </c>
      <c r="G98" s="88">
        <v>5.3654999999999999</v>
      </c>
      <c r="H98" s="89">
        <v>3.608128391640688E-2</v>
      </c>
      <c r="I98" s="89">
        <v>0.63142246853712047</v>
      </c>
      <c r="J98" s="90">
        <v>4.373201925204822</v>
      </c>
      <c r="K98" s="73"/>
    </row>
    <row r="99" spans="2:14" ht="20.25" customHeight="1">
      <c r="B99" s="86" t="s">
        <v>122</v>
      </c>
      <c r="C99" s="65">
        <v>6</v>
      </c>
      <c r="D99" s="87">
        <v>5.6645290880212217E-2</v>
      </c>
      <c r="E99" s="87">
        <v>0.42442175665898113</v>
      </c>
      <c r="F99" s="87">
        <v>0.3974834170614433</v>
      </c>
      <c r="G99" s="88">
        <v>6.9485000000000001</v>
      </c>
      <c r="H99" s="89">
        <v>0.13257733318705633</v>
      </c>
      <c r="I99" s="89">
        <v>1.7815079147010697</v>
      </c>
      <c r="J99" s="90">
        <v>3.6494510292973876</v>
      </c>
      <c r="K99" s="73"/>
    </row>
    <row r="100" spans="2:14" ht="20.25" customHeight="1">
      <c r="B100" s="86" t="s">
        <v>122</v>
      </c>
      <c r="C100" s="65">
        <v>7</v>
      </c>
      <c r="D100" s="87">
        <v>0.10934311179510764</v>
      </c>
      <c r="E100" s="87">
        <v>0.35943616869889683</v>
      </c>
      <c r="F100" s="87">
        <v>0.36673883540872765</v>
      </c>
      <c r="G100" s="88">
        <v>7.0034999999999998</v>
      </c>
      <c r="H100" s="89">
        <v>8.5920851716218882E-2</v>
      </c>
      <c r="I100" s="89">
        <v>1.2172120659797676</v>
      </c>
      <c r="J100" s="90">
        <v>3.7794634516486241</v>
      </c>
      <c r="K100" s="73" t="s">
        <v>69</v>
      </c>
    </row>
    <row r="101" spans="2:14" ht="20.25" customHeight="1">
      <c r="B101" s="86" t="s">
        <v>125</v>
      </c>
      <c r="C101" s="65">
        <v>1</v>
      </c>
      <c r="D101" s="87">
        <v>3.0672054149782457E-3</v>
      </c>
      <c r="E101" s="87">
        <v>0.4960760758038128</v>
      </c>
      <c r="F101" s="87">
        <v>0.44274915188555075</v>
      </c>
      <c r="G101" s="88">
        <v>8.5685000000000002</v>
      </c>
      <c r="H101" s="89">
        <v>1.0040747504963894</v>
      </c>
      <c r="I101" s="89">
        <v>9.3713643379663019</v>
      </c>
      <c r="J101" s="90">
        <v>3.7336865928163032</v>
      </c>
      <c r="K101" s="73"/>
    </row>
    <row r="102" spans="2:14" ht="20.25" customHeight="1">
      <c r="B102" s="86" t="s">
        <v>125</v>
      </c>
      <c r="C102" s="65">
        <v>2</v>
      </c>
      <c r="D102" s="87">
        <v>2.7366285159728859E-2</v>
      </c>
      <c r="E102" s="87">
        <v>0.46453722779813977</v>
      </c>
      <c r="F102" s="87">
        <v>0.43984639399742897</v>
      </c>
      <c r="G102" s="88">
        <v>4.4794999999999998</v>
      </c>
      <c r="H102" s="89">
        <v>0</v>
      </c>
      <c r="I102" s="89">
        <v>0.95306884067476461</v>
      </c>
      <c r="J102" s="90">
        <v>4.8212535419687779</v>
      </c>
      <c r="K102" s="73"/>
    </row>
    <row r="103" spans="2:14" ht="20.25" customHeight="1">
      <c r="B103" s="86" t="s">
        <v>125</v>
      </c>
      <c r="C103" s="65">
        <v>3</v>
      </c>
      <c r="D103" s="87">
        <v>8.9244441266384977E-2</v>
      </c>
      <c r="E103" s="87">
        <v>0.41328215412702185</v>
      </c>
      <c r="F103" s="87">
        <v>0.4705244568518866</v>
      </c>
      <c r="G103" s="88">
        <v>5.056</v>
      </c>
      <c r="H103" s="89">
        <v>9.2148507669094992E-2</v>
      </c>
      <c r="I103" s="89">
        <v>0.89313168971584378</v>
      </c>
      <c r="J103" s="90">
        <v>4.8767768530761453</v>
      </c>
      <c r="K103" s="73"/>
    </row>
    <row r="104" spans="2:14" ht="20.25" customHeight="1">
      <c r="B104" s="86" t="s">
        <v>125</v>
      </c>
      <c r="C104" s="65">
        <v>4</v>
      </c>
      <c r="D104" s="87">
        <v>0.10776106811005401</v>
      </c>
      <c r="E104" s="87">
        <v>0.39783178301419814</v>
      </c>
      <c r="F104" s="87">
        <v>0.47566712459930893</v>
      </c>
      <c r="G104" s="88">
        <v>5.6094999999999997</v>
      </c>
      <c r="H104" s="89">
        <v>9.1586528454269178E-2</v>
      </c>
      <c r="I104" s="89">
        <v>1.0241039090795554</v>
      </c>
      <c r="J104" s="90">
        <v>4.691143443023142</v>
      </c>
      <c r="K104" s="73"/>
    </row>
    <row r="105" spans="2:14" ht="20.25" customHeight="1">
      <c r="B105" s="86" t="s">
        <v>125</v>
      </c>
      <c r="C105" s="65">
        <v>5</v>
      </c>
      <c r="D105" s="87">
        <v>0.11435842312371217</v>
      </c>
      <c r="E105" s="87">
        <v>0.39924941464674285</v>
      </c>
      <c r="F105" s="87">
        <v>0.44769071612491601</v>
      </c>
      <c r="G105" s="88">
        <v>6.9365000000000006</v>
      </c>
      <c r="H105" s="89">
        <v>0.15219401693278592</v>
      </c>
      <c r="I105" s="89">
        <v>1.0493376956944713</v>
      </c>
      <c r="J105" s="90">
        <v>4.347297613525722</v>
      </c>
      <c r="K105" s="73"/>
    </row>
    <row r="106" spans="2:14" ht="20.25" customHeight="1">
      <c r="B106" s="86" t="s">
        <v>125</v>
      </c>
      <c r="C106" s="65">
        <v>6</v>
      </c>
      <c r="D106" s="87">
        <v>0.13390418016731093</v>
      </c>
      <c r="E106" s="87">
        <v>0.38112577735173175</v>
      </c>
      <c r="F106" s="87">
        <v>0.40815074594753503</v>
      </c>
      <c r="G106" s="88">
        <v>8.4439999999999991</v>
      </c>
      <c r="H106" s="89">
        <v>0.22967277408556155</v>
      </c>
      <c r="I106" s="89">
        <v>1.629935816091082</v>
      </c>
      <c r="J106" s="90">
        <v>3.9217068615452919</v>
      </c>
      <c r="K106" s="73"/>
    </row>
    <row r="107" spans="2:14" ht="20.25" customHeight="1">
      <c r="B107" s="86" t="s">
        <v>125</v>
      </c>
      <c r="C107" s="65">
        <v>7</v>
      </c>
      <c r="D107" s="87">
        <v>0.13959285049300832</v>
      </c>
      <c r="E107" s="87">
        <v>0.37016353171205785</v>
      </c>
      <c r="F107" s="87">
        <v>0.39738726194309409</v>
      </c>
      <c r="G107" s="88">
        <v>9.3090000000000011</v>
      </c>
      <c r="H107" s="89">
        <v>0.1401100967626599</v>
      </c>
      <c r="I107" s="89">
        <v>1.4186147297219314</v>
      </c>
      <c r="J107" s="90">
        <v>3.7686652968738761</v>
      </c>
      <c r="K107" s="73" t="s">
        <v>69</v>
      </c>
    </row>
    <row r="108" spans="2:14" ht="20.25" customHeight="1">
      <c r="B108" s="86" t="s">
        <v>121</v>
      </c>
      <c r="C108" s="65">
        <v>1</v>
      </c>
      <c r="D108" s="87">
        <v>4.0843416960892498E-2</v>
      </c>
      <c r="E108" s="87">
        <v>0.43218678783712827</v>
      </c>
      <c r="F108" s="87">
        <v>0.17991956290150304</v>
      </c>
      <c r="G108" s="88">
        <v>11.812055555555553</v>
      </c>
      <c r="H108" s="89">
        <v>0.87842463116664582</v>
      </c>
      <c r="I108" s="89">
        <v>16.530831654644032</v>
      </c>
      <c r="J108" s="90">
        <v>1.8852869278350517</v>
      </c>
      <c r="K108" s="73"/>
    </row>
    <row r="109" spans="2:14" ht="20.25" customHeight="1">
      <c r="B109" s="86" t="s">
        <v>121</v>
      </c>
      <c r="C109" s="65">
        <v>2</v>
      </c>
      <c r="D109" s="87">
        <v>4.1051772479366949E-2</v>
      </c>
      <c r="E109" s="87">
        <v>0.33263664000838711</v>
      </c>
      <c r="F109" s="87">
        <v>0.14752870442679075</v>
      </c>
      <c r="G109" s="88">
        <v>8.0629444444444456</v>
      </c>
      <c r="H109" s="89">
        <v>1.7877266569241983E-2</v>
      </c>
      <c r="I109" s="89">
        <v>4.3826806581672457</v>
      </c>
      <c r="J109" s="90">
        <v>2.2386022325175778</v>
      </c>
      <c r="K109" s="73"/>
      <c r="N109" s="259"/>
    </row>
    <row r="110" spans="2:14" ht="20.25" customHeight="1">
      <c r="B110" s="86" t="s">
        <v>121</v>
      </c>
      <c r="C110" s="65">
        <v>3</v>
      </c>
      <c r="D110" s="87">
        <v>2.132074708578019E-2</v>
      </c>
      <c r="E110" s="87">
        <v>0.337182987206118</v>
      </c>
      <c r="F110" s="87">
        <v>0.16300060237292391</v>
      </c>
      <c r="G110" s="88">
        <v>8.7570000000000014</v>
      </c>
      <c r="H110" s="89">
        <v>2.7082938917884342E-2</v>
      </c>
      <c r="I110" s="89">
        <v>6.5540712181280103</v>
      </c>
      <c r="J110" s="90">
        <v>2.1997831922641162</v>
      </c>
      <c r="K110" s="73"/>
      <c r="N110" s="259"/>
    </row>
    <row r="111" spans="2:14" ht="20.25" customHeight="1">
      <c r="B111" s="86" t="s">
        <v>121</v>
      </c>
      <c r="C111" s="65">
        <v>4</v>
      </c>
      <c r="D111" s="87">
        <v>1.639375378220995E-2</v>
      </c>
      <c r="E111" s="87">
        <v>0.33993731203965921</v>
      </c>
      <c r="F111" s="87">
        <v>0.17444531816981301</v>
      </c>
      <c r="G111" s="88">
        <v>9.4659499999999994</v>
      </c>
      <c r="H111" s="89">
        <v>3.6280756231989689E-2</v>
      </c>
      <c r="I111" s="89">
        <v>7.5482578478554965</v>
      </c>
      <c r="J111" s="90">
        <v>2.1235756639401253</v>
      </c>
      <c r="K111" s="73"/>
      <c r="N111" s="259"/>
    </row>
    <row r="112" spans="2:14" ht="20.25" customHeight="1">
      <c r="B112" s="86" t="s">
        <v>121</v>
      </c>
      <c r="C112" s="65">
        <v>5</v>
      </c>
      <c r="D112" s="87">
        <v>1.6654091667770321E-2</v>
      </c>
      <c r="E112" s="87">
        <v>0.33470597549096454</v>
      </c>
      <c r="F112" s="87">
        <v>0.16813505018068453</v>
      </c>
      <c r="G112" s="88">
        <v>9.7329499999999989</v>
      </c>
      <c r="H112" s="89">
        <v>3.291970662521794E-2</v>
      </c>
      <c r="I112" s="89">
        <v>7.4210424363705583</v>
      </c>
      <c r="J112" s="90">
        <v>2.1125861492592546</v>
      </c>
      <c r="K112" s="73"/>
      <c r="N112" s="259"/>
    </row>
    <row r="113" spans="2:14" ht="20.25" customHeight="1">
      <c r="B113" s="86" t="s">
        <v>121</v>
      </c>
      <c r="C113" s="65">
        <v>6</v>
      </c>
      <c r="D113" s="87">
        <v>1.9550726119229974E-2</v>
      </c>
      <c r="E113" s="87">
        <v>0.3360025955317274</v>
      </c>
      <c r="F113" s="87">
        <v>0.16580272129750362</v>
      </c>
      <c r="G113" s="88">
        <v>10.718</v>
      </c>
      <c r="H113" s="89">
        <v>4.0767363716625649E-2</v>
      </c>
      <c r="I113" s="89">
        <v>7.9236930569223301</v>
      </c>
      <c r="J113" s="90">
        <v>2.0091487734955025</v>
      </c>
      <c r="K113" s="73"/>
      <c r="N113" s="259"/>
    </row>
    <row r="114" spans="2:14" ht="20.25" customHeight="1">
      <c r="B114" s="86" t="s">
        <v>121</v>
      </c>
      <c r="C114" s="65">
        <v>7</v>
      </c>
      <c r="D114" s="87">
        <v>2.1144778394694932E-2</v>
      </c>
      <c r="E114" s="87">
        <v>0.33941253760001105</v>
      </c>
      <c r="F114" s="87">
        <v>0.15594718344726488</v>
      </c>
      <c r="G114" s="88">
        <v>11.0945</v>
      </c>
      <c r="H114" s="89">
        <v>3.9066470901154102E-2</v>
      </c>
      <c r="I114" s="89">
        <v>7.4966501529267289</v>
      </c>
      <c r="J114" s="90">
        <v>1.9636531788322751</v>
      </c>
      <c r="K114" s="73" t="s">
        <v>69</v>
      </c>
      <c r="N114" s="259"/>
    </row>
    <row r="115" spans="2:14" ht="20.25" customHeight="1">
      <c r="B115" s="86" t="s">
        <v>130</v>
      </c>
      <c r="C115" s="65">
        <v>1</v>
      </c>
      <c r="D115" s="87">
        <v>3.9112213118838335E-2</v>
      </c>
      <c r="E115" s="87">
        <v>0.44766005905216333</v>
      </c>
      <c r="F115" s="87">
        <v>0.27506542989282201</v>
      </c>
      <c r="G115" s="88">
        <v>10.846499999999999</v>
      </c>
      <c r="H115" s="89">
        <v>0.6913673282763928</v>
      </c>
      <c r="I115" s="89">
        <v>16.950845387919415</v>
      </c>
      <c r="J115" s="90">
        <v>2.3222623956723916</v>
      </c>
      <c r="K115" s="73"/>
    </row>
    <row r="116" spans="2:14" ht="20.25" customHeight="1">
      <c r="B116" s="86" t="s">
        <v>130</v>
      </c>
      <c r="C116" s="65">
        <v>2</v>
      </c>
      <c r="D116" s="87">
        <v>5.9056801071504801E-2</v>
      </c>
      <c r="E116" s="87">
        <v>0.34691244186163783</v>
      </c>
      <c r="F116" s="87">
        <v>0.23434328904196042</v>
      </c>
      <c r="G116" s="88">
        <v>7.854000000000001</v>
      </c>
      <c r="H116" s="89">
        <v>0</v>
      </c>
      <c r="I116" s="89">
        <v>3.3112657613056879</v>
      </c>
      <c r="J116" s="90">
        <v>2.7100004819612042</v>
      </c>
      <c r="K116" s="73"/>
    </row>
    <row r="117" spans="2:14" ht="20.25" customHeight="1">
      <c r="B117" s="86" t="s">
        <v>130</v>
      </c>
      <c r="C117" s="65">
        <v>3</v>
      </c>
      <c r="D117" s="87">
        <v>2.3621136994307401E-2</v>
      </c>
      <c r="E117" s="87">
        <v>0.34258148040055703</v>
      </c>
      <c r="F117" s="87">
        <v>0.26140922053072446</v>
      </c>
      <c r="G117" s="88">
        <v>7.4870000000000001</v>
      </c>
      <c r="H117" s="89">
        <v>0</v>
      </c>
      <c r="I117" s="89">
        <v>2.8255014593949936</v>
      </c>
      <c r="J117" s="90">
        <v>2.7213849758098263</v>
      </c>
      <c r="K117" s="73"/>
    </row>
    <row r="118" spans="2:14" ht="20.25" customHeight="1">
      <c r="B118" s="86" t="s">
        <v>130</v>
      </c>
      <c r="C118" s="65">
        <v>4</v>
      </c>
      <c r="D118" s="87">
        <v>1.9984354438364299E-2</v>
      </c>
      <c r="E118" s="87">
        <v>0.33834143241719922</v>
      </c>
      <c r="F118" s="87">
        <v>0.26554390359888891</v>
      </c>
      <c r="G118" s="88">
        <v>7.7345000000000006</v>
      </c>
      <c r="H118" s="89">
        <v>0</v>
      </c>
      <c r="I118" s="89">
        <v>2.6678305988798612</v>
      </c>
      <c r="J118" s="90">
        <v>2.6658383577253084</v>
      </c>
      <c r="K118" s="73"/>
    </row>
    <row r="119" spans="2:14" ht="20.25" customHeight="1">
      <c r="B119" s="86" t="s">
        <v>130</v>
      </c>
      <c r="C119" s="65">
        <v>5</v>
      </c>
      <c r="D119" s="87">
        <v>1.4386332611450912E-2</v>
      </c>
      <c r="E119" s="87">
        <v>0.33581466116802466</v>
      </c>
      <c r="F119" s="87">
        <v>0.25090698906899944</v>
      </c>
      <c r="G119" s="88">
        <v>7.1514999999999995</v>
      </c>
      <c r="H119" s="89">
        <v>0</v>
      </c>
      <c r="I119" s="89">
        <v>2.608626154559663</v>
      </c>
      <c r="J119" s="90">
        <v>2.6086248472014457</v>
      </c>
      <c r="K119" s="73"/>
    </row>
    <row r="120" spans="2:14" ht="20.25" customHeight="1">
      <c r="B120" s="86" t="s">
        <v>130</v>
      </c>
      <c r="C120" s="65">
        <v>6</v>
      </c>
      <c r="D120" s="87">
        <v>1.6508339969339789E-2</v>
      </c>
      <c r="E120" s="87">
        <v>0.34485538931844256</v>
      </c>
      <c r="F120" s="87">
        <v>0.23227784048396286</v>
      </c>
      <c r="G120" s="88">
        <v>8.687166666666668</v>
      </c>
      <c r="H120" s="89">
        <v>0</v>
      </c>
      <c r="I120" s="89">
        <v>3.5017119719450571</v>
      </c>
      <c r="J120" s="90">
        <v>2.3617173953963593</v>
      </c>
      <c r="K120" s="73"/>
    </row>
    <row r="121" spans="2:14" ht="20.25" customHeight="1">
      <c r="B121" s="86" t="s">
        <v>130</v>
      </c>
      <c r="C121" s="65">
        <v>7</v>
      </c>
      <c r="D121" s="87">
        <v>1.8230659912183107E-2</v>
      </c>
      <c r="E121" s="87">
        <v>0.35139149120749602</v>
      </c>
      <c r="F121" s="87">
        <v>0.22217790429956408</v>
      </c>
      <c r="G121" s="88">
        <v>9.1974999999999998</v>
      </c>
      <c r="H121" s="89">
        <v>0</v>
      </c>
      <c r="I121" s="89">
        <v>3.986371930630181</v>
      </c>
      <c r="J121" s="90">
        <v>2.2800928909678948</v>
      </c>
      <c r="K121" s="73" t="s">
        <v>67</v>
      </c>
    </row>
    <row r="122" spans="2:14" ht="20.25" customHeight="1">
      <c r="B122" s="86" t="s">
        <v>126</v>
      </c>
      <c r="C122" s="65">
        <v>1</v>
      </c>
      <c r="D122" s="87">
        <v>1.767668324983529E-2</v>
      </c>
      <c r="E122" s="87">
        <v>0.53867420766205876</v>
      </c>
      <c r="F122" s="87">
        <v>0.48995583794643288</v>
      </c>
      <c r="G122" s="88">
        <v>9.4116666666666671</v>
      </c>
      <c r="H122" s="89">
        <v>1.3340381726264261</v>
      </c>
      <c r="I122" s="89">
        <v>9.2978418092144857</v>
      </c>
      <c r="J122" s="90">
        <v>3.6423375505350073</v>
      </c>
      <c r="K122" s="73"/>
    </row>
    <row r="123" spans="2:14" ht="20.25" customHeight="1">
      <c r="B123" s="86" t="s">
        <v>126</v>
      </c>
      <c r="C123" s="65">
        <v>2</v>
      </c>
      <c r="D123" s="87">
        <v>3.9057746897786225E-2</v>
      </c>
      <c r="E123" s="87">
        <v>0.48681109765989483</v>
      </c>
      <c r="F123" s="87">
        <v>0.50543711896784371</v>
      </c>
      <c r="G123" s="88">
        <v>6.8639999999999999</v>
      </c>
      <c r="H123" s="89">
        <v>0.19095617245538368</v>
      </c>
      <c r="I123" s="89">
        <v>1.9095617245538368</v>
      </c>
      <c r="J123" s="90">
        <v>4.2111176224025053</v>
      </c>
      <c r="K123" s="73"/>
    </row>
    <row r="124" spans="2:14" ht="20.25" customHeight="1">
      <c r="B124" s="86" t="s">
        <v>126</v>
      </c>
      <c r="C124" s="65">
        <v>3</v>
      </c>
      <c r="D124" s="87">
        <v>5.3180605779590016E-2</v>
      </c>
      <c r="E124" s="87">
        <v>0.44952009050242847</v>
      </c>
      <c r="F124" s="87">
        <v>0.47202863097060055</v>
      </c>
      <c r="G124" s="88">
        <v>6.7190000000000003</v>
      </c>
      <c r="H124" s="89">
        <v>0.20909946169756272</v>
      </c>
      <c r="I124" s="89">
        <v>2.4555782937816342</v>
      </c>
      <c r="J124" s="90">
        <v>4.6202459964819429</v>
      </c>
      <c r="K124" s="73"/>
    </row>
    <row r="125" spans="2:14" ht="20.25" customHeight="1">
      <c r="B125" s="86" t="s">
        <v>126</v>
      </c>
      <c r="C125" s="65">
        <v>4</v>
      </c>
      <c r="D125" s="87">
        <v>6.1258245958225474E-2</v>
      </c>
      <c r="E125" s="87">
        <v>0.43108486642965871</v>
      </c>
      <c r="F125" s="87">
        <v>0.46920765027692135</v>
      </c>
      <c r="G125" s="88">
        <v>6.7392500000000002</v>
      </c>
      <c r="H125" s="89">
        <v>0.14434382627246187</v>
      </c>
      <c r="I125" s="89">
        <v>2.5169954706260538</v>
      </c>
      <c r="J125" s="90">
        <v>4.5829020230119921</v>
      </c>
      <c r="K125" s="73"/>
    </row>
    <row r="126" spans="2:14" ht="20.25" customHeight="1">
      <c r="B126" s="86" t="s">
        <v>126</v>
      </c>
      <c r="C126" s="65">
        <v>5</v>
      </c>
      <c r="D126" s="87">
        <v>5.1061875412128394E-2</v>
      </c>
      <c r="E126" s="87">
        <v>0.44536092409463973</v>
      </c>
      <c r="F126" s="87">
        <v>0.44980993547436821</v>
      </c>
      <c r="G126" s="88">
        <v>7.6564999999999994</v>
      </c>
      <c r="H126" s="89">
        <v>0.29911794197791741</v>
      </c>
      <c r="I126" s="89">
        <v>3.1316742107081956</v>
      </c>
      <c r="J126" s="90">
        <v>4.2780695007494662</v>
      </c>
      <c r="K126" s="73"/>
    </row>
    <row r="127" spans="2:14" ht="20.25" customHeight="1">
      <c r="B127" s="86" t="s">
        <v>126</v>
      </c>
      <c r="C127" s="65">
        <v>6</v>
      </c>
      <c r="D127" s="87">
        <v>7.5104878160253241E-2</v>
      </c>
      <c r="E127" s="87">
        <v>0.42599041263660986</v>
      </c>
      <c r="F127" s="87">
        <v>0.360098414688585</v>
      </c>
      <c r="G127" s="88">
        <v>9.3015000000000008</v>
      </c>
      <c r="H127" s="89">
        <v>4.995584943656671E-2</v>
      </c>
      <c r="I127" s="89">
        <v>2.1730794504906519</v>
      </c>
      <c r="J127" s="90">
        <v>3.8962714626777259</v>
      </c>
      <c r="K127" s="73"/>
    </row>
    <row r="128" spans="2:14" ht="20.25" customHeight="1">
      <c r="B128" s="86" t="s">
        <v>126</v>
      </c>
      <c r="C128" s="65">
        <v>7</v>
      </c>
      <c r="D128" s="87">
        <v>8.8826925803579856E-2</v>
      </c>
      <c r="E128" s="87">
        <v>0.41158157338732121</v>
      </c>
      <c r="F128" s="87">
        <v>0.30550043837087232</v>
      </c>
      <c r="G128" s="88">
        <v>10.458</v>
      </c>
      <c r="H128" s="89">
        <v>0.21176292941254413</v>
      </c>
      <c r="I128" s="89">
        <v>2.6059805395053899</v>
      </c>
      <c r="J128" s="90">
        <v>3.647092321589199</v>
      </c>
      <c r="K128" s="73" t="s">
        <v>67</v>
      </c>
    </row>
    <row r="129" spans="2:11" ht="20.25" customHeight="1">
      <c r="B129" s="86" t="s">
        <v>129</v>
      </c>
      <c r="C129" s="65">
        <v>1</v>
      </c>
      <c r="D129" s="87">
        <v>3.9037833394534482E-2</v>
      </c>
      <c r="E129" s="87">
        <v>0.39893583163741075</v>
      </c>
      <c r="F129" s="87">
        <v>0.17872837453979687</v>
      </c>
      <c r="G129" s="88">
        <v>6.8469999999999995</v>
      </c>
      <c r="H129" s="89">
        <v>0.16667638945605159</v>
      </c>
      <c r="I129" s="89">
        <v>7.6927564364331511</v>
      </c>
      <c r="J129" s="90">
        <v>2.4416413670733594</v>
      </c>
      <c r="K129" s="73"/>
    </row>
    <row r="130" spans="2:11" ht="20.25" customHeight="1">
      <c r="B130" s="86" t="s">
        <v>129</v>
      </c>
      <c r="C130" s="65">
        <v>2</v>
      </c>
      <c r="D130" s="87">
        <v>4.0216360248284171E-2</v>
      </c>
      <c r="E130" s="87">
        <v>0.33998843143946322</v>
      </c>
      <c r="F130" s="87">
        <v>0.16117427723126207</v>
      </c>
      <c r="G130" s="88">
        <v>5.3900000000000006</v>
      </c>
      <c r="H130" s="89">
        <v>0.11101546960199642</v>
      </c>
      <c r="I130" s="89">
        <v>1.7964321444686693</v>
      </c>
      <c r="J130" s="90">
        <v>2.6907984656641437</v>
      </c>
      <c r="K130" s="73"/>
    </row>
    <row r="131" spans="2:11" ht="20.25" customHeight="1">
      <c r="B131" s="86" t="s">
        <v>129</v>
      </c>
      <c r="C131" s="65">
        <v>3</v>
      </c>
      <c r="D131" s="87">
        <v>1.9672379614353527E-2</v>
      </c>
      <c r="E131" s="87">
        <v>0.29150445015923643</v>
      </c>
      <c r="F131" s="87">
        <v>0.16135547386772572</v>
      </c>
      <c r="G131" s="88">
        <v>4.6044999999999998</v>
      </c>
      <c r="H131" s="89">
        <v>0.10985904603760049</v>
      </c>
      <c r="I131" s="89">
        <v>0.94066808169695426</v>
      </c>
      <c r="J131" s="90">
        <v>2.8046227375586308</v>
      </c>
      <c r="K131" s="73"/>
    </row>
    <row r="132" spans="2:11" ht="20.25" customHeight="1">
      <c r="B132" s="86" t="s">
        <v>129</v>
      </c>
      <c r="C132" s="65">
        <v>4</v>
      </c>
      <c r="D132" s="87">
        <v>1.4226334831011883E-2</v>
      </c>
      <c r="E132" s="87">
        <v>0.30008254191189315</v>
      </c>
      <c r="F132" s="87">
        <v>0.18483133987357017</v>
      </c>
      <c r="G132" s="88">
        <v>5.0489999999999995</v>
      </c>
      <c r="H132" s="89">
        <v>0.14523554415210227</v>
      </c>
      <c r="I132" s="89">
        <v>1.0090048330567105</v>
      </c>
      <c r="J132" s="90">
        <v>2.7783706191200501</v>
      </c>
      <c r="K132" s="73"/>
    </row>
    <row r="133" spans="2:11" ht="20.25" customHeight="1">
      <c r="B133" s="86" t="s">
        <v>129</v>
      </c>
      <c r="C133" s="65">
        <v>5</v>
      </c>
      <c r="D133" s="87">
        <v>1.5651605018333296E-2</v>
      </c>
      <c r="E133" s="87">
        <v>0.30952993455341321</v>
      </c>
      <c r="F133" s="87">
        <v>0.16978663911045525</v>
      </c>
      <c r="G133" s="88">
        <v>5.5254999999999992</v>
      </c>
      <c r="H133" s="89">
        <v>0</v>
      </c>
      <c r="I133" s="89">
        <v>1.3799452931743332</v>
      </c>
      <c r="J133" s="90">
        <v>2.6880915345314147</v>
      </c>
      <c r="K133" s="73"/>
    </row>
    <row r="134" spans="2:11" ht="20.25" customHeight="1">
      <c r="B134" s="86" t="s">
        <v>129</v>
      </c>
      <c r="C134" s="65">
        <v>6</v>
      </c>
      <c r="D134" s="87">
        <v>2.1854194987496672E-2</v>
      </c>
      <c r="E134" s="87">
        <v>0.31938639285843784</v>
      </c>
      <c r="F134" s="87">
        <v>0.14992543014901299</v>
      </c>
      <c r="G134" s="88">
        <v>6.7565</v>
      </c>
      <c r="H134" s="89">
        <v>0</v>
      </c>
      <c r="I134" s="89">
        <v>1.2033674752281496</v>
      </c>
      <c r="J134" s="90">
        <v>2.4088396273338315</v>
      </c>
      <c r="K134" s="73"/>
    </row>
    <row r="135" spans="2:11" ht="20.25" customHeight="1">
      <c r="B135" s="86" t="s">
        <v>129</v>
      </c>
      <c r="C135" s="65">
        <v>7</v>
      </c>
      <c r="D135" s="87">
        <v>2.3104069391751417E-2</v>
      </c>
      <c r="E135" s="87">
        <v>0.32321065899955959</v>
      </c>
      <c r="F135" s="87">
        <v>0.14766850473604609</v>
      </c>
      <c r="G135" s="88">
        <v>7.3975000000000009</v>
      </c>
      <c r="H135" s="89">
        <v>0</v>
      </c>
      <c r="I135" s="89">
        <v>0.90611546530267972</v>
      </c>
      <c r="J135" s="90">
        <v>2.3281417153171411</v>
      </c>
      <c r="K135" s="73" t="s">
        <v>67</v>
      </c>
    </row>
    <row r="136" spans="2:11" ht="20.25" customHeight="1">
      <c r="B136" s="86" t="s">
        <v>124</v>
      </c>
      <c r="C136" s="65">
        <v>1</v>
      </c>
      <c r="D136" s="87">
        <v>5.8218916974487698E-3</v>
      </c>
      <c r="E136" s="87">
        <v>0.51719153502251503</v>
      </c>
      <c r="F136" s="87">
        <v>0.46024585329230372</v>
      </c>
      <c r="G136" s="88">
        <v>9.1635000000000009</v>
      </c>
      <c r="H136" s="89">
        <v>0.98671097656758777</v>
      </c>
      <c r="I136" s="89">
        <v>16.072425462756485</v>
      </c>
      <c r="J136" s="90">
        <v>3.5347369644829389</v>
      </c>
      <c r="K136" s="73"/>
    </row>
    <row r="137" spans="2:11" ht="20.25" customHeight="1">
      <c r="B137" s="86" t="s">
        <v>124</v>
      </c>
      <c r="C137" s="65">
        <v>2</v>
      </c>
      <c r="D137" s="87">
        <v>2.2655894383584289E-2</v>
      </c>
      <c r="E137" s="87">
        <v>0.48747723810841509</v>
      </c>
      <c r="F137" s="87">
        <v>0.47343053169108779</v>
      </c>
      <c r="G137" s="88">
        <v>5.3004999999999995</v>
      </c>
      <c r="H137" s="89">
        <v>0.18857600288647003</v>
      </c>
      <c r="I137" s="89">
        <v>3.2057920490699905</v>
      </c>
      <c r="J137" s="90">
        <v>4.4595843549568679</v>
      </c>
      <c r="K137" s="73"/>
    </row>
    <row r="138" spans="2:11" ht="20.25" customHeight="1">
      <c r="B138" s="86" t="s">
        <v>124</v>
      </c>
      <c r="C138" s="65">
        <v>3</v>
      </c>
      <c r="D138" s="87">
        <v>8.7755083939542816E-2</v>
      </c>
      <c r="E138" s="87">
        <v>0.425469215338311</v>
      </c>
      <c r="F138" s="87">
        <v>0.47120536111674233</v>
      </c>
      <c r="G138" s="88">
        <v>5.4249999999999998</v>
      </c>
      <c r="H138" s="89">
        <v>3.8286033810013595E-2</v>
      </c>
      <c r="I138" s="89">
        <v>1.0050083875128568</v>
      </c>
      <c r="J138" s="90">
        <v>4.804573132455932</v>
      </c>
      <c r="K138" s="73"/>
    </row>
    <row r="139" spans="2:11" ht="20.25" customHeight="1">
      <c r="B139" s="86" t="s">
        <v>124</v>
      </c>
      <c r="C139" s="65">
        <v>4</v>
      </c>
      <c r="D139" s="87">
        <v>0.12137027988221993</v>
      </c>
      <c r="E139" s="87">
        <v>0.39317137847111905</v>
      </c>
      <c r="F139" s="87">
        <v>0.46491822115706988</v>
      </c>
      <c r="G139" s="88">
        <v>6.5305</v>
      </c>
      <c r="H139" s="89">
        <v>0</v>
      </c>
      <c r="I139" s="89">
        <v>0.89074273345686616</v>
      </c>
      <c r="J139" s="90">
        <v>4.5461138711310243</v>
      </c>
      <c r="K139" s="73"/>
    </row>
    <row r="140" spans="2:11" ht="20.25" customHeight="1">
      <c r="B140" s="86" t="s">
        <v>124</v>
      </c>
      <c r="C140" s="65">
        <v>5</v>
      </c>
      <c r="D140" s="87">
        <v>0.13278929735424724</v>
      </c>
      <c r="E140" s="87">
        <v>0.4019798287046481</v>
      </c>
      <c r="F140" s="87">
        <v>0.44030312901597618</v>
      </c>
      <c r="G140" s="88">
        <v>8.5060000000000002</v>
      </c>
      <c r="H140" s="89">
        <v>1.7046191599534501E-2</v>
      </c>
      <c r="I140" s="89">
        <v>1.0227714959720702</v>
      </c>
      <c r="J140" s="90">
        <v>4.0758480967629653</v>
      </c>
      <c r="K140" s="73"/>
    </row>
    <row r="141" spans="2:11" ht="20.25" customHeight="1">
      <c r="B141" s="86" t="s">
        <v>124</v>
      </c>
      <c r="C141" s="65">
        <v>6</v>
      </c>
      <c r="D141" s="87">
        <v>0.13250372212475273</v>
      </c>
      <c r="E141" s="87">
        <v>0.400059716775996</v>
      </c>
      <c r="F141" s="87">
        <v>0.34984638120428113</v>
      </c>
      <c r="G141" s="88">
        <v>9.7970000000000006</v>
      </c>
      <c r="H141" s="89">
        <v>3.9299750753120768E-2</v>
      </c>
      <c r="I141" s="89">
        <v>1.2654519742504888</v>
      </c>
      <c r="J141" s="90">
        <v>3.6799678245378686</v>
      </c>
      <c r="K141" s="73"/>
    </row>
    <row r="142" spans="2:11" ht="20.25" customHeight="1">
      <c r="B142" s="86" t="s">
        <v>124</v>
      </c>
      <c r="C142" s="65">
        <v>7</v>
      </c>
      <c r="D142" s="87">
        <v>0.12195313904683219</v>
      </c>
      <c r="E142" s="87">
        <v>0.41620537122234119</v>
      </c>
      <c r="F142" s="87">
        <v>0.28569762805355747</v>
      </c>
      <c r="G142" s="88">
        <v>11.2995</v>
      </c>
      <c r="H142" s="89">
        <v>8.4359535842585862E-2</v>
      </c>
      <c r="I142" s="89">
        <v>1.7059372803722919</v>
      </c>
      <c r="J142" s="90">
        <v>3.3413423157209006</v>
      </c>
      <c r="K142" s="73" t="s">
        <v>70</v>
      </c>
    </row>
    <row r="143" spans="2:11" ht="20.25" customHeight="1">
      <c r="B143" s="86" t="s">
        <v>123</v>
      </c>
      <c r="C143" s="65">
        <v>1</v>
      </c>
      <c r="D143" s="87">
        <v>7.2411916528357431E-3</v>
      </c>
      <c r="E143" s="87">
        <v>0.51666990494564335</v>
      </c>
      <c r="F143" s="87">
        <v>0.42168102618342951</v>
      </c>
      <c r="G143" s="88">
        <v>7.9909999999999997</v>
      </c>
      <c r="H143" s="89">
        <v>0.63891064573246892</v>
      </c>
      <c r="I143" s="89">
        <v>6.3019822783611712</v>
      </c>
      <c r="J143" s="90">
        <v>3.698907416697371</v>
      </c>
      <c r="K143" s="73"/>
    </row>
    <row r="144" spans="2:11" ht="20.25" customHeight="1">
      <c r="B144" s="86" t="s">
        <v>123</v>
      </c>
      <c r="C144" s="65">
        <v>2</v>
      </c>
      <c r="D144" s="87">
        <v>1.2092331663133124E-2</v>
      </c>
      <c r="E144" s="87">
        <v>0.47408536049872763</v>
      </c>
      <c r="F144" s="87">
        <v>0.42501795817636467</v>
      </c>
      <c r="G144" s="88">
        <v>4.6005000000000003</v>
      </c>
      <c r="H144" s="89">
        <v>1.1676317532317711E-2</v>
      </c>
      <c r="I144" s="89">
        <v>1.0158396253116408</v>
      </c>
      <c r="J144" s="90">
        <v>4.4796975436405129</v>
      </c>
      <c r="K144" s="73"/>
    </row>
    <row r="145" spans="2:11" ht="20.25" customHeight="1">
      <c r="B145" s="86" t="s">
        <v>123</v>
      </c>
      <c r="C145" s="65">
        <v>3</v>
      </c>
      <c r="D145" s="87">
        <v>0.11723216090720995</v>
      </c>
      <c r="E145" s="87">
        <v>0.36677557391645671</v>
      </c>
      <c r="F145" s="87">
        <v>0.46298366243621131</v>
      </c>
      <c r="G145" s="88">
        <v>4.7809999999999997</v>
      </c>
      <c r="H145" s="89">
        <v>1.5338203161709833E-2</v>
      </c>
      <c r="I145" s="89">
        <v>0.62886632963010314</v>
      </c>
      <c r="J145" s="90">
        <v>4.7412546855904711</v>
      </c>
      <c r="K145" s="73"/>
    </row>
    <row r="146" spans="2:11" ht="20.25" customHeight="1">
      <c r="B146" s="86" t="s">
        <v>123</v>
      </c>
      <c r="C146" s="65">
        <v>4</v>
      </c>
      <c r="D146" s="87">
        <v>0.11981339010286937</v>
      </c>
      <c r="E146" s="87">
        <v>0.37445890465738663</v>
      </c>
      <c r="F146" s="87">
        <v>0.47286479650921975</v>
      </c>
      <c r="G146" s="88">
        <v>5.0460000000000003</v>
      </c>
      <c r="H146" s="89">
        <v>6.7624568682047873E-2</v>
      </c>
      <c r="I146" s="89">
        <v>0.60016804705317484</v>
      </c>
      <c r="J146" s="90">
        <v>4.6359874283833253</v>
      </c>
      <c r="K146" s="73"/>
    </row>
    <row r="147" spans="2:11" ht="20.25" customHeight="1">
      <c r="B147" s="86" t="s">
        <v>123</v>
      </c>
      <c r="C147" s="65">
        <v>5</v>
      </c>
      <c r="D147" s="87">
        <v>0.11177560163810965</v>
      </c>
      <c r="E147" s="87">
        <v>0.38660811432082209</v>
      </c>
      <c r="F147" s="87">
        <v>0.44113219566896317</v>
      </c>
      <c r="G147" s="88">
        <v>6.9190000000000005</v>
      </c>
      <c r="H147" s="89">
        <v>0.13089976132610184</v>
      </c>
      <c r="I147" s="89">
        <v>1.1344645981595491</v>
      </c>
      <c r="J147" s="90">
        <v>4.153060699346117</v>
      </c>
      <c r="K147" s="73"/>
    </row>
    <row r="148" spans="2:11" ht="20.25" customHeight="1">
      <c r="B148" s="86" t="s">
        <v>123</v>
      </c>
      <c r="C148" s="65">
        <v>6</v>
      </c>
      <c r="D148" s="87">
        <v>8.5361062596928633E-2</v>
      </c>
      <c r="E148" s="87">
        <v>0.42650553251117446</v>
      </c>
      <c r="F148" s="87">
        <v>0.37637272850671316</v>
      </c>
      <c r="G148" s="88">
        <v>8.7444999999999986</v>
      </c>
      <c r="H148" s="89">
        <v>0.4328788826530281</v>
      </c>
      <c r="I148" s="89">
        <v>2.4117537747811566</v>
      </c>
      <c r="J148" s="90">
        <v>3.5696973827661402</v>
      </c>
      <c r="K148" s="73"/>
    </row>
    <row r="149" spans="2:11" ht="20.25" customHeight="1">
      <c r="B149" s="86" t="s">
        <v>123</v>
      </c>
      <c r="C149" s="65">
        <v>7</v>
      </c>
      <c r="D149" s="87">
        <v>0.11307121782007447</v>
      </c>
      <c r="E149" s="87">
        <v>0.4049128018691065</v>
      </c>
      <c r="F149" s="87">
        <v>0.3212410947763123</v>
      </c>
      <c r="G149" s="88">
        <v>9.6669999999999998</v>
      </c>
      <c r="H149" s="89">
        <v>0.19452315427631367</v>
      </c>
      <c r="I149" s="89">
        <v>1.8062864325657697</v>
      </c>
      <c r="J149" s="90">
        <v>3.4505801558631508</v>
      </c>
      <c r="K149" s="73" t="s">
        <v>70</v>
      </c>
    </row>
    <row r="150" spans="2:11" ht="20.25" customHeight="1">
      <c r="B150" s="84" t="s">
        <v>134</v>
      </c>
      <c r="C150" s="83"/>
      <c r="D150" s="84"/>
      <c r="E150" s="84"/>
      <c r="F150" s="84"/>
      <c r="G150" s="84"/>
      <c r="H150" s="84"/>
      <c r="I150" s="84"/>
      <c r="J150" s="84"/>
      <c r="K150" s="83"/>
    </row>
    <row r="151" spans="2:11" ht="20.25" customHeight="1">
      <c r="B151" s="238" t="str">
        <f>M61</f>
        <v>e음53</v>
      </c>
      <c r="C151" s="53"/>
      <c r="D151" s="66">
        <f t="shared" ref="D151:J162" si="2">IFERROR((SUMIFS(D$80:D$149,$B$80:$B$149,$B151,$C$80:$C$149,MAX($C$80:$C$149))/SUMIFS(D$80:D$149,$B$80:$B$149,$B151,$C$80:$C$149,MAX($C$80:$C$149)-1))-1, "-")</f>
        <v>-5.6699076261156778E-2</v>
      </c>
      <c r="E151" s="66">
        <f t="shared" si="2"/>
        <v>2.5920706847610164E-2</v>
      </c>
      <c r="F151" s="66">
        <f t="shared" si="2"/>
        <v>6.2463026318669623E-2</v>
      </c>
      <c r="G151" s="66">
        <f t="shared" si="2"/>
        <v>0.10611057913962485</v>
      </c>
      <c r="H151" s="66">
        <f t="shared" si="2"/>
        <v>0.1129853255442903</v>
      </c>
      <c r="I151" s="66">
        <f t="shared" si="2"/>
        <v>0.36240698412292605</v>
      </c>
      <c r="J151" s="66">
        <f t="shared" si="2"/>
        <v>-3.4541182259146597E-2</v>
      </c>
      <c r="K151" s="54"/>
    </row>
    <row r="152" spans="2:11" ht="20.25" customHeight="1">
      <c r="B152" s="238" t="str">
        <f>N61</f>
        <v>e음84</v>
      </c>
      <c r="C152" s="53"/>
      <c r="D152" s="66">
        <f t="shared" si="2"/>
        <v>0.21597458050652896</v>
      </c>
      <c r="E152" s="66">
        <f t="shared" si="2"/>
        <v>2.5776610331081251E-2</v>
      </c>
      <c r="F152" s="66">
        <f t="shared" si="2"/>
        <v>-5.7344561100840852E-2</v>
      </c>
      <c r="G152" s="66">
        <f t="shared" si="2"/>
        <v>9.1124425247318008E-2</v>
      </c>
      <c r="H152" s="66" t="str">
        <f t="shared" si="2"/>
        <v>-</v>
      </c>
      <c r="I152" s="66">
        <f t="shared" si="2"/>
        <v>-3.7108045907081944E-2</v>
      </c>
      <c r="J152" s="66">
        <f t="shared" si="2"/>
        <v>-4.317122845600041E-2</v>
      </c>
      <c r="K152" s="54"/>
    </row>
    <row r="153" spans="2:11" ht="20.25" customHeight="1">
      <c r="B153" s="238" t="str">
        <f>O61</f>
        <v>e음11</v>
      </c>
      <c r="C153" s="53"/>
      <c r="D153" s="66">
        <f t="shared" si="2"/>
        <v>0.93031247780747561</v>
      </c>
      <c r="E153" s="66">
        <f t="shared" si="2"/>
        <v>-0.15311559066068237</v>
      </c>
      <c r="F153" s="66">
        <f>IFERROR((SUMIFS(F$80:F$149,$B$80:$B$149,$B153,$C$80:$C$149,MAX($C$80:$C$149))/SUMIFS(F$80:F$149,$B$80:$B$149,$B153,$C$80:$C$149,MAX($C$80:$C$149)-1))-1, "-")</f>
        <v>-7.7348086317681863E-2</v>
      </c>
      <c r="G153" s="66">
        <f t="shared" si="2"/>
        <v>7.915377419586811E-3</v>
      </c>
      <c r="H153" s="66">
        <f t="shared" si="2"/>
        <v>-0.35191899210258493</v>
      </c>
      <c r="I153" s="66">
        <f t="shared" si="2"/>
        <v>-0.31675180562753147</v>
      </c>
      <c r="J153" s="66">
        <f t="shared" si="2"/>
        <v>3.5625199874586899E-2</v>
      </c>
      <c r="K153" s="54"/>
    </row>
    <row r="154" spans="2:11" ht="20.25" customHeight="1">
      <c r="B154" s="238" t="str">
        <f>P61</f>
        <v>e음22</v>
      </c>
      <c r="C154" s="53"/>
      <c r="D154" s="66">
        <f t="shared" si="2"/>
        <v>4.2483142188612044E-2</v>
      </c>
      <c r="E154" s="66">
        <f t="shared" si="2"/>
        <v>-2.8762802967160939E-2</v>
      </c>
      <c r="F154" s="66">
        <f t="shared" si="2"/>
        <v>-2.6371344684065545E-2</v>
      </c>
      <c r="G154" s="66">
        <f t="shared" si="2"/>
        <v>0.10243960208432057</v>
      </c>
      <c r="H154" s="66">
        <f t="shared" si="2"/>
        <v>-0.38995774609983269</v>
      </c>
      <c r="I154" s="66">
        <f t="shared" si="2"/>
        <v>-0.12964994344129555</v>
      </c>
      <c r="J154" s="66">
        <f t="shared" si="2"/>
        <v>-3.9024223399275693E-2</v>
      </c>
      <c r="K154" s="54"/>
    </row>
    <row r="155" spans="2:11" ht="20.25" customHeight="1">
      <c r="B155" s="41" t="str">
        <f>Q61</f>
        <v>14-1</v>
      </c>
      <c r="C155" s="53"/>
      <c r="D155" s="66">
        <f t="shared" si="2"/>
        <v>8.1534172477464084E-2</v>
      </c>
      <c r="E155" s="66">
        <f t="shared" si="2"/>
        <v>1.0148558712433031E-2</v>
      </c>
      <c r="F155" s="66">
        <f t="shared" si="2"/>
        <v>-5.9441351584059499E-2</v>
      </c>
      <c r="G155" s="66">
        <f t="shared" si="2"/>
        <v>3.512782235491696E-2</v>
      </c>
      <c r="H155" s="66">
        <f t="shared" si="2"/>
        <v>-4.1721923136714745E-2</v>
      </c>
      <c r="I155" s="66">
        <f t="shared" si="2"/>
        <v>-5.3894427879500717E-2</v>
      </c>
      <c r="J155" s="66">
        <f t="shared" si="2"/>
        <v>-2.2644213939455815E-2</v>
      </c>
      <c r="K155" s="54"/>
    </row>
    <row r="156" spans="2:11" ht="20.25" customHeight="1">
      <c r="B156" s="238" t="str">
        <f>R61</f>
        <v>e음88</v>
      </c>
      <c r="C156" s="53"/>
      <c r="D156" s="66">
        <f t="shared" si="2"/>
        <v>0.10433029281212436</v>
      </c>
      <c r="E156" s="66">
        <f t="shared" si="2"/>
        <v>1.8953167302883545E-2</v>
      </c>
      <c r="F156" s="66">
        <f t="shared" si="2"/>
        <v>-4.3482133996747385E-2</v>
      </c>
      <c r="G156" s="66">
        <f t="shared" si="2"/>
        <v>5.8745659305872389E-2</v>
      </c>
      <c r="H156" s="66" t="str">
        <f t="shared" si="2"/>
        <v>-</v>
      </c>
      <c r="I156" s="66">
        <f t="shared" si="2"/>
        <v>0.13840657443219562</v>
      </c>
      <c r="J156" s="66">
        <f t="shared" si="2"/>
        <v>-3.4561503669987448E-2</v>
      </c>
      <c r="K156" s="54"/>
    </row>
    <row r="157" spans="2:11" ht="20.25" customHeight="1">
      <c r="B157" s="238" t="str">
        <f>S61</f>
        <v>e음31</v>
      </c>
      <c r="C157" s="53"/>
      <c r="D157" s="66">
        <f t="shared" si="2"/>
        <v>0.18270514485154377</v>
      </c>
      <c r="E157" s="66">
        <f t="shared" si="2"/>
        <v>-3.3824327547906763E-2</v>
      </c>
      <c r="F157" s="66">
        <f t="shared" si="2"/>
        <v>-0.15161959645095713</v>
      </c>
      <c r="G157" s="66">
        <f t="shared" si="2"/>
        <v>0.12433478471214321</v>
      </c>
      <c r="H157" s="66">
        <f t="shared" si="2"/>
        <v>3.2390016744973567</v>
      </c>
      <c r="I157" s="66">
        <f t="shared" si="2"/>
        <v>0.19921088891480476</v>
      </c>
      <c r="J157" s="66">
        <f t="shared" si="2"/>
        <v>-6.3953228997364997E-2</v>
      </c>
      <c r="K157" s="54"/>
    </row>
    <row r="158" spans="2:11" ht="20.25" customHeight="1">
      <c r="B158" s="238" t="str">
        <f>T61</f>
        <v>e음86</v>
      </c>
      <c r="C158" s="53"/>
      <c r="D158" s="66">
        <f t="shared" si="2"/>
        <v>5.7191509683602204E-2</v>
      </c>
      <c r="E158" s="66">
        <f t="shared" si="2"/>
        <v>1.1973791703821179E-2</v>
      </c>
      <c r="F158" s="66">
        <f t="shared" si="2"/>
        <v>-1.5053653077558016E-2</v>
      </c>
      <c r="G158" s="66">
        <f t="shared" si="2"/>
        <v>9.4871605120994795E-2</v>
      </c>
      <c r="H158" s="66" t="str">
        <f t="shared" si="2"/>
        <v>-</v>
      </c>
      <c r="I158" s="66">
        <f t="shared" si="2"/>
        <v>-0.24701682241254952</v>
      </c>
      <c r="J158" s="66">
        <f t="shared" si="2"/>
        <v>-3.3500740813538155E-2</v>
      </c>
      <c r="K158" s="54"/>
    </row>
    <row r="159" spans="2:11" ht="20.25" customHeight="1">
      <c r="B159" s="238" t="str">
        <f>U61</f>
        <v>e음21</v>
      </c>
      <c r="C159" s="53"/>
      <c r="D159" s="66">
        <f t="shared" si="2"/>
        <v>-7.962480531669236E-2</v>
      </c>
      <c r="E159" s="66">
        <f t="shared" si="2"/>
        <v>4.0358110975181161E-2</v>
      </c>
      <c r="F159" s="66">
        <f t="shared" si="2"/>
        <v>-0.18336263170681799</v>
      </c>
      <c r="G159" s="66">
        <f t="shared" si="2"/>
        <v>0.153363274471777</v>
      </c>
      <c r="H159" s="66">
        <f t="shared" si="2"/>
        <v>1.1465666887438699</v>
      </c>
      <c r="I159" s="66">
        <f t="shared" si="2"/>
        <v>0.34808536008069124</v>
      </c>
      <c r="J159" s="66">
        <f t="shared" si="2"/>
        <v>-9.2018605858189217E-2</v>
      </c>
      <c r="K159" s="54"/>
    </row>
    <row r="160" spans="2:11" ht="20.25" customHeight="1">
      <c r="B160" s="238" t="str">
        <f>V61</f>
        <v>e음12</v>
      </c>
      <c r="C160" s="53"/>
      <c r="D160" s="66">
        <f t="shared" si="2"/>
        <v>0.32462289456250137</v>
      </c>
      <c r="E160" s="66">
        <f t="shared" si="2"/>
        <v>-5.0627082173904103E-2</v>
      </c>
      <c r="F160" s="66">
        <f t="shared" si="2"/>
        <v>-0.14648147847783688</v>
      </c>
      <c r="G160" s="66">
        <f t="shared" si="2"/>
        <v>0.10549488249757011</v>
      </c>
      <c r="H160" s="66">
        <f t="shared" si="2"/>
        <v>-0.55062914345897362</v>
      </c>
      <c r="I160" s="66">
        <f t="shared" si="2"/>
        <v>-0.25104857243162282</v>
      </c>
      <c r="J160" s="66">
        <f t="shared" si="2"/>
        <v>-3.3368998581803089E-2</v>
      </c>
      <c r="K160" s="54"/>
    </row>
    <row r="161" spans="2:11" ht="20.25" hidden="1" customHeight="1">
      <c r="B161" s="41">
        <f>D69</f>
        <v>0</v>
      </c>
      <c r="C161" s="53"/>
      <c r="D161" s="66" t="str">
        <f t="shared" si="2"/>
        <v>-</v>
      </c>
      <c r="E161" s="66" t="str">
        <f t="shared" si="2"/>
        <v>-</v>
      </c>
      <c r="F161" s="66" t="str">
        <f t="shared" si="2"/>
        <v>-</v>
      </c>
      <c r="G161" s="66" t="str">
        <f t="shared" si="2"/>
        <v>-</v>
      </c>
      <c r="H161" s="66" t="str">
        <f t="shared" si="2"/>
        <v>-</v>
      </c>
      <c r="I161" s="66" t="str">
        <f t="shared" si="2"/>
        <v>-</v>
      </c>
      <c r="J161" s="85" t="str">
        <f t="shared" si="2"/>
        <v>-</v>
      </c>
      <c r="K161" s="54"/>
    </row>
    <row r="162" spans="2:11" ht="20.25" hidden="1" customHeight="1">
      <c r="B162" s="41">
        <f>E69</f>
        <v>0</v>
      </c>
      <c r="C162" s="53"/>
      <c r="D162" s="66" t="str">
        <f t="shared" si="2"/>
        <v>-</v>
      </c>
      <c r="E162" s="66" t="str">
        <f t="shared" si="2"/>
        <v>-</v>
      </c>
      <c r="F162" s="66" t="str">
        <f t="shared" si="2"/>
        <v>-</v>
      </c>
      <c r="G162" s="66" t="str">
        <f t="shared" si="2"/>
        <v>-</v>
      </c>
      <c r="H162" s="66" t="str">
        <f t="shared" si="2"/>
        <v>-</v>
      </c>
      <c r="I162" s="66" t="str">
        <f t="shared" si="2"/>
        <v>-</v>
      </c>
      <c r="J162" s="85" t="str">
        <f t="shared" si="2"/>
        <v>-</v>
      </c>
      <c r="K162" s="54"/>
    </row>
    <row r="163" spans="2:11" ht="20.25" customHeight="1" thickBot="1"/>
    <row r="164" spans="2:11" ht="17.25" thickTop="1">
      <c r="B164" s="25" t="s">
        <v>51</v>
      </c>
      <c r="C164" s="25"/>
      <c r="D164" s="25"/>
      <c r="E164" s="25"/>
      <c r="F164" s="174" t="s">
        <v>77</v>
      </c>
      <c r="G164" s="42"/>
      <c r="H164" s="25"/>
      <c r="I164" s="25"/>
    </row>
    <row r="165" spans="2:11">
      <c r="B165" s="26" t="s">
        <v>33</v>
      </c>
      <c r="C165" s="26" t="s">
        <v>52</v>
      </c>
      <c r="D165" s="26"/>
      <c r="E165" s="26"/>
      <c r="F165" s="91" t="s">
        <v>78</v>
      </c>
      <c r="G165" s="43"/>
      <c r="H165" s="45" t="s">
        <v>81</v>
      </c>
      <c r="I165" s="45"/>
    </row>
    <row r="166" spans="2:11">
      <c r="B166" s="26" t="s">
        <v>34</v>
      </c>
      <c r="C166" s="26" t="s">
        <v>53</v>
      </c>
      <c r="D166" s="26"/>
      <c r="E166" s="26"/>
      <c r="F166" s="91" t="s">
        <v>79</v>
      </c>
      <c r="G166" s="43"/>
      <c r="H166" s="45" t="s">
        <v>82</v>
      </c>
      <c r="I166" s="45"/>
    </row>
    <row r="167" spans="2:11">
      <c r="B167" s="26" t="s">
        <v>4</v>
      </c>
      <c r="C167" s="26" t="s">
        <v>54</v>
      </c>
      <c r="D167" s="26"/>
      <c r="E167" s="26"/>
      <c r="F167" s="91" t="s">
        <v>80</v>
      </c>
      <c r="G167" s="43"/>
      <c r="H167" s="45" t="s">
        <v>83</v>
      </c>
      <c r="I167" s="45"/>
    </row>
    <row r="168" spans="2:11">
      <c r="B168" s="26" t="s">
        <v>5</v>
      </c>
      <c r="C168" s="26" t="s">
        <v>55</v>
      </c>
      <c r="D168" s="26"/>
      <c r="E168" s="26"/>
      <c r="F168" s="91" t="s">
        <v>87</v>
      </c>
      <c r="G168" s="43"/>
      <c r="H168" s="45" t="s">
        <v>84</v>
      </c>
      <c r="I168" s="45"/>
    </row>
    <row r="169" spans="2:11">
      <c r="B169" s="26" t="s">
        <v>56</v>
      </c>
      <c r="C169" s="26" t="s">
        <v>57</v>
      </c>
      <c r="D169" s="26"/>
      <c r="E169" s="26"/>
      <c r="F169" s="91" t="s">
        <v>88</v>
      </c>
      <c r="G169" s="43"/>
      <c r="H169" s="45" t="s">
        <v>85</v>
      </c>
      <c r="I169" s="45"/>
    </row>
    <row r="170" spans="2:11" ht="17.25" thickBot="1">
      <c r="B170" s="27" t="s">
        <v>58</v>
      </c>
      <c r="C170" s="27" t="s">
        <v>59</v>
      </c>
      <c r="D170" s="27"/>
      <c r="E170" s="27"/>
      <c r="F170" s="92" t="s">
        <v>89</v>
      </c>
      <c r="G170" s="44"/>
      <c r="H170" s="46" t="s">
        <v>86</v>
      </c>
      <c r="I170" s="46"/>
    </row>
    <row r="171" spans="2:11" ht="17.25" thickTop="1"/>
    <row r="172" spans="2:11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80:K149">
    <cfRule type="expression" dxfId="4" priority="17">
      <formula>$B80&lt;&gt;$B81</formula>
    </cfRule>
  </conditionalFormatting>
  <conditionalFormatting sqref="C61:K61">
    <cfRule type="containsText" dxfId="54" priority="23" operator="containsText" text="F">
      <formula>NOT(ISERROR(SEARCH("F",C61)))</formula>
    </cfRule>
    <cfRule type="containsText" dxfId="53" priority="24" operator="containsText" text="D">
      <formula>NOT(ISERROR(SEARCH("D",C61)))</formula>
    </cfRule>
    <cfRule type="containsText" dxfId="52" priority="25" operator="containsText" text="S">
      <formula>NOT(ISERROR(SEARCH("S",C61)))</formula>
    </cfRule>
    <cfRule type="containsText" dxfId="51" priority="26" operator="containsText" text="A">
      <formula>NOT(ISERROR(SEARCH("A",C61)))</formula>
    </cfRule>
  </conditionalFormatting>
  <conditionalFormatting sqref="C70:K70">
    <cfRule type="containsText" dxfId="50" priority="19" operator="containsText" text="F">
      <formula>NOT(ISERROR(SEARCH("F",C70)))</formula>
    </cfRule>
    <cfRule type="containsText" dxfId="49" priority="20" operator="containsText" text="D">
      <formula>NOT(ISERROR(SEARCH("D",C70)))</formula>
    </cfRule>
    <cfRule type="containsText" dxfId="48" priority="21" operator="containsText" text="S">
      <formula>NOT(ISERROR(SEARCH("S",C70)))</formula>
    </cfRule>
    <cfRule type="containsText" dxfId="47" priority="22" operator="containsText" text="A">
      <formula>NOT(ISERROR(SEARCH("A",C70)))</formula>
    </cfRule>
  </conditionalFormatting>
  <conditionalFormatting sqref="D48:K48 D50:K51 D52:D57 D58:K59 D68:K68 D77:K77 D150:K150 K151:K162">
    <cfRule type="containsText" dxfId="46" priority="81" operator="containsText" text="악화">
      <formula>NOT(ISERROR(SEARCH("악화",D48)))</formula>
    </cfRule>
  </conditionalFormatting>
  <conditionalFormatting sqref="D48:K48 D50:K51 D58:K59 D68:K68 D77:K77 D150:K150 K151:K162 D52:D57">
    <cfRule type="containsText" dxfId="45" priority="80" operator="containsText" text="개선">
      <formula>NOT(ISERROR(SEARCH("개선",D48)))</formula>
    </cfRule>
  </conditionalFormatting>
  <conditionalFormatting sqref="G4:G5">
    <cfRule type="containsText" dxfId="44" priority="31" operator="containsText" text="S">
      <formula>NOT(ISERROR(SEARCH("S",G4)))</formula>
    </cfRule>
    <cfRule type="containsText" dxfId="43" priority="32" operator="containsText" text="A">
      <formula>NOT(ISERROR(SEARCH("A",G4)))</formula>
    </cfRule>
  </conditionalFormatting>
  <conditionalFormatting sqref="G5">
    <cfRule type="containsText" dxfId="42" priority="27" operator="containsText" text="F">
      <formula>NOT(ISERROR(SEARCH("F",G5)))</formula>
    </cfRule>
    <cfRule type="containsText" dxfId="41" priority="28" operator="containsText" text="D">
      <formula>NOT(ISERROR(SEARCH("D",G5)))</formula>
    </cfRule>
  </conditionalFormatting>
  <conditionalFormatting sqref="K1:K18 J19 K21:K25 K27:K60 K62:K68">
    <cfRule type="containsText" dxfId="40" priority="33" operator="containsText" text="D">
      <formula>NOT(ISERROR(SEARCH("D",J1)))</formula>
    </cfRule>
    <cfRule type="containsText" dxfId="39" priority="34" operator="containsText" text="F">
      <formula>NOT(ISERROR(SEARCH("F",J1)))</formula>
    </cfRule>
    <cfRule type="containsText" dxfId="38" priority="35" operator="containsText" text="S">
      <formula>NOT(ISERROR(SEARCH("S",J1)))</formula>
    </cfRule>
    <cfRule type="containsText" dxfId="37" priority="36" operator="containsText" text="A">
      <formula>NOT(ISERROR(SEARCH("A",J1)))</formula>
    </cfRule>
  </conditionalFormatting>
  <conditionalFormatting sqref="K71:K1048576">
    <cfRule type="containsText" dxfId="3" priority="1" operator="containsText" text="D">
      <formula>NOT(ISERROR(SEARCH("D",K71)))</formula>
    </cfRule>
    <cfRule type="containsText" dxfId="2" priority="2" operator="containsText" text="F">
      <formula>NOT(ISERROR(SEARCH("F",K71)))</formula>
    </cfRule>
    <cfRule type="containsText" dxfId="1" priority="3" operator="containsText" text="S">
      <formula>NOT(ISERROR(SEARCH("S",K71)))</formula>
    </cfRule>
    <cfRule type="containsText" dxfId="0" priority="4" operator="containsText" text="A">
      <formula>NOT(ISERROR(SEARCH("A",K71)))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3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5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D151:J160</xm:sqref>
        </x14:conditionalFormatting>
        <x14:conditionalFormatting xmlns:xm="http://schemas.microsoft.com/office/excel/2006/main">
          <x14:cfRule type="iconSet" priority="3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D161:J162</xm:sqref>
        </x14:conditionalFormatting>
        <x14:conditionalFormatting xmlns:xm="http://schemas.microsoft.com/office/excel/2006/main">
          <x14:cfRule type="iconSet" priority="40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4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462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1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0" t="s">
        <v>165</v>
      </c>
      <c r="B3" s="40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151</v>
      </c>
      <c r="C4" s="138" t="s">
        <v>1</v>
      </c>
      <c r="D4" s="138" t="s">
        <v>10</v>
      </c>
      <c r="E4" s="139" t="s">
        <v>150</v>
      </c>
      <c r="F4" s="125" t="s">
        <v>45</v>
      </c>
      <c r="G4" s="149" t="s">
        <v>155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40" t="s">
        <v>6</v>
      </c>
      <c r="O4" s="240" t="s">
        <v>7</v>
      </c>
      <c r="P4" s="240" t="s">
        <v>26</v>
      </c>
      <c r="Q4" s="240" t="s">
        <v>14</v>
      </c>
      <c r="R4" s="240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90</v>
      </c>
      <c r="AZ4" s="98" t="s">
        <v>65</v>
      </c>
      <c r="BA4" s="98" t="s">
        <v>133</v>
      </c>
      <c r="BB4" t="s">
        <v>141</v>
      </c>
      <c r="BC4" t="s">
        <v>142</v>
      </c>
      <c r="BD4" t="s">
        <v>116</v>
      </c>
      <c r="BE4" t="s">
        <v>143</v>
      </c>
      <c r="BF4" t="s">
        <v>144</v>
      </c>
      <c r="BG4" t="s">
        <v>90</v>
      </c>
      <c r="BH4" t="s">
        <v>143</v>
      </c>
      <c r="BI4" t="s">
        <v>144</v>
      </c>
      <c r="BJ4" t="s">
        <v>90</v>
      </c>
      <c r="BL4" t="s">
        <v>145</v>
      </c>
      <c r="BM4" t="s">
        <v>146</v>
      </c>
      <c r="BN4" t="s">
        <v>147</v>
      </c>
    </row>
    <row r="5" spans="1:66">
      <c r="A5" s="143" t="str">
        <f>W5</f>
        <v>공영급행</v>
      </c>
      <c r="B5" s="143" t="str">
        <f>X5</f>
        <v>14-1</v>
      </c>
      <c r="C5" s="144" t="str">
        <f>Y5</f>
        <v>70바3106</v>
      </c>
      <c r="D5" s="132" t="str">
        <f>Z5</f>
        <v>대형</v>
      </c>
      <c r="E5" s="128" t="str">
        <f>AZ5</f>
        <v>S</v>
      </c>
      <c r="F5" s="151">
        <f>G5/H5</f>
        <v>0.81565217391304345</v>
      </c>
      <c r="G5" s="152">
        <f>AE5</f>
        <v>1.8759999999999999</v>
      </c>
      <c r="H5" s="153">
        <f>AF5</f>
        <v>2.2999999999999998</v>
      </c>
      <c r="I5" s="154">
        <f>AC5</f>
        <v>5373.2340000000004</v>
      </c>
      <c r="J5" s="155">
        <f>AI5/AH5</f>
        <v>1.7363423229208062E-2</v>
      </c>
      <c r="K5" s="155">
        <f>AJ5/AH5</f>
        <v>0.34312682563022673</v>
      </c>
      <c r="L5" s="155">
        <f>AK5/AC5</f>
        <v>0.19578525707237018</v>
      </c>
      <c r="M5" s="156">
        <f>AG5</f>
        <v>11.263</v>
      </c>
      <c r="N5" s="157">
        <f>IF(AW5=0,AT5,"속도계이상")</f>
        <v>0.44700000000000001</v>
      </c>
      <c r="O5" s="157">
        <f>IF(AW5=0,AU5,"속도계이상")</f>
        <v>9.64</v>
      </c>
      <c r="P5" s="158">
        <f>AQ5/60</f>
        <v>7.3333333333333334E-2</v>
      </c>
      <c r="Q5" s="159">
        <f>AN5</f>
        <v>88</v>
      </c>
      <c r="R5" s="160">
        <f>AC5/(AH5-AI5-AJ5)</f>
        <v>24.302970129178295</v>
      </c>
      <c r="S5" s="145">
        <f>IF(AW5=0,AL5,"속도계이상")</f>
        <v>24</v>
      </c>
      <c r="T5" s="145">
        <f>IF(AW5=0,AM5,"속도계이상")</f>
        <v>518</v>
      </c>
      <c r="U5" t="s">
        <v>120</v>
      </c>
      <c r="V5" s="5" t="s">
        <v>121</v>
      </c>
      <c r="W5" t="s">
        <v>120</v>
      </c>
      <c r="X5" s="5" t="s">
        <v>121</v>
      </c>
      <c r="Y5" t="s">
        <v>243</v>
      </c>
      <c r="Z5" t="s">
        <v>148</v>
      </c>
      <c r="AA5" t="s">
        <v>48</v>
      </c>
      <c r="AB5">
        <v>504</v>
      </c>
      <c r="AC5" s="1">
        <v>5373.2340000000004</v>
      </c>
      <c r="AD5" s="1">
        <v>2863.5329999999999</v>
      </c>
      <c r="AE5" s="28">
        <v>1.8759999999999999</v>
      </c>
      <c r="AF5">
        <v>2.2999999999999998</v>
      </c>
      <c r="AG5">
        <v>11.263</v>
      </c>
      <c r="AH5">
        <v>345.72376200000002</v>
      </c>
      <c r="AI5">
        <v>6.002948</v>
      </c>
      <c r="AJ5">
        <v>118.62709700000001</v>
      </c>
      <c r="AK5">
        <v>1052</v>
      </c>
      <c r="AL5">
        <v>24</v>
      </c>
      <c r="AM5">
        <v>518</v>
      </c>
      <c r="AN5">
        <v>88</v>
      </c>
      <c r="AO5">
        <v>15.541986</v>
      </c>
      <c r="AP5">
        <v>937.3</v>
      </c>
      <c r="AQ5">
        <v>4.4000000000000004</v>
      </c>
      <c r="AR5">
        <v>16</v>
      </c>
      <c r="AS5">
        <v>7799</v>
      </c>
      <c r="AT5">
        <v>0.44700000000000001</v>
      </c>
      <c r="AU5">
        <v>9.64</v>
      </c>
      <c r="AV5">
        <v>45587</v>
      </c>
      <c r="AW5">
        <v>0</v>
      </c>
      <c r="AX5" s="29">
        <v>0.47</v>
      </c>
      <c r="AY5">
        <v>1.1026923076923076</v>
      </c>
      <c r="AZ5" t="s">
        <v>71</v>
      </c>
      <c r="BA5" t="s">
        <v>522</v>
      </c>
      <c r="BB5">
        <v>1</v>
      </c>
      <c r="BC5" t="s">
        <v>523</v>
      </c>
      <c r="BD5">
        <v>9</v>
      </c>
      <c r="BE5">
        <v>13035.386</v>
      </c>
      <c r="BF5">
        <v>1</v>
      </c>
      <c r="BG5">
        <v>1.1026923076923076</v>
      </c>
      <c r="BH5">
        <v>385570.283</v>
      </c>
      <c r="BI5">
        <v>3.3808067101478358E-2</v>
      </c>
      <c r="BJ5">
        <v>3.7279895530745559E-2</v>
      </c>
      <c r="BK5">
        <v>1</v>
      </c>
      <c r="BL5" t="s">
        <v>71</v>
      </c>
      <c r="BM5">
        <v>0</v>
      </c>
      <c r="BN5" t="s">
        <v>524</v>
      </c>
    </row>
    <row r="6" spans="1:66">
      <c r="A6" s="140" t="str">
        <f t="shared" ref="A6:A7" si="0">W6</f>
        <v>공영급행</v>
      </c>
      <c r="B6" s="140" t="str">
        <f t="shared" ref="B6:B51" si="1">X6</f>
        <v>14-1</v>
      </c>
      <c r="C6" s="141" t="str">
        <f t="shared" ref="C6:C7" si="2">Y6</f>
        <v>70바3107</v>
      </c>
      <c r="D6" s="115" t="str">
        <f t="shared" ref="D6:D7" si="3">Z6</f>
        <v>대형</v>
      </c>
      <c r="E6" s="111" t="str">
        <f>AZ6</f>
        <v>C</v>
      </c>
      <c r="F6" s="161">
        <f>G6/H6</f>
        <v>0.83119999999999994</v>
      </c>
      <c r="G6" s="162">
        <f>AE6</f>
        <v>2.0779999999999998</v>
      </c>
      <c r="H6" s="163">
        <f>AF6</f>
        <v>2.5</v>
      </c>
      <c r="I6" s="164">
        <f t="shared" ref="I6:I7" si="4">AC6</f>
        <v>4798.0029999999997</v>
      </c>
      <c r="J6" s="165">
        <f t="shared" ref="J6:J7" si="5">AI6/AH6</f>
        <v>1.2846220342330574E-2</v>
      </c>
      <c r="K6" s="165">
        <f t="shared" ref="K6:K7" si="6">AJ6/AH6</f>
        <v>0.33629210615361926</v>
      </c>
      <c r="L6" s="165">
        <f t="shared" ref="L6:L7" si="7">AK6/AC6</f>
        <v>0.11671522506342744</v>
      </c>
      <c r="M6" s="166">
        <f t="shared" ref="M6:M7" si="8">AG6</f>
        <v>9.1300000000000008</v>
      </c>
      <c r="N6" s="167">
        <f t="shared" ref="N6:N7" si="9">IF(AW6=0,AT6,"속도계이상")</f>
        <v>0</v>
      </c>
      <c r="O6" s="167">
        <f t="shared" ref="O6:O7" si="10">IF(AW6=0,AU6,"속도계이상")</f>
        <v>5.1479999999999997</v>
      </c>
      <c r="P6" s="168">
        <f t="shared" ref="P6:P7" si="11">AQ6/60</f>
        <v>0</v>
      </c>
      <c r="Q6" s="169">
        <f t="shared" ref="Q6:Q7" si="12">AN6</f>
        <v>81</v>
      </c>
      <c r="R6" s="170">
        <f t="shared" ref="R6:R7" si="13">AC6/(AH6-AI6-AJ6)</f>
        <v>23.774546169195844</v>
      </c>
      <c r="S6" s="142">
        <f t="shared" ref="S6:S7" si="14">IF(AW6=0,AL6,"속도계이상")</f>
        <v>0</v>
      </c>
      <c r="T6" s="142">
        <f t="shared" ref="T6:T7" si="15">IF(AW6=0,AM6,"속도계이상")</f>
        <v>247</v>
      </c>
      <c r="U6" t="s">
        <v>120</v>
      </c>
      <c r="V6" s="5" t="s">
        <v>121</v>
      </c>
      <c r="W6" t="s">
        <v>120</v>
      </c>
      <c r="X6" s="5" t="s">
        <v>121</v>
      </c>
      <c r="Y6" t="s">
        <v>244</v>
      </c>
      <c r="Z6" t="s">
        <v>148</v>
      </c>
      <c r="AA6" t="s">
        <v>48</v>
      </c>
      <c r="AB6">
        <v>504</v>
      </c>
      <c r="AC6" s="1">
        <v>4798.0029999999997</v>
      </c>
      <c r="AD6" s="1">
        <v>2308.4650000000001</v>
      </c>
      <c r="AE6" s="28">
        <v>2.0779999999999998</v>
      </c>
      <c r="AF6">
        <v>2.5</v>
      </c>
      <c r="AG6">
        <v>9.1300000000000008</v>
      </c>
      <c r="AH6">
        <v>310.06988000000001</v>
      </c>
      <c r="AI6">
        <v>3.9832260000000002</v>
      </c>
      <c r="AJ6">
        <v>104.27405299999999</v>
      </c>
      <c r="AK6">
        <v>560</v>
      </c>
      <c r="AL6">
        <v>0</v>
      </c>
      <c r="AM6">
        <v>247</v>
      </c>
      <c r="AN6">
        <v>81</v>
      </c>
      <c r="AO6">
        <v>15.473940000000001</v>
      </c>
      <c r="AP6">
        <v>550.70000000000005</v>
      </c>
      <c r="AQ6">
        <v>0</v>
      </c>
      <c r="AR6">
        <v>23</v>
      </c>
      <c r="AS6">
        <v>5832</v>
      </c>
      <c r="AT6">
        <v>0</v>
      </c>
      <c r="AU6">
        <v>5.1479999999999997</v>
      </c>
      <c r="AV6">
        <v>39556</v>
      </c>
      <c r="AW6">
        <v>0</v>
      </c>
      <c r="AX6" s="29">
        <v>0.47</v>
      </c>
      <c r="AY6">
        <v>0.85217391304347834</v>
      </c>
      <c r="AZ6" t="s">
        <v>69</v>
      </c>
      <c r="BA6" t="s">
        <v>525</v>
      </c>
      <c r="BB6">
        <v>14</v>
      </c>
      <c r="BC6" t="s">
        <v>526</v>
      </c>
      <c r="BD6">
        <v>11</v>
      </c>
      <c r="BE6">
        <v>107929.47100000001</v>
      </c>
      <c r="BF6">
        <v>5.5058678088026572E-2</v>
      </c>
      <c r="BG6">
        <v>4.6919569153274825E-2</v>
      </c>
      <c r="BH6">
        <v>275902.02499999997</v>
      </c>
      <c r="BI6">
        <v>2.1538276132623529E-2</v>
      </c>
      <c r="BJ6">
        <v>1.8354357052148749E-2</v>
      </c>
      <c r="BK6">
        <v>1</v>
      </c>
      <c r="BL6" t="s">
        <v>69</v>
      </c>
      <c r="BM6">
        <v>0</v>
      </c>
      <c r="BN6" t="s">
        <v>524</v>
      </c>
    </row>
    <row r="7" spans="1:66">
      <c r="A7" s="143" t="str">
        <f t="shared" si="0"/>
        <v>공영급행</v>
      </c>
      <c r="B7" s="143" t="str">
        <f t="shared" si="1"/>
        <v>14-1</v>
      </c>
      <c r="C7" s="144" t="str">
        <f t="shared" si="2"/>
        <v>70바3109</v>
      </c>
      <c r="D7" s="132" t="str">
        <f t="shared" si="3"/>
        <v>대형</v>
      </c>
      <c r="E7" s="128" t="str">
        <f t="shared" ref="E7:E50" si="16">AZ7</f>
        <v>C</v>
      </c>
      <c r="F7" s="151">
        <f t="shared" ref="F7:F50" si="17">G7/H7</f>
        <v>0.83749999999999991</v>
      </c>
      <c r="G7" s="152">
        <f t="shared" ref="G7:G50" si="18">AE7</f>
        <v>2.0099999999999998</v>
      </c>
      <c r="H7" s="153">
        <f t="shared" ref="H7:H50" si="19">AF7</f>
        <v>2.4</v>
      </c>
      <c r="I7" s="154">
        <f t="shared" si="4"/>
        <v>4953.4970000000003</v>
      </c>
      <c r="J7" s="155">
        <f t="shared" si="5"/>
        <v>1.5564585766151714E-2</v>
      </c>
      <c r="K7" s="155">
        <f t="shared" si="6"/>
        <v>0.35943112576071073</v>
      </c>
      <c r="L7" s="155">
        <f t="shared" si="7"/>
        <v>0.12859602014496022</v>
      </c>
      <c r="M7" s="156">
        <f t="shared" si="8"/>
        <v>9.8079999999999998</v>
      </c>
      <c r="N7" s="157">
        <f t="shared" si="9"/>
        <v>0</v>
      </c>
      <c r="O7" s="157">
        <f t="shared" si="10"/>
        <v>22.690999999999999</v>
      </c>
      <c r="P7" s="158">
        <f t="shared" si="11"/>
        <v>9.6666666666666665E-2</v>
      </c>
      <c r="Q7" s="159">
        <f t="shared" si="12"/>
        <v>86</v>
      </c>
      <c r="R7" s="160">
        <f t="shared" si="13"/>
        <v>23.965075903781571</v>
      </c>
      <c r="S7" s="145">
        <f t="shared" si="14"/>
        <v>0</v>
      </c>
      <c r="T7" s="145">
        <f t="shared" si="15"/>
        <v>1124</v>
      </c>
      <c r="U7" t="s">
        <v>120</v>
      </c>
      <c r="V7" t="s">
        <v>121</v>
      </c>
      <c r="W7" s="4" t="s">
        <v>120</v>
      </c>
      <c r="X7" t="s">
        <v>121</v>
      </c>
      <c r="Y7" s="4" t="s">
        <v>245</v>
      </c>
      <c r="Z7" s="4" t="s">
        <v>148</v>
      </c>
      <c r="AA7" s="4" t="s">
        <v>48</v>
      </c>
      <c r="AB7" s="4">
        <v>504</v>
      </c>
      <c r="AC7" s="4">
        <v>4953.4970000000003</v>
      </c>
      <c r="AD7" s="4">
        <v>2463.8209999999999</v>
      </c>
      <c r="AE7" s="4">
        <v>2.0099999999999998</v>
      </c>
      <c r="AF7" s="4">
        <v>2.4</v>
      </c>
      <c r="AG7" s="4">
        <v>9.8079999999999998</v>
      </c>
      <c r="AH7" s="4">
        <v>330.71211</v>
      </c>
      <c r="AI7" s="4">
        <v>5.1473969999999998</v>
      </c>
      <c r="AJ7" s="4">
        <v>118.86822600000001</v>
      </c>
      <c r="AK7" s="4">
        <v>637</v>
      </c>
      <c r="AL7" s="4">
        <v>0</v>
      </c>
      <c r="AM7" s="4">
        <v>1124</v>
      </c>
      <c r="AN7" s="4">
        <v>86</v>
      </c>
      <c r="AO7" s="4">
        <v>14.978275</v>
      </c>
      <c r="AP7" s="4">
        <v>1539</v>
      </c>
      <c r="AQ7" s="4">
        <v>5.8</v>
      </c>
      <c r="AR7" s="4">
        <v>31</v>
      </c>
      <c r="AS7" s="4">
        <v>5486</v>
      </c>
      <c r="AT7" s="4">
        <v>0</v>
      </c>
      <c r="AU7" s="4">
        <v>22.690999999999999</v>
      </c>
      <c r="AV7" s="4">
        <v>38635</v>
      </c>
      <c r="AW7" s="4">
        <v>0</v>
      </c>
      <c r="AX7" s="30">
        <v>0.47</v>
      </c>
      <c r="AY7">
        <v>0.86480000000000001</v>
      </c>
      <c r="AZ7" t="s">
        <v>69</v>
      </c>
      <c r="BA7" t="s">
        <v>525</v>
      </c>
      <c r="BB7">
        <v>11</v>
      </c>
      <c r="BC7" t="s">
        <v>527</v>
      </c>
      <c r="BD7">
        <v>14</v>
      </c>
      <c r="BE7">
        <v>107929.47100000001</v>
      </c>
      <c r="BF7">
        <v>5.9227928579396079E-2</v>
      </c>
      <c r="BG7">
        <v>5.1220312635461729E-2</v>
      </c>
      <c r="BH7">
        <v>275902.02499999997</v>
      </c>
      <c r="BI7">
        <v>2.3169235528445291E-2</v>
      </c>
      <c r="BJ7">
        <v>2.0036754884999487E-2</v>
      </c>
      <c r="BK7">
        <v>1</v>
      </c>
      <c r="BL7" t="s">
        <v>68</v>
      </c>
      <c r="BM7">
        <v>-1</v>
      </c>
      <c r="BN7" t="s">
        <v>528</v>
      </c>
    </row>
    <row r="8" spans="1:66">
      <c r="A8" s="140" t="str">
        <f t="shared" ref="A8:A50" si="20">W8</f>
        <v>공영급행</v>
      </c>
      <c r="B8" s="140" t="str">
        <f t="shared" si="1"/>
        <v>14-1</v>
      </c>
      <c r="C8" s="141" t="str">
        <f t="shared" ref="C8:C50" si="21">Y8</f>
        <v>70바3111</v>
      </c>
      <c r="D8" s="115" t="str">
        <f t="shared" ref="D8:D50" si="22">Z8</f>
        <v>대형</v>
      </c>
      <c r="E8" s="111" t="str">
        <f t="shared" si="16"/>
        <v>C</v>
      </c>
      <c r="F8" s="161">
        <f t="shared" si="17"/>
        <v>0.874</v>
      </c>
      <c r="G8" s="162">
        <f t="shared" si="18"/>
        <v>2.1850000000000001</v>
      </c>
      <c r="H8" s="163">
        <f t="shared" si="19"/>
        <v>2.5</v>
      </c>
      <c r="I8" s="164">
        <f t="shared" ref="I8:I50" si="23">AC8</f>
        <v>4908.9269999999997</v>
      </c>
      <c r="J8" s="165">
        <f t="shared" ref="J8:J50" si="24">AI8/AH8</f>
        <v>2.6397269372156917E-2</v>
      </c>
      <c r="K8" s="165">
        <f t="shared" ref="K8:K50" si="25">AJ8/AH8</f>
        <v>0.32964412862447251</v>
      </c>
      <c r="L8" s="165">
        <f t="shared" ref="L8:L50" si="26">AK8/AC8</f>
        <v>0.21776653024174122</v>
      </c>
      <c r="M8" s="166">
        <f t="shared" ref="M8:M50" si="27">AG8</f>
        <v>8.0459999999999994</v>
      </c>
      <c r="N8" s="167">
        <f t="shared" ref="N8:N50" si="28">IF(AW8=0,AT8,"속도계이상")</f>
        <v>0.02</v>
      </c>
      <c r="O8" s="167">
        <f t="shared" ref="O8:O50" si="29">IF(AW8=0,AU8,"속도계이상")</f>
        <v>7.109</v>
      </c>
      <c r="P8" s="168">
        <f t="shared" ref="P8:P50" si="30">AQ8/60</f>
        <v>0</v>
      </c>
      <c r="Q8" s="169">
        <f t="shared" ref="Q8:Q50" si="31">AN8</f>
        <v>82</v>
      </c>
      <c r="R8" s="170">
        <f t="shared" ref="R8:R50" si="32">AC8/(AH8-AI8-AJ8)</f>
        <v>23.818166626977217</v>
      </c>
      <c r="S8" s="142">
        <f t="shared" ref="S8:S50" si="33">IF(AW8=0,AL8,"속도계이상")</f>
        <v>1</v>
      </c>
      <c r="T8" s="142">
        <f t="shared" ref="T8:T50" si="34">IF(AW8=0,AM8,"속도계이상")</f>
        <v>349</v>
      </c>
      <c r="U8" t="s">
        <v>120</v>
      </c>
      <c r="V8" s="5" t="s">
        <v>121</v>
      </c>
      <c r="W8" t="s">
        <v>120</v>
      </c>
      <c r="X8" s="5" t="s">
        <v>121</v>
      </c>
      <c r="Y8" t="s">
        <v>246</v>
      </c>
      <c r="Z8" t="s">
        <v>148</v>
      </c>
      <c r="AA8" t="s">
        <v>48</v>
      </c>
      <c r="AB8">
        <v>504</v>
      </c>
      <c r="AC8" s="1">
        <v>4908.9269999999997</v>
      </c>
      <c r="AD8" s="1">
        <v>2247.0340000000001</v>
      </c>
      <c r="AE8" s="28">
        <v>2.1850000000000001</v>
      </c>
      <c r="AF8">
        <v>2.5</v>
      </c>
      <c r="AG8">
        <v>8.0459999999999994</v>
      </c>
      <c r="AH8">
        <v>320.05181599999997</v>
      </c>
      <c r="AI8">
        <v>8.4484940000000002</v>
      </c>
      <c r="AJ8">
        <v>105.503202</v>
      </c>
      <c r="AK8">
        <v>1069</v>
      </c>
      <c r="AL8">
        <v>1</v>
      </c>
      <c r="AM8">
        <v>349</v>
      </c>
      <c r="AN8">
        <v>82</v>
      </c>
      <c r="AO8">
        <v>15.337913</v>
      </c>
      <c r="AP8">
        <v>778.8</v>
      </c>
      <c r="AQ8">
        <v>0</v>
      </c>
      <c r="AR8">
        <v>21</v>
      </c>
      <c r="AS8">
        <v>4840</v>
      </c>
      <c r="AT8">
        <v>0.02</v>
      </c>
      <c r="AU8">
        <v>7.109</v>
      </c>
      <c r="AV8">
        <v>42070</v>
      </c>
      <c r="AW8">
        <v>0</v>
      </c>
      <c r="AX8" s="29">
        <v>0.46</v>
      </c>
      <c r="AY8">
        <v>0.87333333333333341</v>
      </c>
      <c r="AZ8" t="s">
        <v>69</v>
      </c>
      <c r="BA8" t="s">
        <v>525</v>
      </c>
      <c r="BB8">
        <v>8</v>
      </c>
      <c r="BC8" t="s">
        <v>529</v>
      </c>
      <c r="BD8">
        <v>11</v>
      </c>
      <c r="BE8">
        <v>107929.47100000001</v>
      </c>
      <c r="BF8">
        <v>5.6245323392718191E-2</v>
      </c>
      <c r="BG8">
        <v>4.9120915762973894E-2</v>
      </c>
      <c r="BH8">
        <v>275902.02499999997</v>
      </c>
      <c r="BI8">
        <v>2.2002477147458416E-2</v>
      </c>
      <c r="BJ8">
        <v>1.9215496708780352E-2</v>
      </c>
      <c r="BK8">
        <v>1</v>
      </c>
      <c r="BL8" t="s">
        <v>69</v>
      </c>
      <c r="BM8">
        <v>0</v>
      </c>
      <c r="BN8" t="s">
        <v>524</v>
      </c>
    </row>
    <row r="9" spans="1:66">
      <c r="A9" s="143" t="str">
        <f t="shared" si="20"/>
        <v>공영급행</v>
      </c>
      <c r="B9" s="143" t="str">
        <f t="shared" si="1"/>
        <v>14-1</v>
      </c>
      <c r="C9" s="144" t="str">
        <f t="shared" si="21"/>
        <v>70바3112</v>
      </c>
      <c r="D9" s="132" t="str">
        <f t="shared" si="22"/>
        <v>대형</v>
      </c>
      <c r="E9" s="128" t="str">
        <f t="shared" si="16"/>
        <v>C</v>
      </c>
      <c r="F9" s="151">
        <f t="shared" si="17"/>
        <v>0.85454545454545439</v>
      </c>
      <c r="G9" s="152">
        <f t="shared" si="18"/>
        <v>1.88</v>
      </c>
      <c r="H9" s="153">
        <f t="shared" si="19"/>
        <v>2.2000000000000002</v>
      </c>
      <c r="I9" s="154">
        <f t="shared" si="23"/>
        <v>5125.8209999999999</v>
      </c>
      <c r="J9" s="155">
        <f t="shared" si="24"/>
        <v>2.706514935675047E-2</v>
      </c>
      <c r="K9" s="155">
        <f t="shared" si="25"/>
        <v>0.35219477714897024</v>
      </c>
      <c r="L9" s="155">
        <f t="shared" si="26"/>
        <v>9.9886437704320929E-2</v>
      </c>
      <c r="M9" s="156">
        <f t="shared" si="27"/>
        <v>11.362</v>
      </c>
      <c r="N9" s="157">
        <f t="shared" si="28"/>
        <v>0</v>
      </c>
      <c r="O9" s="157">
        <f t="shared" si="29"/>
        <v>11.023</v>
      </c>
      <c r="P9" s="158">
        <f t="shared" si="30"/>
        <v>1.5716666666666665</v>
      </c>
      <c r="Q9" s="159">
        <f t="shared" si="31"/>
        <v>90</v>
      </c>
      <c r="R9" s="160">
        <f t="shared" si="32"/>
        <v>25.018163083677202</v>
      </c>
      <c r="S9" s="145">
        <f t="shared" si="33"/>
        <v>0</v>
      </c>
      <c r="T9" s="145">
        <f t="shared" si="34"/>
        <v>565</v>
      </c>
      <c r="U9" t="s">
        <v>120</v>
      </c>
      <c r="V9" s="5" t="s">
        <v>121</v>
      </c>
      <c r="W9" t="s">
        <v>120</v>
      </c>
      <c r="X9" s="5" t="s">
        <v>121</v>
      </c>
      <c r="Y9" t="s">
        <v>247</v>
      </c>
      <c r="Z9" t="s">
        <v>148</v>
      </c>
      <c r="AA9" t="s">
        <v>48</v>
      </c>
      <c r="AB9">
        <v>504</v>
      </c>
      <c r="AC9" s="1">
        <v>5125.8209999999999</v>
      </c>
      <c r="AD9" s="1">
        <v>2726.0659999999998</v>
      </c>
      <c r="AE9" s="28">
        <v>1.88</v>
      </c>
      <c r="AF9">
        <v>2.2000000000000002</v>
      </c>
      <c r="AG9">
        <v>11.362</v>
      </c>
      <c r="AH9">
        <v>330.06405699999999</v>
      </c>
      <c r="AI9">
        <v>8.9332329999999995</v>
      </c>
      <c r="AJ9">
        <v>116.246837</v>
      </c>
      <c r="AK9">
        <v>512</v>
      </c>
      <c r="AL9">
        <v>0</v>
      </c>
      <c r="AM9">
        <v>565</v>
      </c>
      <c r="AN9">
        <v>90</v>
      </c>
      <c r="AO9">
        <v>15.529776</v>
      </c>
      <c r="AP9">
        <v>3536.6</v>
      </c>
      <c r="AQ9">
        <v>94.3</v>
      </c>
      <c r="AR9">
        <v>49</v>
      </c>
      <c r="AS9">
        <v>14267</v>
      </c>
      <c r="AT9">
        <v>0</v>
      </c>
      <c r="AU9">
        <v>11.023</v>
      </c>
      <c r="AV9">
        <v>45804</v>
      </c>
      <c r="AW9">
        <v>0</v>
      </c>
      <c r="AX9" s="29">
        <v>0.46</v>
      </c>
      <c r="AY9">
        <v>0.87479999999999991</v>
      </c>
      <c r="AZ9" t="s">
        <v>69</v>
      </c>
      <c r="BA9" t="s">
        <v>525</v>
      </c>
      <c r="BB9">
        <v>7</v>
      </c>
      <c r="BC9" t="s">
        <v>530</v>
      </c>
      <c r="BD9">
        <v>8</v>
      </c>
      <c r="BE9">
        <v>107929.47100000001</v>
      </c>
      <c r="BF9">
        <v>5.6099468883712027E-2</v>
      </c>
      <c r="BG9">
        <v>4.9075815379471276E-2</v>
      </c>
      <c r="BH9">
        <v>275902.02499999997</v>
      </c>
      <c r="BI9">
        <v>2.1945420661555495E-2</v>
      </c>
      <c r="BJ9">
        <v>1.9197853994728745E-2</v>
      </c>
      <c r="BK9">
        <v>1</v>
      </c>
      <c r="BL9" t="s">
        <v>68</v>
      </c>
      <c r="BM9">
        <v>-1</v>
      </c>
      <c r="BN9" t="s">
        <v>528</v>
      </c>
    </row>
    <row r="10" spans="1:66">
      <c r="A10" s="140" t="str">
        <f t="shared" si="20"/>
        <v>공영급행</v>
      </c>
      <c r="B10" s="140" t="str">
        <f t="shared" si="1"/>
        <v>14-1</v>
      </c>
      <c r="C10" s="141" t="str">
        <f t="shared" si="21"/>
        <v>70바3113</v>
      </c>
      <c r="D10" s="115" t="str">
        <f t="shared" si="22"/>
        <v>대형</v>
      </c>
      <c r="E10" s="111" t="str">
        <f t="shared" si="16"/>
        <v>C</v>
      </c>
      <c r="F10" s="161">
        <f t="shared" si="17"/>
        <v>0.77359999999999995</v>
      </c>
      <c r="G10" s="162">
        <f t="shared" si="18"/>
        <v>1.9339999999999999</v>
      </c>
      <c r="H10" s="163">
        <f t="shared" si="19"/>
        <v>2.5</v>
      </c>
      <c r="I10" s="164">
        <f t="shared" si="23"/>
        <v>4941.0770000000002</v>
      </c>
      <c r="J10" s="165">
        <f t="shared" si="24"/>
        <v>2.6816490290855501E-2</v>
      </c>
      <c r="K10" s="165">
        <f t="shared" si="25"/>
        <v>0.34286196992988771</v>
      </c>
      <c r="L10" s="165">
        <f t="shared" si="26"/>
        <v>0.16676526190545096</v>
      </c>
      <c r="M10" s="166">
        <f t="shared" si="27"/>
        <v>10.111000000000001</v>
      </c>
      <c r="N10" s="167">
        <f t="shared" si="28"/>
        <v>0.02</v>
      </c>
      <c r="O10" s="167">
        <f t="shared" si="29"/>
        <v>6.6180000000000003</v>
      </c>
      <c r="P10" s="168">
        <f t="shared" si="30"/>
        <v>0</v>
      </c>
      <c r="Q10" s="169">
        <f t="shared" si="31"/>
        <v>75</v>
      </c>
      <c r="R10" s="170">
        <f t="shared" si="32"/>
        <v>24.505517387549219</v>
      </c>
      <c r="S10" s="142">
        <f t="shared" si="33"/>
        <v>1</v>
      </c>
      <c r="T10" s="142">
        <f t="shared" si="34"/>
        <v>327</v>
      </c>
      <c r="U10" t="s">
        <v>120</v>
      </c>
      <c r="V10" t="s">
        <v>121</v>
      </c>
      <c r="W10" s="4" t="s">
        <v>120</v>
      </c>
      <c r="X10" t="s">
        <v>121</v>
      </c>
      <c r="Y10" s="4" t="s">
        <v>223</v>
      </c>
      <c r="Z10" s="4" t="s">
        <v>148</v>
      </c>
      <c r="AA10" s="4" t="s">
        <v>48</v>
      </c>
      <c r="AB10" s="4">
        <v>504</v>
      </c>
      <c r="AC10" s="4">
        <v>4941.0770000000002</v>
      </c>
      <c r="AD10" s="4">
        <v>2555.4560000000001</v>
      </c>
      <c r="AE10" s="4">
        <v>1.9339999999999999</v>
      </c>
      <c r="AF10" s="4">
        <v>2.5</v>
      </c>
      <c r="AG10" s="4">
        <v>10.111000000000001</v>
      </c>
      <c r="AH10" s="4">
        <v>319.88626799999997</v>
      </c>
      <c r="AI10" s="4">
        <v>8.578227</v>
      </c>
      <c r="AJ10" s="4">
        <v>109.67683599999999</v>
      </c>
      <c r="AK10" s="4">
        <v>824</v>
      </c>
      <c r="AL10" s="4">
        <v>1</v>
      </c>
      <c r="AM10" s="4">
        <v>327</v>
      </c>
      <c r="AN10" s="4">
        <v>75</v>
      </c>
      <c r="AO10" s="4">
        <v>15.446355000000001</v>
      </c>
      <c r="AP10" s="4">
        <v>935.5</v>
      </c>
      <c r="AQ10" s="4">
        <v>0</v>
      </c>
      <c r="AR10" s="4">
        <v>22</v>
      </c>
      <c r="AS10" s="4">
        <v>5412</v>
      </c>
      <c r="AT10" s="4">
        <v>0.02</v>
      </c>
      <c r="AU10" s="4">
        <v>6.6180000000000003</v>
      </c>
      <c r="AV10" s="4">
        <v>42180</v>
      </c>
      <c r="AW10" s="4">
        <v>0</v>
      </c>
      <c r="AX10" s="30">
        <v>0.45</v>
      </c>
      <c r="AY10">
        <v>0.87681818181818172</v>
      </c>
      <c r="AZ10" t="s">
        <v>69</v>
      </c>
      <c r="BA10" t="s">
        <v>525</v>
      </c>
      <c r="BB10">
        <v>5</v>
      </c>
      <c r="BC10" t="s">
        <v>531</v>
      </c>
      <c r="BD10">
        <v>10</v>
      </c>
      <c r="BE10">
        <v>107929.47100000001</v>
      </c>
      <c r="BF10">
        <v>4.5138496046181864E-2</v>
      </c>
      <c r="BG10">
        <v>3.9578254033220364E-2</v>
      </c>
      <c r="BH10">
        <v>275902.02499999997</v>
      </c>
      <c r="BI10">
        <v>1.7657623208818425E-2</v>
      </c>
      <c r="BJ10">
        <v>1.5482525077186698E-2</v>
      </c>
      <c r="BK10">
        <v>1</v>
      </c>
      <c r="BL10" t="s">
        <v>68</v>
      </c>
      <c r="BM10">
        <v>-1</v>
      </c>
      <c r="BN10" t="s">
        <v>528</v>
      </c>
    </row>
    <row r="11" spans="1:66">
      <c r="A11" s="143" t="str">
        <f t="shared" si="20"/>
        <v>공영급행</v>
      </c>
      <c r="B11" s="143" t="str">
        <f t="shared" si="1"/>
        <v>14-1</v>
      </c>
      <c r="C11" s="144" t="str">
        <f t="shared" si="21"/>
        <v>70바3125</v>
      </c>
      <c r="D11" s="132" t="str">
        <f t="shared" si="22"/>
        <v>대형</v>
      </c>
      <c r="E11" s="128" t="str">
        <f t="shared" si="16"/>
        <v>F</v>
      </c>
      <c r="F11" s="151">
        <f t="shared" si="17"/>
        <v>0.84863636363636352</v>
      </c>
      <c r="G11" s="152">
        <f t="shared" si="18"/>
        <v>1.867</v>
      </c>
      <c r="H11" s="153">
        <f t="shared" si="19"/>
        <v>2.2000000000000002</v>
      </c>
      <c r="I11" s="154">
        <f t="shared" si="23"/>
        <v>4242.3599999999997</v>
      </c>
      <c r="J11" s="155">
        <f t="shared" si="24"/>
        <v>2.2250483722274381E-2</v>
      </c>
      <c r="K11" s="155">
        <f t="shared" si="25"/>
        <v>0.33827519207289641</v>
      </c>
      <c r="L11" s="155">
        <f t="shared" si="26"/>
        <v>0.16900970214691824</v>
      </c>
      <c r="M11" s="156">
        <f t="shared" si="27"/>
        <v>14.085000000000001</v>
      </c>
      <c r="N11" s="157">
        <f t="shared" si="28"/>
        <v>0</v>
      </c>
      <c r="O11" s="157">
        <f t="shared" si="29"/>
        <v>6.718</v>
      </c>
      <c r="P11" s="158">
        <f t="shared" si="30"/>
        <v>0.11666666666666667</v>
      </c>
      <c r="Q11" s="159">
        <f t="shared" si="31"/>
        <v>84</v>
      </c>
      <c r="R11" s="160">
        <f t="shared" si="32"/>
        <v>24.76184679404896</v>
      </c>
      <c r="S11" s="145">
        <f t="shared" si="33"/>
        <v>0</v>
      </c>
      <c r="T11" s="145">
        <f t="shared" si="34"/>
        <v>285</v>
      </c>
      <c r="U11" t="s">
        <v>120</v>
      </c>
      <c r="V11" s="5" t="s">
        <v>121</v>
      </c>
      <c r="W11" t="s">
        <v>120</v>
      </c>
      <c r="X11" s="5" t="s">
        <v>121</v>
      </c>
      <c r="Y11" t="s">
        <v>212</v>
      </c>
      <c r="Z11" t="s">
        <v>148</v>
      </c>
      <c r="AA11" t="s">
        <v>48</v>
      </c>
      <c r="AB11">
        <v>504</v>
      </c>
      <c r="AC11" s="1">
        <v>4242.3599999999997</v>
      </c>
      <c r="AD11" s="1">
        <v>2272.056</v>
      </c>
      <c r="AE11" s="28">
        <v>1.867</v>
      </c>
      <c r="AF11">
        <v>2.2000000000000002</v>
      </c>
      <c r="AG11">
        <v>14.085000000000001</v>
      </c>
      <c r="AH11">
        <v>267.91768100000002</v>
      </c>
      <c r="AI11">
        <v>5.9612980000000002</v>
      </c>
      <c r="AJ11">
        <v>90.629904999999994</v>
      </c>
      <c r="AK11">
        <v>717</v>
      </c>
      <c r="AL11">
        <v>0</v>
      </c>
      <c r="AM11">
        <v>285</v>
      </c>
      <c r="AN11">
        <v>84</v>
      </c>
      <c r="AO11">
        <v>15.834565</v>
      </c>
      <c r="AP11">
        <v>623.1</v>
      </c>
      <c r="AQ11">
        <v>7</v>
      </c>
      <c r="AR11">
        <v>23</v>
      </c>
      <c r="AS11">
        <v>7297</v>
      </c>
      <c r="AT11">
        <v>0</v>
      </c>
      <c r="AU11">
        <v>6.718</v>
      </c>
      <c r="AV11">
        <v>35986</v>
      </c>
      <c r="AW11">
        <v>0</v>
      </c>
      <c r="AX11" s="29">
        <v>0.53</v>
      </c>
      <c r="AY11">
        <v>0.79</v>
      </c>
      <c r="AZ11" t="s">
        <v>70</v>
      </c>
      <c r="BA11" t="s">
        <v>525</v>
      </c>
      <c r="BB11">
        <v>1</v>
      </c>
      <c r="BC11" t="s">
        <v>532</v>
      </c>
      <c r="BD11">
        <v>10</v>
      </c>
      <c r="BE11">
        <v>107929.47100000001</v>
      </c>
      <c r="BF11">
        <v>5.4745028816086755E-2</v>
      </c>
      <c r="BG11">
        <v>4.3248572764708539E-2</v>
      </c>
      <c r="BH11">
        <v>275902.02499999997</v>
      </c>
      <c r="BI11">
        <v>2.1415580403949558E-2</v>
      </c>
      <c r="BJ11">
        <v>1.6918308519120153E-2</v>
      </c>
      <c r="BK11">
        <v>1</v>
      </c>
      <c r="BL11" t="s">
        <v>67</v>
      </c>
      <c r="BM11">
        <v>-1</v>
      </c>
      <c r="BN11" t="s">
        <v>528</v>
      </c>
    </row>
    <row r="12" spans="1:66" s="2" customFormat="1">
      <c r="A12" s="140" t="str">
        <f t="shared" si="20"/>
        <v>공영급행</v>
      </c>
      <c r="B12" s="140" t="str">
        <f t="shared" si="1"/>
        <v>14-1</v>
      </c>
      <c r="C12" s="141" t="str">
        <f t="shared" si="21"/>
        <v>70바3131</v>
      </c>
      <c r="D12" s="115" t="str">
        <f t="shared" si="22"/>
        <v>대형</v>
      </c>
      <c r="E12" s="111" t="str">
        <f t="shared" si="16"/>
        <v>C</v>
      </c>
      <c r="F12" s="161">
        <f t="shared" si="17"/>
        <v>0.87045454545454537</v>
      </c>
      <c r="G12" s="162">
        <f t="shared" si="18"/>
        <v>1.915</v>
      </c>
      <c r="H12" s="163">
        <f t="shared" si="19"/>
        <v>2.2000000000000002</v>
      </c>
      <c r="I12" s="164">
        <f t="shared" si="23"/>
        <v>5059.4709999999995</v>
      </c>
      <c r="J12" s="165">
        <f t="shared" si="24"/>
        <v>2.1061153101962424E-2</v>
      </c>
      <c r="K12" s="165">
        <f t="shared" si="25"/>
        <v>0.33209723152114756</v>
      </c>
      <c r="L12" s="165">
        <f t="shared" si="26"/>
        <v>7.471136804618507E-2</v>
      </c>
      <c r="M12" s="166">
        <f t="shared" si="27"/>
        <v>10.599</v>
      </c>
      <c r="N12" s="167">
        <f t="shared" si="28"/>
        <v>0</v>
      </c>
      <c r="O12" s="167">
        <f t="shared" si="29"/>
        <v>11.917999999999999</v>
      </c>
      <c r="P12" s="168">
        <f t="shared" si="30"/>
        <v>7.4999999999999997E-2</v>
      </c>
      <c r="Q12" s="169">
        <f t="shared" si="31"/>
        <v>85</v>
      </c>
      <c r="R12" s="170">
        <f t="shared" si="32"/>
        <v>24.420836829815954</v>
      </c>
      <c r="S12" s="142">
        <f t="shared" si="33"/>
        <v>0</v>
      </c>
      <c r="T12" s="142">
        <f t="shared" si="34"/>
        <v>603</v>
      </c>
      <c r="U12" t="s">
        <v>120</v>
      </c>
      <c r="V12" s="5" t="s">
        <v>121</v>
      </c>
      <c r="W12" t="s">
        <v>120</v>
      </c>
      <c r="X12" s="5" t="s">
        <v>121</v>
      </c>
      <c r="Y12" t="s">
        <v>248</v>
      </c>
      <c r="Z12" t="s">
        <v>148</v>
      </c>
      <c r="AA12" t="s">
        <v>48</v>
      </c>
      <c r="AB12">
        <v>504</v>
      </c>
      <c r="AC12" s="1">
        <v>5059.4709999999995</v>
      </c>
      <c r="AD12" s="1">
        <v>2642.1579999999999</v>
      </c>
      <c r="AE12" s="28">
        <v>1.915</v>
      </c>
      <c r="AF12">
        <v>2.2000000000000002</v>
      </c>
      <c r="AG12">
        <v>10.599</v>
      </c>
      <c r="AH12">
        <v>320.29238700000002</v>
      </c>
      <c r="AI12">
        <v>6.7457269999999996</v>
      </c>
      <c r="AJ12">
        <v>106.36821500000001</v>
      </c>
      <c r="AK12">
        <v>378</v>
      </c>
      <c r="AL12">
        <v>0</v>
      </c>
      <c r="AM12">
        <v>603</v>
      </c>
      <c r="AN12">
        <v>85</v>
      </c>
      <c r="AO12">
        <v>15.796412999999999</v>
      </c>
      <c r="AP12">
        <v>1174.8</v>
      </c>
      <c r="AQ12">
        <v>4.5</v>
      </c>
      <c r="AR12">
        <v>13</v>
      </c>
      <c r="AS12">
        <v>5623</v>
      </c>
      <c r="AT12">
        <v>0</v>
      </c>
      <c r="AU12">
        <v>11.917999999999999</v>
      </c>
      <c r="AV12">
        <v>41782</v>
      </c>
      <c r="AW12">
        <v>0</v>
      </c>
      <c r="AX12" s="29">
        <v>0.46</v>
      </c>
      <c r="AY12" s="2">
        <v>0.86318181818181816</v>
      </c>
      <c r="AZ12" s="2" t="s">
        <v>69</v>
      </c>
      <c r="BA12" s="2" t="s">
        <v>525</v>
      </c>
      <c r="BB12" s="2">
        <v>13</v>
      </c>
      <c r="BC12" s="2" t="s">
        <v>533</v>
      </c>
      <c r="BD12" s="2">
        <v>10</v>
      </c>
      <c r="BE12" s="2">
        <v>107929.47100000001</v>
      </c>
      <c r="BF12" s="2">
        <v>4.9857587090369415E-2</v>
      </c>
      <c r="BG12" s="2">
        <v>4.3036162674823415E-2</v>
      </c>
      <c r="BH12" s="2">
        <v>275902.02499999997</v>
      </c>
      <c r="BI12" s="2">
        <v>1.9503673450747602E-2</v>
      </c>
      <c r="BJ12" s="2">
        <v>1.683521631044077E-2</v>
      </c>
      <c r="BK12" s="2">
        <v>1</v>
      </c>
      <c r="BL12" s="2" t="s">
        <v>68</v>
      </c>
      <c r="BM12" s="2">
        <v>-1</v>
      </c>
      <c r="BN12" s="2" t="s">
        <v>528</v>
      </c>
    </row>
    <row r="13" spans="1:66">
      <c r="A13" s="143" t="str">
        <f t="shared" si="20"/>
        <v>공영급행</v>
      </c>
      <c r="B13" s="143" t="str">
        <f t="shared" si="1"/>
        <v>14-1</v>
      </c>
      <c r="C13" s="144" t="str">
        <f t="shared" si="21"/>
        <v>70바3132</v>
      </c>
      <c r="D13" s="132" t="str">
        <f t="shared" si="22"/>
        <v>대형</v>
      </c>
      <c r="E13" s="128" t="str">
        <f t="shared" si="16"/>
        <v>C</v>
      </c>
      <c r="F13" s="151">
        <f t="shared" si="17"/>
        <v>0.82440000000000002</v>
      </c>
      <c r="G13" s="152">
        <f t="shared" si="18"/>
        <v>2.0609999999999999</v>
      </c>
      <c r="H13" s="153">
        <f t="shared" si="19"/>
        <v>2.5</v>
      </c>
      <c r="I13" s="154">
        <f t="shared" si="23"/>
        <v>4603.5919999999996</v>
      </c>
      <c r="J13" s="155">
        <f t="shared" si="24"/>
        <v>1.8045771792284095E-2</v>
      </c>
      <c r="K13" s="155">
        <f t="shared" si="25"/>
        <v>0.34018587772054942</v>
      </c>
      <c r="L13" s="155">
        <f t="shared" si="26"/>
        <v>0.18659342530789003</v>
      </c>
      <c r="M13" s="156">
        <f t="shared" si="27"/>
        <v>11.444000000000001</v>
      </c>
      <c r="N13" s="157">
        <f t="shared" si="28"/>
        <v>4.2999999999999997E-2</v>
      </c>
      <c r="O13" s="157">
        <f t="shared" si="29"/>
        <v>6.2130000000000001</v>
      </c>
      <c r="P13" s="158">
        <f t="shared" si="30"/>
        <v>0.12166666666666666</v>
      </c>
      <c r="Q13" s="159">
        <f t="shared" si="31"/>
        <v>91</v>
      </c>
      <c r="R13" s="160">
        <f t="shared" si="32"/>
        <v>24.847742945172641</v>
      </c>
      <c r="S13" s="145">
        <f t="shared" si="33"/>
        <v>2</v>
      </c>
      <c r="T13" s="145">
        <f t="shared" si="34"/>
        <v>286</v>
      </c>
      <c r="U13" t="s">
        <v>120</v>
      </c>
      <c r="V13" t="s">
        <v>121</v>
      </c>
      <c r="W13" s="4" t="s">
        <v>120</v>
      </c>
      <c r="X13" t="s">
        <v>121</v>
      </c>
      <c r="Y13" s="4" t="s">
        <v>218</v>
      </c>
      <c r="Z13" s="4" t="s">
        <v>148</v>
      </c>
      <c r="AA13" s="4" t="s">
        <v>48</v>
      </c>
      <c r="AB13" s="4">
        <v>504</v>
      </c>
      <c r="AC13" s="4">
        <v>4603.5919999999996</v>
      </c>
      <c r="AD13" s="4">
        <v>2233.4050000000002</v>
      </c>
      <c r="AE13" s="4">
        <v>2.0609999999999999</v>
      </c>
      <c r="AF13" s="4">
        <v>2.5</v>
      </c>
      <c r="AG13" s="4">
        <v>11.444000000000001</v>
      </c>
      <c r="AH13" s="4">
        <v>288.68989699999997</v>
      </c>
      <c r="AI13" s="4">
        <v>5.209632</v>
      </c>
      <c r="AJ13" s="4">
        <v>98.208225999999996</v>
      </c>
      <c r="AK13" s="4">
        <v>859</v>
      </c>
      <c r="AL13" s="4">
        <v>2</v>
      </c>
      <c r="AM13" s="4">
        <v>286</v>
      </c>
      <c r="AN13" s="4">
        <v>91</v>
      </c>
      <c r="AO13" s="4">
        <v>15.946495000000001</v>
      </c>
      <c r="AP13" s="4">
        <v>1558.9</v>
      </c>
      <c r="AQ13" s="4">
        <v>7.3</v>
      </c>
      <c r="AR13" s="4">
        <v>26</v>
      </c>
      <c r="AS13" s="4">
        <v>9349</v>
      </c>
      <c r="AT13" s="4">
        <v>4.2999999999999997E-2</v>
      </c>
      <c r="AU13" s="4">
        <v>6.2130000000000001</v>
      </c>
      <c r="AV13" s="4">
        <v>39286</v>
      </c>
      <c r="AW13" s="4">
        <v>0</v>
      </c>
      <c r="AX13" s="30">
        <v>0.51</v>
      </c>
      <c r="AY13">
        <v>0.86863636363636354</v>
      </c>
      <c r="AZ13" t="s">
        <v>69</v>
      </c>
      <c r="BA13" t="s">
        <v>525</v>
      </c>
      <c r="BB13">
        <v>10</v>
      </c>
      <c r="BC13" t="s">
        <v>534</v>
      </c>
      <c r="BD13">
        <v>4</v>
      </c>
      <c r="BE13">
        <v>107929.47100000001</v>
      </c>
      <c r="BF13">
        <v>1.6800147199832006E-2</v>
      </c>
      <c r="BG13">
        <v>1.459321877221771E-2</v>
      </c>
      <c r="BH13">
        <v>275902.02499999997</v>
      </c>
      <c r="BI13">
        <v>6.5720104808944411E-3</v>
      </c>
      <c r="BJ13">
        <v>5.7086872859042166E-3</v>
      </c>
      <c r="BK13">
        <v>1</v>
      </c>
      <c r="BL13" t="s">
        <v>68</v>
      </c>
      <c r="BM13">
        <v>-1</v>
      </c>
      <c r="BN13" t="s">
        <v>528</v>
      </c>
    </row>
    <row r="14" spans="1:66">
      <c r="A14" s="140" t="str">
        <f t="shared" si="20"/>
        <v>공영급행</v>
      </c>
      <c r="B14" s="140" t="str">
        <f t="shared" si="1"/>
        <v>14-1</v>
      </c>
      <c r="C14" s="141" t="str">
        <f t="shared" si="21"/>
        <v>70바3133</v>
      </c>
      <c r="D14" s="115" t="str">
        <f t="shared" si="22"/>
        <v>대형</v>
      </c>
      <c r="E14" s="111" t="str">
        <f t="shared" si="16"/>
        <v>D</v>
      </c>
      <c r="F14" s="161">
        <f t="shared" si="17"/>
        <v>0.87</v>
      </c>
      <c r="G14" s="162">
        <f t="shared" si="18"/>
        <v>2.0009999999999999</v>
      </c>
      <c r="H14" s="163">
        <f t="shared" si="19"/>
        <v>2.2999999999999998</v>
      </c>
      <c r="I14" s="164">
        <f t="shared" si="23"/>
        <v>5655.0169999999998</v>
      </c>
      <c r="J14" s="165">
        <f t="shared" si="24"/>
        <v>1.5188735627589942E-2</v>
      </c>
      <c r="K14" s="165">
        <f t="shared" si="25"/>
        <v>0.33203189252196058</v>
      </c>
      <c r="L14" s="165">
        <f t="shared" si="26"/>
        <v>7.197149009454791E-2</v>
      </c>
      <c r="M14" s="166">
        <f t="shared" si="27"/>
        <v>10.236000000000001</v>
      </c>
      <c r="N14" s="167">
        <f t="shared" si="28"/>
        <v>0</v>
      </c>
      <c r="O14" s="167">
        <f t="shared" si="29"/>
        <v>3.802</v>
      </c>
      <c r="P14" s="168">
        <f t="shared" si="30"/>
        <v>0.6</v>
      </c>
      <c r="Q14" s="169">
        <f t="shared" si="31"/>
        <v>86</v>
      </c>
      <c r="R14" s="170">
        <f t="shared" si="32"/>
        <v>24.455287673538507</v>
      </c>
      <c r="S14" s="142">
        <f t="shared" si="33"/>
        <v>0</v>
      </c>
      <c r="T14" s="142">
        <f t="shared" si="34"/>
        <v>215</v>
      </c>
      <c r="U14" t="s">
        <v>120</v>
      </c>
      <c r="V14" s="5" t="s">
        <v>121</v>
      </c>
      <c r="W14" t="s">
        <v>120</v>
      </c>
      <c r="X14" s="5" t="s">
        <v>121</v>
      </c>
      <c r="Y14" t="s">
        <v>249</v>
      </c>
      <c r="Z14" t="s">
        <v>148</v>
      </c>
      <c r="AA14" t="s">
        <v>48</v>
      </c>
      <c r="AB14">
        <v>504</v>
      </c>
      <c r="AC14" s="1">
        <v>5655.0169999999998</v>
      </c>
      <c r="AD14" s="1">
        <v>2826.6909999999998</v>
      </c>
      <c r="AE14" s="28">
        <v>2.0009999999999999</v>
      </c>
      <c r="AF14">
        <v>2.2999999999999998</v>
      </c>
      <c r="AG14">
        <v>10.236000000000001</v>
      </c>
      <c r="AH14">
        <v>354.23764899999998</v>
      </c>
      <c r="AI14">
        <v>5.3804220000000003</v>
      </c>
      <c r="AJ14">
        <v>117.618197</v>
      </c>
      <c r="AK14">
        <v>407</v>
      </c>
      <c r="AL14">
        <v>0</v>
      </c>
      <c r="AM14">
        <v>215</v>
      </c>
      <c r="AN14">
        <v>86</v>
      </c>
      <c r="AO14">
        <v>15.963907000000001</v>
      </c>
      <c r="AP14">
        <v>947.4</v>
      </c>
      <c r="AQ14">
        <v>36</v>
      </c>
      <c r="AR14">
        <v>9</v>
      </c>
      <c r="AS14">
        <v>3034</v>
      </c>
      <c r="AT14">
        <v>0</v>
      </c>
      <c r="AU14">
        <v>3.802</v>
      </c>
      <c r="AV14">
        <v>48406</v>
      </c>
      <c r="AW14">
        <v>0</v>
      </c>
      <c r="AX14" s="29">
        <v>0.47</v>
      </c>
      <c r="AY14">
        <v>0.8468</v>
      </c>
      <c r="AZ14" t="s">
        <v>67</v>
      </c>
      <c r="BA14" t="s">
        <v>525</v>
      </c>
      <c r="BB14">
        <v>2</v>
      </c>
      <c r="BC14" t="s">
        <v>535</v>
      </c>
      <c r="BD14">
        <v>10</v>
      </c>
      <c r="BE14">
        <v>107929.47100000001</v>
      </c>
      <c r="BF14">
        <v>5.0686378329418476E-2</v>
      </c>
      <c r="BG14">
        <v>4.2921225169351568E-2</v>
      </c>
      <c r="BH14">
        <v>275902.02499999997</v>
      </c>
      <c r="BI14">
        <v>1.9827886366546244E-2</v>
      </c>
      <c r="BJ14">
        <v>1.6790254175191359E-2</v>
      </c>
      <c r="BK14">
        <v>1</v>
      </c>
      <c r="BL14" t="s">
        <v>68</v>
      </c>
      <c r="BM14">
        <v>-2</v>
      </c>
      <c r="BN14" t="s">
        <v>528</v>
      </c>
    </row>
    <row r="15" spans="1:66">
      <c r="A15" s="143" t="str">
        <f t="shared" si="20"/>
        <v>공영급행</v>
      </c>
      <c r="B15" s="143" t="str">
        <f t="shared" si="1"/>
        <v>14-1</v>
      </c>
      <c r="C15" s="144" t="str">
        <f t="shared" si="21"/>
        <v>70바3135</v>
      </c>
      <c r="D15" s="132" t="str">
        <f t="shared" si="22"/>
        <v>대형</v>
      </c>
      <c r="E15" s="128" t="str">
        <f t="shared" si="16"/>
        <v>C</v>
      </c>
      <c r="F15" s="151">
        <f t="shared" si="17"/>
        <v>0.86590909090909085</v>
      </c>
      <c r="G15" s="152">
        <f t="shared" si="18"/>
        <v>1.905</v>
      </c>
      <c r="H15" s="153">
        <f t="shared" si="19"/>
        <v>2.2000000000000002</v>
      </c>
      <c r="I15" s="154">
        <f t="shared" si="23"/>
        <v>4643.759</v>
      </c>
      <c r="J15" s="155">
        <f t="shared" si="24"/>
        <v>2.1622016610232695E-2</v>
      </c>
      <c r="K15" s="155">
        <f t="shared" si="25"/>
        <v>0.33624843970397772</v>
      </c>
      <c r="L15" s="155">
        <f t="shared" si="26"/>
        <v>0.15978434712051165</v>
      </c>
      <c r="M15" s="156">
        <f t="shared" si="27"/>
        <v>11.141</v>
      </c>
      <c r="N15" s="157">
        <f t="shared" si="28"/>
        <v>4.2999999999999997E-2</v>
      </c>
      <c r="O15" s="157">
        <f t="shared" si="29"/>
        <v>5.6849999999999996</v>
      </c>
      <c r="P15" s="158">
        <f t="shared" si="30"/>
        <v>3.833333333333333E-2</v>
      </c>
      <c r="Q15" s="159">
        <f t="shared" si="31"/>
        <v>83</v>
      </c>
      <c r="R15" s="160">
        <f t="shared" si="32"/>
        <v>24.504952244023698</v>
      </c>
      <c r="S15" s="145">
        <f t="shared" si="33"/>
        <v>2</v>
      </c>
      <c r="T15" s="145">
        <f t="shared" si="34"/>
        <v>264</v>
      </c>
      <c r="U15" t="s">
        <v>120</v>
      </c>
      <c r="V15" s="5" t="s">
        <v>121</v>
      </c>
      <c r="W15" t="s">
        <v>120</v>
      </c>
      <c r="X15" s="5" t="s">
        <v>121</v>
      </c>
      <c r="Y15" t="s">
        <v>250</v>
      </c>
      <c r="Z15" t="s">
        <v>148</v>
      </c>
      <c r="AA15" t="s">
        <v>48</v>
      </c>
      <c r="AB15">
        <v>504</v>
      </c>
      <c r="AC15" s="1">
        <v>4643.759</v>
      </c>
      <c r="AD15" s="1">
        <v>2438.1129999999998</v>
      </c>
      <c r="AE15" s="28">
        <v>1.905</v>
      </c>
      <c r="AF15">
        <v>2.2000000000000002</v>
      </c>
      <c r="AG15">
        <v>11.141</v>
      </c>
      <c r="AH15">
        <v>295.11627499999997</v>
      </c>
      <c r="AI15">
        <v>6.3810089999999997</v>
      </c>
      <c r="AJ15">
        <v>99.232387000000003</v>
      </c>
      <c r="AK15">
        <v>742</v>
      </c>
      <c r="AL15">
        <v>2</v>
      </c>
      <c r="AM15">
        <v>264</v>
      </c>
      <c r="AN15">
        <v>83</v>
      </c>
      <c r="AO15">
        <v>15.735353</v>
      </c>
      <c r="AP15">
        <v>1190.2</v>
      </c>
      <c r="AQ15">
        <v>2.2999999999999998</v>
      </c>
      <c r="AR15">
        <v>32</v>
      </c>
      <c r="AS15">
        <v>11404</v>
      </c>
      <c r="AT15">
        <v>4.2999999999999997E-2</v>
      </c>
      <c r="AU15">
        <v>5.6849999999999996</v>
      </c>
      <c r="AV15">
        <v>42872</v>
      </c>
      <c r="AW15">
        <v>0</v>
      </c>
      <c r="AX15" s="29">
        <v>0.47</v>
      </c>
      <c r="AY15">
        <v>0.89000000000000012</v>
      </c>
      <c r="AZ15" t="s">
        <v>69</v>
      </c>
      <c r="BA15" t="s">
        <v>525</v>
      </c>
      <c r="BB15">
        <v>2</v>
      </c>
      <c r="BC15" t="s">
        <v>536</v>
      </c>
      <c r="BD15">
        <v>9</v>
      </c>
      <c r="BE15">
        <v>107929.47100000001</v>
      </c>
      <c r="BF15">
        <v>5.1118317813306058E-2</v>
      </c>
      <c r="BG15">
        <v>4.5495302853842401E-2</v>
      </c>
      <c r="BH15">
        <v>275902.02499999997</v>
      </c>
      <c r="BI15">
        <v>1.9996855767912543E-2</v>
      </c>
      <c r="BJ15">
        <v>1.7797201633442165E-2</v>
      </c>
      <c r="BK15">
        <v>1</v>
      </c>
      <c r="BL15" t="s">
        <v>68</v>
      </c>
      <c r="BM15">
        <v>-1</v>
      </c>
      <c r="BN15" t="s">
        <v>528</v>
      </c>
    </row>
    <row r="16" spans="1:66">
      <c r="A16" s="140" t="str">
        <f t="shared" si="20"/>
        <v>공영급행</v>
      </c>
      <c r="B16" s="140" t="str">
        <f t="shared" si="1"/>
        <v>14-1</v>
      </c>
      <c r="C16" s="141" t="str">
        <f t="shared" si="21"/>
        <v>70바3138</v>
      </c>
      <c r="D16" s="115" t="str">
        <f t="shared" si="22"/>
        <v>대형</v>
      </c>
      <c r="E16" s="111" t="str">
        <f t="shared" si="16"/>
        <v>C</v>
      </c>
      <c r="F16" s="161">
        <f t="shared" si="17"/>
        <v>0.81590909090909081</v>
      </c>
      <c r="G16" s="162">
        <f t="shared" si="18"/>
        <v>1.7949999999999999</v>
      </c>
      <c r="H16" s="163">
        <f t="shared" si="19"/>
        <v>2.2000000000000002</v>
      </c>
      <c r="I16" s="164">
        <f t="shared" si="23"/>
        <v>4418.9449999999997</v>
      </c>
      <c r="J16" s="165">
        <f t="shared" si="24"/>
        <v>1.5221905874635963E-2</v>
      </c>
      <c r="K16" s="165">
        <f t="shared" si="25"/>
        <v>0.32789321516052167</v>
      </c>
      <c r="L16" s="165">
        <f t="shared" si="26"/>
        <v>0.20955228001253695</v>
      </c>
      <c r="M16" s="166">
        <f t="shared" si="27"/>
        <v>11.903</v>
      </c>
      <c r="N16" s="167">
        <f t="shared" si="28"/>
        <v>0</v>
      </c>
      <c r="O16" s="167">
        <f t="shared" si="29"/>
        <v>6.4950000000000001</v>
      </c>
      <c r="P16" s="168">
        <f t="shared" si="30"/>
        <v>0</v>
      </c>
      <c r="Q16" s="169">
        <f t="shared" si="31"/>
        <v>74</v>
      </c>
      <c r="R16" s="170">
        <f t="shared" si="32"/>
        <v>24.584699368640479</v>
      </c>
      <c r="S16" s="142">
        <f t="shared" si="33"/>
        <v>0</v>
      </c>
      <c r="T16" s="142">
        <f t="shared" si="34"/>
        <v>287</v>
      </c>
      <c r="U16" t="s">
        <v>120</v>
      </c>
      <c r="V16" t="s">
        <v>121</v>
      </c>
      <c r="W16" s="4" t="s">
        <v>120</v>
      </c>
      <c r="X16" t="s">
        <v>121</v>
      </c>
      <c r="Y16" s="4" t="s">
        <v>251</v>
      </c>
      <c r="Z16" s="4" t="s">
        <v>148</v>
      </c>
      <c r="AA16" s="4" t="s">
        <v>48</v>
      </c>
      <c r="AB16" s="4">
        <v>504</v>
      </c>
      <c r="AC16" s="4">
        <v>4418.9449999999997</v>
      </c>
      <c r="AD16" s="4">
        <v>2462.1819999999998</v>
      </c>
      <c r="AE16" s="4">
        <v>1.7949999999999999</v>
      </c>
      <c r="AF16" s="4">
        <v>2.2000000000000002</v>
      </c>
      <c r="AG16" s="4">
        <v>11.903</v>
      </c>
      <c r="AH16" s="4">
        <v>273.63045299999999</v>
      </c>
      <c r="AI16" s="4">
        <v>4.1651769999999999</v>
      </c>
      <c r="AJ16" s="4">
        <v>89.721569000000002</v>
      </c>
      <c r="AK16" s="4">
        <v>926</v>
      </c>
      <c r="AL16" s="4">
        <v>0</v>
      </c>
      <c r="AM16" s="4">
        <v>287</v>
      </c>
      <c r="AN16" s="4">
        <v>74</v>
      </c>
      <c r="AO16" s="4">
        <v>16.149317</v>
      </c>
      <c r="AP16" s="4">
        <v>847.9</v>
      </c>
      <c r="AQ16" s="4">
        <v>0</v>
      </c>
      <c r="AR16" s="4">
        <v>9</v>
      </c>
      <c r="AS16" s="4">
        <v>4461</v>
      </c>
      <c r="AT16" s="4">
        <v>0</v>
      </c>
      <c r="AU16" s="4">
        <v>6.4950000000000001</v>
      </c>
      <c r="AV16" s="4">
        <v>37517</v>
      </c>
      <c r="AW16" s="4">
        <v>0</v>
      </c>
      <c r="AX16" s="30">
        <v>0.46</v>
      </c>
      <c r="AY16">
        <v>0.86363636363636354</v>
      </c>
      <c r="AZ16" t="s">
        <v>69</v>
      </c>
      <c r="BA16" t="s">
        <v>525</v>
      </c>
      <c r="BB16">
        <v>12</v>
      </c>
      <c r="BC16" t="s">
        <v>537</v>
      </c>
      <c r="BD16">
        <v>9</v>
      </c>
      <c r="BE16">
        <v>107929.47100000001</v>
      </c>
      <c r="BF16">
        <v>4.6807057916553672E-2</v>
      </c>
      <c r="BG16">
        <v>4.0424277291569076E-2</v>
      </c>
      <c r="BH16">
        <v>275902.02499999997</v>
      </c>
      <c r="BI16">
        <v>1.8310344043324801E-2</v>
      </c>
      <c r="BJ16">
        <v>1.5813478946507781E-2</v>
      </c>
      <c r="BK16">
        <v>1</v>
      </c>
      <c r="BL16" t="s">
        <v>68</v>
      </c>
      <c r="BM16">
        <v>-1</v>
      </c>
      <c r="BN16" t="s">
        <v>528</v>
      </c>
    </row>
    <row r="17" spans="1:66">
      <c r="A17" s="143" t="str">
        <f t="shared" si="20"/>
        <v>공영급행</v>
      </c>
      <c r="B17" s="143" t="str">
        <f t="shared" si="1"/>
        <v>14-1</v>
      </c>
      <c r="C17" s="144" t="str">
        <f t="shared" si="21"/>
        <v>70바3144</v>
      </c>
      <c r="D17" s="132" t="str">
        <f t="shared" si="22"/>
        <v>대형</v>
      </c>
      <c r="E17" s="128" t="str">
        <f t="shared" si="16"/>
        <v>D</v>
      </c>
      <c r="F17" s="151">
        <f t="shared" si="17"/>
        <v>0.87181818181818171</v>
      </c>
      <c r="G17" s="152">
        <f t="shared" si="18"/>
        <v>1.9179999999999999</v>
      </c>
      <c r="H17" s="153">
        <f t="shared" si="19"/>
        <v>2.2000000000000002</v>
      </c>
      <c r="I17" s="154">
        <f t="shared" si="23"/>
        <v>4783.3850000000002</v>
      </c>
      <c r="J17" s="155">
        <f t="shared" si="24"/>
        <v>1.9451335392352474E-2</v>
      </c>
      <c r="K17" s="155">
        <f t="shared" si="25"/>
        <v>0.34406077980276006</v>
      </c>
      <c r="L17" s="155">
        <f t="shared" si="26"/>
        <v>0.16640935237284893</v>
      </c>
      <c r="M17" s="156">
        <f t="shared" si="27"/>
        <v>11.304</v>
      </c>
      <c r="N17" s="157">
        <f t="shared" si="28"/>
        <v>8.4000000000000005E-2</v>
      </c>
      <c r="O17" s="157">
        <f t="shared" si="29"/>
        <v>7.2539999999999996</v>
      </c>
      <c r="P17" s="158">
        <f t="shared" si="30"/>
        <v>0.35333333333333333</v>
      </c>
      <c r="Q17" s="159">
        <f t="shared" si="31"/>
        <v>88</v>
      </c>
      <c r="R17" s="160">
        <f t="shared" si="32"/>
        <v>25.446759226897008</v>
      </c>
      <c r="S17" s="145">
        <f t="shared" si="33"/>
        <v>4</v>
      </c>
      <c r="T17" s="145">
        <f t="shared" si="34"/>
        <v>347</v>
      </c>
      <c r="U17" t="s">
        <v>120</v>
      </c>
      <c r="V17" s="5" t="s">
        <v>121</v>
      </c>
      <c r="W17" t="s">
        <v>120</v>
      </c>
      <c r="X17" s="5" t="s">
        <v>121</v>
      </c>
      <c r="Y17" t="s">
        <v>222</v>
      </c>
      <c r="Z17" t="s">
        <v>148</v>
      </c>
      <c r="AA17" t="s">
        <v>48</v>
      </c>
      <c r="AB17">
        <v>504</v>
      </c>
      <c r="AC17" s="1">
        <v>4783.3850000000002</v>
      </c>
      <c r="AD17" s="1">
        <v>2493.3290000000002</v>
      </c>
      <c r="AE17" s="28">
        <v>1.9179999999999999</v>
      </c>
      <c r="AF17">
        <v>2.2000000000000002</v>
      </c>
      <c r="AG17">
        <v>11.304</v>
      </c>
      <c r="AH17">
        <v>295.33350200000001</v>
      </c>
      <c r="AI17">
        <v>5.744631</v>
      </c>
      <c r="AJ17">
        <v>101.612675</v>
      </c>
      <c r="AK17">
        <v>796</v>
      </c>
      <c r="AL17">
        <v>4</v>
      </c>
      <c r="AM17">
        <v>347</v>
      </c>
      <c r="AN17">
        <v>88</v>
      </c>
      <c r="AO17">
        <v>16.196553000000002</v>
      </c>
      <c r="AP17">
        <v>1516.4</v>
      </c>
      <c r="AQ17">
        <v>21.2</v>
      </c>
      <c r="AR17">
        <v>28</v>
      </c>
      <c r="AS17">
        <v>10490</v>
      </c>
      <c r="AT17">
        <v>8.4000000000000005E-2</v>
      </c>
      <c r="AU17">
        <v>7.2539999999999996</v>
      </c>
      <c r="AV17">
        <v>39110</v>
      </c>
      <c r="AW17">
        <v>0</v>
      </c>
      <c r="AX17" s="29">
        <v>0.46</v>
      </c>
      <c r="AY17">
        <v>0.84636363636363632</v>
      </c>
      <c r="AZ17" t="s">
        <v>67</v>
      </c>
      <c r="BA17" t="s">
        <v>525</v>
      </c>
      <c r="BB17">
        <v>3</v>
      </c>
      <c r="BC17" t="s">
        <v>538</v>
      </c>
      <c r="BD17">
        <v>9</v>
      </c>
      <c r="BE17">
        <v>107929.47100000001</v>
      </c>
      <c r="BF17">
        <v>4.6610587019369341E-2</v>
      </c>
      <c r="BG17">
        <v>3.9449505922757137E-2</v>
      </c>
      <c r="BH17">
        <v>275902.02499999997</v>
      </c>
      <c r="BI17">
        <v>1.8233487050339701E-2</v>
      </c>
      <c r="BJ17">
        <v>1.5432160403514783E-2</v>
      </c>
      <c r="BK17">
        <v>1</v>
      </c>
      <c r="BL17" t="s">
        <v>68</v>
      </c>
      <c r="BM17">
        <v>-2</v>
      </c>
      <c r="BN17" t="s">
        <v>528</v>
      </c>
    </row>
    <row r="18" spans="1:66">
      <c r="A18" s="140" t="str">
        <f t="shared" si="20"/>
        <v>공영급행</v>
      </c>
      <c r="B18" s="140" t="str">
        <f t="shared" si="1"/>
        <v>14-1</v>
      </c>
      <c r="C18" s="141" t="str">
        <f t="shared" si="21"/>
        <v>70바3145</v>
      </c>
      <c r="D18" s="115" t="str">
        <f t="shared" si="22"/>
        <v>대형</v>
      </c>
      <c r="E18" s="111" t="str">
        <f t="shared" si="16"/>
        <v>C</v>
      </c>
      <c r="F18" s="161">
        <f t="shared" si="17"/>
        <v>0.86999999999999988</v>
      </c>
      <c r="G18" s="162">
        <f t="shared" si="18"/>
        <v>1.9139999999999999</v>
      </c>
      <c r="H18" s="163">
        <f t="shared" si="19"/>
        <v>2.2000000000000002</v>
      </c>
      <c r="I18" s="164">
        <f t="shared" si="23"/>
        <v>2356.8040000000001</v>
      </c>
      <c r="J18" s="165">
        <f t="shared" si="24"/>
        <v>2.0838467488875113E-2</v>
      </c>
      <c r="K18" s="165">
        <f t="shared" si="25"/>
        <v>0.34851499760648019</v>
      </c>
      <c r="L18" s="165">
        <f t="shared" si="26"/>
        <v>0.1883907189566888</v>
      </c>
      <c r="M18" s="166">
        <f t="shared" si="27"/>
        <v>10.696</v>
      </c>
      <c r="N18" s="167">
        <f t="shared" si="28"/>
        <v>0</v>
      </c>
      <c r="O18" s="167">
        <f t="shared" si="29"/>
        <v>3.4790000000000001</v>
      </c>
      <c r="P18" s="168">
        <f t="shared" si="30"/>
        <v>6.3333333333333325E-2</v>
      </c>
      <c r="Q18" s="169">
        <f t="shared" si="31"/>
        <v>84</v>
      </c>
      <c r="R18" s="170">
        <f t="shared" si="32"/>
        <v>24.547543187036659</v>
      </c>
      <c r="S18" s="142">
        <f t="shared" si="33"/>
        <v>0</v>
      </c>
      <c r="T18" s="142">
        <f t="shared" si="34"/>
        <v>82</v>
      </c>
      <c r="U18" t="s">
        <v>120</v>
      </c>
      <c r="V18" s="5" t="s">
        <v>121</v>
      </c>
      <c r="W18" t="s">
        <v>120</v>
      </c>
      <c r="X18" s="5" t="s">
        <v>121</v>
      </c>
      <c r="Y18" t="s">
        <v>252</v>
      </c>
      <c r="Z18" t="s">
        <v>148</v>
      </c>
      <c r="AA18" t="s">
        <v>48</v>
      </c>
      <c r="AB18">
        <v>504</v>
      </c>
      <c r="AC18" s="1">
        <v>2356.8040000000001</v>
      </c>
      <c r="AD18" s="1">
        <v>1231.1310000000001</v>
      </c>
      <c r="AE18" s="28">
        <v>1.9139999999999999</v>
      </c>
      <c r="AF18">
        <v>2.2000000000000002</v>
      </c>
      <c r="AG18">
        <v>10.696</v>
      </c>
      <c r="AH18">
        <v>152.24022600000001</v>
      </c>
      <c r="AI18">
        <v>3.172453</v>
      </c>
      <c r="AJ18">
        <v>53.058002000000002</v>
      </c>
      <c r="AK18">
        <v>444</v>
      </c>
      <c r="AL18">
        <v>0</v>
      </c>
      <c r="AM18">
        <v>82</v>
      </c>
      <c r="AN18">
        <v>84</v>
      </c>
      <c r="AO18">
        <v>15.480823000000001</v>
      </c>
      <c r="AP18">
        <v>559.29999999999995</v>
      </c>
      <c r="AQ18">
        <v>3.8</v>
      </c>
      <c r="AR18">
        <v>22</v>
      </c>
      <c r="AS18">
        <v>6210</v>
      </c>
      <c r="AT18">
        <v>0</v>
      </c>
      <c r="AU18">
        <v>3.4790000000000001</v>
      </c>
      <c r="AV18">
        <v>20745</v>
      </c>
      <c r="AW18">
        <v>0</v>
      </c>
      <c r="AX18" s="29">
        <v>0.46</v>
      </c>
      <c r="AY18">
        <v>0.86999999999999988</v>
      </c>
      <c r="AZ18" t="s">
        <v>69</v>
      </c>
      <c r="BA18" t="s">
        <v>525</v>
      </c>
      <c r="BB18">
        <v>9</v>
      </c>
      <c r="BC18" t="s">
        <v>539</v>
      </c>
      <c r="BD18">
        <v>11</v>
      </c>
      <c r="BE18">
        <v>107929.47100000001</v>
      </c>
      <c r="BF18">
        <v>5.8609608120844023E-2</v>
      </c>
      <c r="BG18">
        <v>5.0990359065134293E-2</v>
      </c>
      <c r="BH18">
        <v>275902.02499999997</v>
      </c>
      <c r="BI18">
        <v>2.292735618740022E-2</v>
      </c>
      <c r="BJ18">
        <v>1.9946799883038189E-2</v>
      </c>
      <c r="BK18">
        <v>1</v>
      </c>
      <c r="BL18" t="s">
        <v>68</v>
      </c>
      <c r="BM18">
        <v>-1</v>
      </c>
      <c r="BN18" t="s">
        <v>528</v>
      </c>
    </row>
    <row r="19" spans="1:66">
      <c r="A19" s="143" t="str">
        <f t="shared" si="20"/>
        <v>공영급행</v>
      </c>
      <c r="B19" s="143" t="str">
        <f t="shared" si="1"/>
        <v>14-1</v>
      </c>
      <c r="C19" s="144" t="str">
        <f t="shared" si="21"/>
        <v>70바3157</v>
      </c>
      <c r="D19" s="132" t="str">
        <f t="shared" si="22"/>
        <v>대형</v>
      </c>
      <c r="E19" s="128" t="str">
        <f t="shared" si="16"/>
        <v>C</v>
      </c>
      <c r="F19" s="151">
        <f t="shared" si="17"/>
        <v>0.95772727272727276</v>
      </c>
      <c r="G19" s="152">
        <f t="shared" si="18"/>
        <v>2.1070000000000002</v>
      </c>
      <c r="H19" s="153">
        <f t="shared" si="19"/>
        <v>2.2000000000000002</v>
      </c>
      <c r="I19" s="154">
        <f t="shared" si="23"/>
        <v>5353.0029999999997</v>
      </c>
      <c r="J19" s="155">
        <f t="shared" si="24"/>
        <v>3.1886851793293917E-2</v>
      </c>
      <c r="K19" s="155">
        <f t="shared" si="25"/>
        <v>0.33420395202283582</v>
      </c>
      <c r="L19" s="155">
        <f t="shared" si="26"/>
        <v>0.17859134396151097</v>
      </c>
      <c r="M19" s="156">
        <f t="shared" si="27"/>
        <v>10.882</v>
      </c>
      <c r="N19" s="157">
        <f t="shared" si="28"/>
        <v>1.9E-2</v>
      </c>
      <c r="O19" s="157">
        <f t="shared" si="29"/>
        <v>6.3330000000000002</v>
      </c>
      <c r="P19" s="158">
        <f t="shared" si="30"/>
        <v>0.125</v>
      </c>
      <c r="Q19" s="159">
        <f t="shared" si="31"/>
        <v>88</v>
      </c>
      <c r="R19" s="160">
        <f t="shared" si="32"/>
        <v>24.618884995824519</v>
      </c>
      <c r="S19" s="145">
        <f t="shared" si="33"/>
        <v>1</v>
      </c>
      <c r="T19" s="145">
        <f t="shared" si="34"/>
        <v>339</v>
      </c>
      <c r="U19" t="s">
        <v>120</v>
      </c>
      <c r="V19" t="s">
        <v>121</v>
      </c>
      <c r="W19" s="4" t="s">
        <v>120</v>
      </c>
      <c r="X19" t="s">
        <v>121</v>
      </c>
      <c r="Y19" s="4" t="s">
        <v>213</v>
      </c>
      <c r="Z19" s="4" t="s">
        <v>148</v>
      </c>
      <c r="AA19" s="4" t="s">
        <v>48</v>
      </c>
      <c r="AB19" s="4">
        <v>504</v>
      </c>
      <c r="AC19" s="4">
        <v>5353.0029999999997</v>
      </c>
      <c r="AD19" s="4">
        <v>2541.1709999999998</v>
      </c>
      <c r="AE19" s="4">
        <v>2.1070000000000002</v>
      </c>
      <c r="AF19" s="4">
        <v>2.2000000000000002</v>
      </c>
      <c r="AG19" s="4">
        <v>10.882</v>
      </c>
      <c r="AH19" s="4">
        <v>343.00626699999998</v>
      </c>
      <c r="AI19" s="4">
        <v>10.937390000000001</v>
      </c>
      <c r="AJ19" s="4">
        <v>114.63405</v>
      </c>
      <c r="AK19" s="4">
        <v>956</v>
      </c>
      <c r="AL19" s="4">
        <v>1</v>
      </c>
      <c r="AM19" s="4">
        <v>339</v>
      </c>
      <c r="AN19" s="4">
        <v>88</v>
      </c>
      <c r="AO19" s="4">
        <v>15.606137</v>
      </c>
      <c r="AP19" s="4">
        <v>1369</v>
      </c>
      <c r="AQ19" s="4">
        <v>7.5</v>
      </c>
      <c r="AR19" s="4">
        <v>34</v>
      </c>
      <c r="AS19" s="4">
        <v>10769</v>
      </c>
      <c r="AT19" s="4">
        <v>1.9E-2</v>
      </c>
      <c r="AU19" s="4">
        <v>6.3330000000000002</v>
      </c>
      <c r="AV19" s="4">
        <v>46356</v>
      </c>
      <c r="AW19" s="4">
        <v>0</v>
      </c>
      <c r="AX19" s="30">
        <v>0.51</v>
      </c>
      <c r="AY19">
        <v>0.88954545454545453</v>
      </c>
      <c r="AZ19" t="s">
        <v>69</v>
      </c>
      <c r="BA19" t="s">
        <v>525</v>
      </c>
      <c r="BB19">
        <v>3</v>
      </c>
      <c r="BC19" t="s">
        <v>540</v>
      </c>
      <c r="BD19">
        <v>15</v>
      </c>
      <c r="BE19">
        <v>107929.47100000001</v>
      </c>
      <c r="BF19">
        <v>2.4570063907753237E-2</v>
      </c>
      <c r="BG19">
        <v>2.1856188667033219E-2</v>
      </c>
      <c r="BH19">
        <v>275902.02499999997</v>
      </c>
      <c r="BI19">
        <v>9.6115061134473372E-3</v>
      </c>
      <c r="BJ19">
        <v>8.5498715745529266E-3</v>
      </c>
      <c r="BK19">
        <v>1</v>
      </c>
      <c r="BL19" t="s">
        <v>68</v>
      </c>
      <c r="BM19">
        <v>-1</v>
      </c>
      <c r="BN19" t="s">
        <v>528</v>
      </c>
    </row>
    <row r="20" spans="1:66">
      <c r="A20" s="140" t="str">
        <f t="shared" si="20"/>
        <v>공영급행</v>
      </c>
      <c r="B20" s="140" t="str">
        <f t="shared" si="1"/>
        <v>14-1</v>
      </c>
      <c r="C20" s="141" t="str">
        <f t="shared" si="21"/>
        <v>70바3160</v>
      </c>
      <c r="D20" s="115" t="str">
        <f t="shared" si="22"/>
        <v>대형</v>
      </c>
      <c r="E20" s="111" t="str">
        <f t="shared" si="16"/>
        <v>A</v>
      </c>
      <c r="F20" s="161">
        <f t="shared" si="17"/>
        <v>0.82958333333333345</v>
      </c>
      <c r="G20" s="162">
        <f t="shared" si="18"/>
        <v>1.9910000000000001</v>
      </c>
      <c r="H20" s="163">
        <f t="shared" si="19"/>
        <v>2.4</v>
      </c>
      <c r="I20" s="164">
        <f t="shared" si="23"/>
        <v>5820.1859999999997</v>
      </c>
      <c r="J20" s="165">
        <f t="shared" si="24"/>
        <v>2.5602686281995527E-2</v>
      </c>
      <c r="K20" s="165">
        <f t="shared" si="25"/>
        <v>0.32908780129622478</v>
      </c>
      <c r="L20" s="165">
        <f t="shared" si="26"/>
        <v>0.19999360845168868</v>
      </c>
      <c r="M20" s="166">
        <f t="shared" si="27"/>
        <v>10.68</v>
      </c>
      <c r="N20" s="167">
        <f t="shared" si="28"/>
        <v>0</v>
      </c>
      <c r="O20" s="167">
        <f t="shared" si="29"/>
        <v>8.2639999999999993</v>
      </c>
      <c r="P20" s="168">
        <f t="shared" si="30"/>
        <v>3.1666666666666662E-2</v>
      </c>
      <c r="Q20" s="169">
        <f t="shared" si="31"/>
        <v>85</v>
      </c>
      <c r="R20" s="170">
        <f t="shared" si="32"/>
        <v>23.940451289245885</v>
      </c>
      <c r="S20" s="142">
        <f t="shared" si="33"/>
        <v>0</v>
      </c>
      <c r="T20" s="142">
        <f t="shared" si="34"/>
        <v>481</v>
      </c>
      <c r="U20" t="s">
        <v>120</v>
      </c>
      <c r="V20" s="5" t="s">
        <v>121</v>
      </c>
      <c r="W20" t="s">
        <v>120</v>
      </c>
      <c r="X20" s="5" t="s">
        <v>121</v>
      </c>
      <c r="Y20" t="s">
        <v>253</v>
      </c>
      <c r="Z20" t="s">
        <v>148</v>
      </c>
      <c r="AA20" t="s">
        <v>48</v>
      </c>
      <c r="AB20">
        <v>504</v>
      </c>
      <c r="AC20" s="1">
        <v>5820.1859999999997</v>
      </c>
      <c r="AD20" s="1">
        <v>2923.7</v>
      </c>
      <c r="AE20" s="28">
        <v>1.9910000000000001</v>
      </c>
      <c r="AF20">
        <v>2.4</v>
      </c>
      <c r="AG20">
        <v>10.68</v>
      </c>
      <c r="AH20">
        <v>376.73542900000001</v>
      </c>
      <c r="AI20">
        <v>9.6454389999999997</v>
      </c>
      <c r="AJ20">
        <v>123.979034</v>
      </c>
      <c r="AK20">
        <v>1164</v>
      </c>
      <c r="AL20">
        <v>0</v>
      </c>
      <c r="AM20">
        <v>481</v>
      </c>
      <c r="AN20">
        <v>85</v>
      </c>
      <c r="AO20">
        <v>15.449</v>
      </c>
      <c r="AP20">
        <v>847.8</v>
      </c>
      <c r="AQ20">
        <v>1.9</v>
      </c>
      <c r="AR20">
        <v>29</v>
      </c>
      <c r="AS20">
        <v>9524</v>
      </c>
      <c r="AT20">
        <v>0</v>
      </c>
      <c r="AU20">
        <v>8.2639999999999993</v>
      </c>
      <c r="AV20">
        <v>51455</v>
      </c>
      <c r="AW20">
        <v>0</v>
      </c>
      <c r="AX20" s="29">
        <v>0.49</v>
      </c>
      <c r="AY20">
        <v>0.9740909090909089</v>
      </c>
      <c r="AZ20" t="s">
        <v>66</v>
      </c>
      <c r="BA20" t="s">
        <v>525</v>
      </c>
      <c r="BB20">
        <v>1</v>
      </c>
      <c r="BC20" t="s">
        <v>541</v>
      </c>
      <c r="BD20">
        <v>10</v>
      </c>
      <c r="BE20">
        <v>107929.47100000001</v>
      </c>
      <c r="BF20">
        <v>4.6165694632191792E-2</v>
      </c>
      <c r="BG20">
        <v>4.4969583453084994E-2</v>
      </c>
      <c r="BH20">
        <v>275902.02499999997</v>
      </c>
      <c r="BI20">
        <v>1.8059450632883178E-2</v>
      </c>
      <c r="BJ20">
        <v>1.7591546684667565E-2</v>
      </c>
      <c r="BK20">
        <v>1</v>
      </c>
      <c r="BL20" t="s">
        <v>66</v>
      </c>
      <c r="BM20">
        <v>0</v>
      </c>
      <c r="BN20" t="s">
        <v>524</v>
      </c>
    </row>
    <row r="21" spans="1:66">
      <c r="A21" s="143" t="str">
        <f t="shared" si="20"/>
        <v>공영급행</v>
      </c>
      <c r="B21" s="143" t="str">
        <f t="shared" si="1"/>
        <v>14-1</v>
      </c>
      <c r="C21" s="144" t="str">
        <f t="shared" si="21"/>
        <v>70바3210</v>
      </c>
      <c r="D21" s="132" t="str">
        <f t="shared" si="22"/>
        <v>대형</v>
      </c>
      <c r="E21" s="128" t="str">
        <f t="shared" si="16"/>
        <v>D</v>
      </c>
      <c r="F21" s="151">
        <f t="shared" si="17"/>
        <v>0.82869565217391306</v>
      </c>
      <c r="G21" s="152">
        <f t="shared" si="18"/>
        <v>1.9059999999999999</v>
      </c>
      <c r="H21" s="153">
        <f t="shared" si="19"/>
        <v>2.2999999999999998</v>
      </c>
      <c r="I21" s="154">
        <f t="shared" si="23"/>
        <v>4723.817</v>
      </c>
      <c r="J21" s="155">
        <f t="shared" si="24"/>
        <v>2.2665909692267651E-2</v>
      </c>
      <c r="K21" s="155">
        <f t="shared" si="25"/>
        <v>0.35142822499081883</v>
      </c>
      <c r="L21" s="155">
        <f t="shared" si="26"/>
        <v>0.17930415170613087</v>
      </c>
      <c r="M21" s="156">
        <f t="shared" si="27"/>
        <v>13.525</v>
      </c>
      <c r="N21" s="157">
        <f t="shared" si="28"/>
        <v>0</v>
      </c>
      <c r="O21" s="157">
        <f t="shared" si="29"/>
        <v>8.2349999999999994</v>
      </c>
      <c r="P21" s="158">
        <f t="shared" si="30"/>
        <v>0</v>
      </c>
      <c r="Q21" s="159">
        <f t="shared" si="31"/>
        <v>81</v>
      </c>
      <c r="R21" s="160">
        <f t="shared" si="32"/>
        <v>25.07173772290443</v>
      </c>
      <c r="S21" s="145">
        <f t="shared" si="33"/>
        <v>0</v>
      </c>
      <c r="T21" s="145">
        <f t="shared" si="34"/>
        <v>389</v>
      </c>
      <c r="U21" t="s">
        <v>120</v>
      </c>
      <c r="V21" s="5" t="s">
        <v>121</v>
      </c>
      <c r="W21" t="s">
        <v>120</v>
      </c>
      <c r="X21" s="5" t="s">
        <v>121</v>
      </c>
      <c r="Y21" t="s">
        <v>254</v>
      </c>
      <c r="Z21" t="s">
        <v>148</v>
      </c>
      <c r="AA21" t="s">
        <v>48</v>
      </c>
      <c r="AB21">
        <v>504</v>
      </c>
      <c r="AC21" s="1">
        <v>4723.817</v>
      </c>
      <c r="AD21" s="1">
        <v>2478.886</v>
      </c>
      <c r="AE21" s="28">
        <v>1.9059999999999999</v>
      </c>
      <c r="AF21">
        <v>2.2999999999999998</v>
      </c>
      <c r="AG21">
        <v>13.525</v>
      </c>
      <c r="AH21">
        <v>301.02294999999998</v>
      </c>
      <c r="AI21">
        <v>6.822959</v>
      </c>
      <c r="AJ21">
        <v>105.787961</v>
      </c>
      <c r="AK21">
        <v>847</v>
      </c>
      <c r="AL21">
        <v>0</v>
      </c>
      <c r="AM21">
        <v>389</v>
      </c>
      <c r="AN21">
        <v>81</v>
      </c>
      <c r="AO21">
        <v>15.692546999999999</v>
      </c>
      <c r="AP21">
        <v>2289.1999999999998</v>
      </c>
      <c r="AQ21">
        <v>0</v>
      </c>
      <c r="AR21">
        <v>36</v>
      </c>
      <c r="AS21">
        <v>11178</v>
      </c>
      <c r="AT21">
        <v>0</v>
      </c>
      <c r="AU21">
        <v>8.2349999999999994</v>
      </c>
      <c r="AV21">
        <v>40257</v>
      </c>
      <c r="AW21">
        <v>0</v>
      </c>
      <c r="AX21" s="29">
        <v>0.52</v>
      </c>
      <c r="AY21">
        <v>0.8320833333333334</v>
      </c>
      <c r="AZ21" t="s">
        <v>67</v>
      </c>
      <c r="BA21" t="s">
        <v>525</v>
      </c>
      <c r="BB21">
        <v>4</v>
      </c>
      <c r="BC21" t="s">
        <v>542</v>
      </c>
      <c r="BD21">
        <v>11</v>
      </c>
      <c r="BE21">
        <v>107929.47100000001</v>
      </c>
      <c r="BF21">
        <v>5.5892074186113631E-2</v>
      </c>
      <c r="BG21">
        <v>4.6506863395695389E-2</v>
      </c>
      <c r="BH21">
        <v>275902.02499999997</v>
      </c>
      <c r="BI21">
        <v>2.1864290412511474E-2</v>
      </c>
      <c r="BJ21">
        <v>1.819291164741059E-2</v>
      </c>
      <c r="BK21">
        <v>1</v>
      </c>
      <c r="BL21" t="s">
        <v>68</v>
      </c>
      <c r="BM21">
        <v>-2</v>
      </c>
      <c r="BN21" t="s">
        <v>528</v>
      </c>
    </row>
    <row r="22" spans="1:66">
      <c r="A22" s="140" t="str">
        <f t="shared" si="20"/>
        <v>공영급행</v>
      </c>
      <c r="B22" s="140" t="str">
        <f t="shared" si="1"/>
        <v>14-1</v>
      </c>
      <c r="C22" s="141" t="str">
        <f t="shared" si="21"/>
        <v>70바3211</v>
      </c>
      <c r="D22" s="115" t="str">
        <f t="shared" si="22"/>
        <v>대형</v>
      </c>
      <c r="E22" s="111" t="str">
        <f t="shared" si="16"/>
        <v>D</v>
      </c>
      <c r="F22" s="161">
        <f t="shared" si="17"/>
        <v>0.86521739130434794</v>
      </c>
      <c r="G22" s="162">
        <f t="shared" si="18"/>
        <v>1.99</v>
      </c>
      <c r="H22" s="163">
        <f t="shared" si="19"/>
        <v>2.2999999999999998</v>
      </c>
      <c r="I22" s="164">
        <f t="shared" si="23"/>
        <v>5543.6769999999997</v>
      </c>
      <c r="J22" s="165">
        <f t="shared" si="24"/>
        <v>1.7691697330413019E-2</v>
      </c>
      <c r="K22" s="165">
        <f t="shared" si="25"/>
        <v>0.32943332002109227</v>
      </c>
      <c r="L22" s="165">
        <f t="shared" si="26"/>
        <v>0.13565003877390405</v>
      </c>
      <c r="M22" s="166">
        <f t="shared" si="27"/>
        <v>11.928000000000001</v>
      </c>
      <c r="N22" s="167">
        <f t="shared" si="28"/>
        <v>1.7999999999999999E-2</v>
      </c>
      <c r="O22" s="167">
        <f t="shared" si="29"/>
        <v>3.4990000000000001</v>
      </c>
      <c r="P22" s="168">
        <f t="shared" si="30"/>
        <v>3.0000000000000002E-2</v>
      </c>
      <c r="Q22" s="169">
        <f t="shared" si="31"/>
        <v>83</v>
      </c>
      <c r="R22" s="170">
        <f t="shared" si="32"/>
        <v>24.147786653008144</v>
      </c>
      <c r="S22" s="142">
        <f t="shared" si="33"/>
        <v>1</v>
      </c>
      <c r="T22" s="142">
        <f t="shared" si="34"/>
        <v>194</v>
      </c>
      <c r="U22" t="s">
        <v>120</v>
      </c>
      <c r="V22" t="s">
        <v>121</v>
      </c>
      <c r="W22" s="4" t="s">
        <v>120</v>
      </c>
      <c r="X22" t="s">
        <v>121</v>
      </c>
      <c r="Y22" s="4" t="s">
        <v>255</v>
      </c>
      <c r="Z22" s="4" t="s">
        <v>148</v>
      </c>
      <c r="AA22" s="4" t="s">
        <v>48</v>
      </c>
      <c r="AB22" s="4">
        <v>504</v>
      </c>
      <c r="AC22" s="4">
        <v>5543.6769999999997</v>
      </c>
      <c r="AD22" s="4">
        <v>2785.4789999999998</v>
      </c>
      <c r="AE22" s="4">
        <v>1.99</v>
      </c>
      <c r="AF22" s="4">
        <v>2.2999999999999998</v>
      </c>
      <c r="AG22" s="4">
        <v>11.928000000000001</v>
      </c>
      <c r="AH22" s="4">
        <v>351.633757</v>
      </c>
      <c r="AI22" s="4">
        <v>6.2209979999999998</v>
      </c>
      <c r="AJ22" s="4">
        <v>115.839876</v>
      </c>
      <c r="AK22" s="4">
        <v>752</v>
      </c>
      <c r="AL22" s="4">
        <v>1</v>
      </c>
      <c r="AM22" s="4">
        <v>194</v>
      </c>
      <c r="AN22" s="4">
        <v>83</v>
      </c>
      <c r="AO22" s="4">
        <v>15.765485</v>
      </c>
      <c r="AP22" s="4">
        <v>933.2</v>
      </c>
      <c r="AQ22" s="4">
        <v>1.8</v>
      </c>
      <c r="AR22" s="4">
        <v>13</v>
      </c>
      <c r="AS22" s="4">
        <v>6241</v>
      </c>
      <c r="AT22" s="4">
        <v>1.7999999999999999E-2</v>
      </c>
      <c r="AU22" s="4">
        <v>3.4990000000000001</v>
      </c>
      <c r="AV22" s="4">
        <v>46282</v>
      </c>
      <c r="AW22" s="4">
        <v>0</v>
      </c>
      <c r="AX22" s="30">
        <v>0.52</v>
      </c>
      <c r="AY22">
        <v>0.84739130434782617</v>
      </c>
      <c r="AZ22" t="s">
        <v>67</v>
      </c>
      <c r="BA22" t="s">
        <v>525</v>
      </c>
      <c r="BB22">
        <v>1</v>
      </c>
      <c r="BC22" t="s">
        <v>543</v>
      </c>
      <c r="BD22">
        <v>13</v>
      </c>
      <c r="BE22">
        <v>107929.47100000001</v>
      </c>
      <c r="BF22">
        <v>5.2071922042497547E-2</v>
      </c>
      <c r="BG22">
        <v>4.4125293939490315E-2</v>
      </c>
      <c r="BH22">
        <v>275902.02499999997</v>
      </c>
      <c r="BI22">
        <v>2.0369893986823769E-2</v>
      </c>
      <c r="BJ22">
        <v>1.7261271034921533E-2</v>
      </c>
      <c r="BK22">
        <v>1</v>
      </c>
      <c r="BL22" t="s">
        <v>68</v>
      </c>
      <c r="BM22">
        <v>-2</v>
      </c>
      <c r="BN22" t="s">
        <v>528</v>
      </c>
    </row>
    <row r="23" spans="1:66">
      <c r="A23" s="143" t="str">
        <f t="shared" si="20"/>
        <v>공영급행</v>
      </c>
      <c r="B23" s="143" t="str">
        <f t="shared" si="1"/>
        <v>14-1</v>
      </c>
      <c r="C23" s="144" t="str">
        <f t="shared" si="21"/>
        <v>70바3212</v>
      </c>
      <c r="D23" s="132" t="str">
        <f t="shared" si="22"/>
        <v>대형</v>
      </c>
      <c r="E23" s="128" t="str">
        <f t="shared" si="16"/>
        <v>C</v>
      </c>
      <c r="F23" s="151">
        <f t="shared" si="17"/>
        <v>0.86086956521739133</v>
      </c>
      <c r="G23" s="152">
        <f t="shared" si="18"/>
        <v>1.98</v>
      </c>
      <c r="H23" s="153">
        <f t="shared" si="19"/>
        <v>2.2999999999999998</v>
      </c>
      <c r="I23" s="154">
        <f t="shared" si="23"/>
        <v>5456.9859999999999</v>
      </c>
      <c r="J23" s="155">
        <f t="shared" si="24"/>
        <v>2.0457457373246554E-2</v>
      </c>
      <c r="K23" s="155">
        <f t="shared" si="25"/>
        <v>0.32525636826213361</v>
      </c>
      <c r="L23" s="155">
        <f t="shared" si="26"/>
        <v>0.11783061198984202</v>
      </c>
      <c r="M23" s="156">
        <f t="shared" si="27"/>
        <v>12.487</v>
      </c>
      <c r="N23" s="157">
        <f t="shared" si="28"/>
        <v>1.7999999999999999E-2</v>
      </c>
      <c r="O23" s="157">
        <f t="shared" si="29"/>
        <v>4.5629999999999997</v>
      </c>
      <c r="P23" s="158">
        <f t="shared" si="30"/>
        <v>0</v>
      </c>
      <c r="Q23" s="159">
        <f t="shared" si="31"/>
        <v>78</v>
      </c>
      <c r="R23" s="160">
        <f t="shared" si="32"/>
        <v>24.729404358207749</v>
      </c>
      <c r="S23" s="145">
        <f t="shared" si="33"/>
        <v>1</v>
      </c>
      <c r="T23" s="145">
        <f t="shared" si="34"/>
        <v>249</v>
      </c>
      <c r="U23" t="s">
        <v>120</v>
      </c>
      <c r="V23" s="5" t="s">
        <v>121</v>
      </c>
      <c r="W23" t="s">
        <v>120</v>
      </c>
      <c r="X23" s="5" t="s">
        <v>121</v>
      </c>
      <c r="Y23" t="s">
        <v>211</v>
      </c>
      <c r="Z23" t="s">
        <v>148</v>
      </c>
      <c r="AA23" t="s">
        <v>48</v>
      </c>
      <c r="AB23">
        <v>504</v>
      </c>
      <c r="AC23" s="1">
        <v>5456.9859999999999</v>
      </c>
      <c r="AD23" s="1">
        <v>2756.567</v>
      </c>
      <c r="AE23" s="28">
        <v>1.98</v>
      </c>
      <c r="AF23">
        <v>2.2999999999999998</v>
      </c>
      <c r="AG23">
        <v>12.487</v>
      </c>
      <c r="AH23">
        <v>337.265129</v>
      </c>
      <c r="AI23">
        <v>6.8995870000000004</v>
      </c>
      <c r="AJ23">
        <v>109.697631</v>
      </c>
      <c r="AK23">
        <v>643</v>
      </c>
      <c r="AL23">
        <v>1</v>
      </c>
      <c r="AM23">
        <v>249</v>
      </c>
      <c r="AN23">
        <v>78</v>
      </c>
      <c r="AO23">
        <v>16.180107</v>
      </c>
      <c r="AP23">
        <v>1300.0999999999999</v>
      </c>
      <c r="AQ23">
        <v>0</v>
      </c>
      <c r="AR23">
        <v>19</v>
      </c>
      <c r="AS23">
        <v>8537</v>
      </c>
      <c r="AT23">
        <v>1.7999999999999999E-2</v>
      </c>
      <c r="AU23">
        <v>4.5629999999999997</v>
      </c>
      <c r="AV23">
        <v>44200</v>
      </c>
      <c r="AW23">
        <v>0</v>
      </c>
      <c r="AX23" s="29">
        <v>0.52</v>
      </c>
      <c r="AY23">
        <v>0.88869565217391311</v>
      </c>
      <c r="AZ23" t="s">
        <v>69</v>
      </c>
      <c r="BA23" t="s">
        <v>525</v>
      </c>
      <c r="BB23">
        <v>4</v>
      </c>
      <c r="BC23" t="s">
        <v>544</v>
      </c>
      <c r="BD23">
        <v>11</v>
      </c>
      <c r="BE23">
        <v>107929.47100000001</v>
      </c>
      <c r="BF23">
        <v>6.0200146816248176E-2</v>
      </c>
      <c r="BG23">
        <v>5.349960873583099E-2</v>
      </c>
      <c r="BH23">
        <v>275902.02499999997</v>
      </c>
      <c r="BI23">
        <v>2.3549555317689316E-2</v>
      </c>
      <c r="BJ23">
        <v>2.0928387421459551E-2</v>
      </c>
      <c r="BK23">
        <v>1</v>
      </c>
      <c r="BL23" t="s">
        <v>66</v>
      </c>
      <c r="BM23">
        <v>-2</v>
      </c>
      <c r="BN23" t="s">
        <v>528</v>
      </c>
    </row>
    <row r="24" spans="1:66">
      <c r="A24" s="140" t="str">
        <f t="shared" si="20"/>
        <v>공영급행</v>
      </c>
      <c r="B24" s="140" t="str">
        <f t="shared" si="1"/>
        <v>14-1</v>
      </c>
      <c r="C24" s="141" t="str">
        <f t="shared" si="21"/>
        <v>70바3213</v>
      </c>
      <c r="D24" s="115" t="str">
        <f t="shared" si="22"/>
        <v>대형</v>
      </c>
      <c r="E24" s="111" t="str">
        <f t="shared" si="16"/>
        <v>C</v>
      </c>
      <c r="F24" s="161">
        <f t="shared" si="17"/>
        <v>0.85739130434782618</v>
      </c>
      <c r="G24" s="162">
        <f t="shared" si="18"/>
        <v>1.972</v>
      </c>
      <c r="H24" s="163">
        <f t="shared" si="19"/>
        <v>2.2999999999999998</v>
      </c>
      <c r="I24" s="164">
        <f t="shared" si="23"/>
        <v>4508.5510000000004</v>
      </c>
      <c r="J24" s="165">
        <f t="shared" si="24"/>
        <v>2.339059266470218E-2</v>
      </c>
      <c r="K24" s="165">
        <f t="shared" si="25"/>
        <v>0.36510856539344683</v>
      </c>
      <c r="L24" s="165">
        <f t="shared" si="26"/>
        <v>0.19607186433069071</v>
      </c>
      <c r="M24" s="166">
        <f t="shared" si="27"/>
        <v>11.26</v>
      </c>
      <c r="N24" s="167">
        <f t="shared" si="28"/>
        <v>2.1999999999999999E-2</v>
      </c>
      <c r="O24" s="167">
        <f t="shared" si="29"/>
        <v>3.1269999999999998</v>
      </c>
      <c r="P24" s="168">
        <f t="shared" si="30"/>
        <v>0.33333333333333331</v>
      </c>
      <c r="Q24" s="169">
        <f t="shared" si="31"/>
        <v>87</v>
      </c>
      <c r="R24" s="170">
        <f t="shared" si="32"/>
        <v>25.007203806971336</v>
      </c>
      <c r="S24" s="142">
        <f t="shared" si="33"/>
        <v>1</v>
      </c>
      <c r="T24" s="142">
        <f t="shared" si="34"/>
        <v>141</v>
      </c>
      <c r="U24" t="s">
        <v>120</v>
      </c>
      <c r="V24" s="5" t="s">
        <v>121</v>
      </c>
      <c r="W24" t="s">
        <v>120</v>
      </c>
      <c r="X24" s="5" t="s">
        <v>121</v>
      </c>
      <c r="Y24" t="s">
        <v>445</v>
      </c>
      <c r="Z24" t="s">
        <v>148</v>
      </c>
      <c r="AA24" t="s">
        <v>48</v>
      </c>
      <c r="AB24">
        <v>504</v>
      </c>
      <c r="AC24" s="1">
        <v>4508.5510000000004</v>
      </c>
      <c r="AD24" s="1">
        <v>2286.038</v>
      </c>
      <c r="AE24" s="28">
        <v>1.972</v>
      </c>
      <c r="AF24">
        <v>2.2999999999999998</v>
      </c>
      <c r="AG24">
        <v>11.26</v>
      </c>
      <c r="AH24">
        <v>294.83211899999998</v>
      </c>
      <c r="AI24">
        <v>6.8962979999999998</v>
      </c>
      <c r="AJ24">
        <v>107.645732</v>
      </c>
      <c r="AK24">
        <v>884</v>
      </c>
      <c r="AL24">
        <v>1</v>
      </c>
      <c r="AM24">
        <v>141</v>
      </c>
      <c r="AN24">
        <v>87</v>
      </c>
      <c r="AO24">
        <v>15.291926</v>
      </c>
      <c r="AP24">
        <v>635.5</v>
      </c>
      <c r="AQ24">
        <v>20</v>
      </c>
      <c r="AR24">
        <v>33</v>
      </c>
      <c r="AS24">
        <v>17669</v>
      </c>
      <c r="AT24">
        <v>2.1999999999999999E-2</v>
      </c>
      <c r="AU24">
        <v>3.1269999999999998</v>
      </c>
      <c r="AV24">
        <v>34372</v>
      </c>
      <c r="AW24">
        <v>0</v>
      </c>
      <c r="AX24" s="29">
        <v>0.48</v>
      </c>
      <c r="AY24">
        <v>0.8917391304347827</v>
      </c>
      <c r="AZ24" t="s">
        <v>69</v>
      </c>
      <c r="BA24" t="s">
        <v>525</v>
      </c>
      <c r="BB24">
        <v>1</v>
      </c>
      <c r="BC24" t="s">
        <v>545</v>
      </c>
      <c r="BD24">
        <v>11</v>
      </c>
      <c r="BE24">
        <v>107929.47100000001</v>
      </c>
      <c r="BF24">
        <v>6.0930818423079264E-2</v>
      </c>
      <c r="BG24">
        <v>5.4334395037276342E-2</v>
      </c>
      <c r="BH24">
        <v>275902.02499999997</v>
      </c>
      <c r="BI24">
        <v>2.3835385042933269E-2</v>
      </c>
      <c r="BJ24">
        <v>2.125494553176354E-2</v>
      </c>
      <c r="BK24">
        <v>1</v>
      </c>
      <c r="BL24" t="s">
        <v>68</v>
      </c>
      <c r="BM24">
        <v>-1</v>
      </c>
      <c r="BN24" t="s">
        <v>528</v>
      </c>
    </row>
    <row r="25" spans="1:66">
      <c r="A25" s="143" t="str">
        <f t="shared" si="20"/>
        <v>공영급행</v>
      </c>
      <c r="B25" s="143" t="str">
        <f t="shared" si="1"/>
        <v>예비</v>
      </c>
      <c r="C25" s="144" t="str">
        <f t="shared" si="21"/>
        <v>70바3140</v>
      </c>
      <c r="D25" s="132" t="str">
        <f t="shared" si="22"/>
        <v>대형</v>
      </c>
      <c r="E25" s="128" t="str">
        <f t="shared" si="16"/>
        <v>C</v>
      </c>
      <c r="F25" s="151">
        <f t="shared" si="17"/>
        <v>0.8528</v>
      </c>
      <c r="G25" s="152">
        <f t="shared" si="18"/>
        <v>2.1320000000000001</v>
      </c>
      <c r="H25" s="153">
        <f t="shared" si="19"/>
        <v>2.5</v>
      </c>
      <c r="I25" s="154">
        <f t="shared" si="23"/>
        <v>3109.6579999999999</v>
      </c>
      <c r="J25" s="155">
        <f t="shared" si="24"/>
        <v>2.1382343129513263E-2</v>
      </c>
      <c r="K25" s="155">
        <f t="shared" si="25"/>
        <v>0.3361926675216379</v>
      </c>
      <c r="L25" s="155">
        <f t="shared" si="26"/>
        <v>0.12638045727215019</v>
      </c>
      <c r="M25" s="156">
        <f t="shared" si="27"/>
        <v>9.7569999999999997</v>
      </c>
      <c r="N25" s="157">
        <f t="shared" si="28"/>
        <v>0</v>
      </c>
      <c r="O25" s="157">
        <f t="shared" si="29"/>
        <v>5.242</v>
      </c>
      <c r="P25" s="158">
        <f t="shared" si="30"/>
        <v>4.3333333333333335E-2</v>
      </c>
      <c r="Q25" s="159">
        <f t="shared" si="31"/>
        <v>84</v>
      </c>
      <c r="R25" s="160">
        <f t="shared" si="32"/>
        <v>24.307537328445736</v>
      </c>
      <c r="S25" s="145">
        <f t="shared" si="33"/>
        <v>0</v>
      </c>
      <c r="T25" s="145">
        <f t="shared" si="34"/>
        <v>163</v>
      </c>
      <c r="U25" t="s">
        <v>120</v>
      </c>
      <c r="V25" t="s">
        <v>91</v>
      </c>
      <c r="W25" s="4" t="s">
        <v>120</v>
      </c>
      <c r="X25" s="4" t="s">
        <v>91</v>
      </c>
      <c r="Y25" s="4" t="s">
        <v>256</v>
      </c>
      <c r="Z25" s="4" t="s">
        <v>148</v>
      </c>
      <c r="AA25" s="4" t="s">
        <v>48</v>
      </c>
      <c r="AB25" s="4">
        <v>504</v>
      </c>
      <c r="AC25" s="4">
        <v>3109.6579999999999</v>
      </c>
      <c r="AD25" s="4">
        <v>1458.268</v>
      </c>
      <c r="AE25" s="4">
        <v>2.1320000000000001</v>
      </c>
      <c r="AF25" s="4">
        <v>2.5</v>
      </c>
      <c r="AG25" s="4">
        <v>9.7569999999999997</v>
      </c>
      <c r="AH25" s="4">
        <v>199.13575299999999</v>
      </c>
      <c r="AI25" s="4">
        <v>4.2579890000000002</v>
      </c>
      <c r="AJ25" s="4">
        <v>66.947980000000001</v>
      </c>
      <c r="AK25" s="4">
        <v>393</v>
      </c>
      <c r="AL25" s="4">
        <v>0</v>
      </c>
      <c r="AM25" s="4">
        <v>163</v>
      </c>
      <c r="AN25" s="4">
        <v>84</v>
      </c>
      <c r="AO25" s="4">
        <v>15.615769</v>
      </c>
      <c r="AP25" s="4">
        <v>929.2</v>
      </c>
      <c r="AQ25" s="4">
        <v>2.6</v>
      </c>
      <c r="AR25" s="4">
        <v>10</v>
      </c>
      <c r="AS25" s="4">
        <v>2230</v>
      </c>
      <c r="AT25" s="4">
        <v>0</v>
      </c>
      <c r="AU25" s="4">
        <v>5.242</v>
      </c>
      <c r="AV25" s="4">
        <v>26726</v>
      </c>
      <c r="AW25" s="4">
        <v>0</v>
      </c>
      <c r="AX25" s="30">
        <v>0.49</v>
      </c>
      <c r="AY25">
        <v>0.87565217391304351</v>
      </c>
      <c r="AZ25" t="s">
        <v>69</v>
      </c>
      <c r="BA25" t="s">
        <v>525</v>
      </c>
      <c r="BB25">
        <v>6</v>
      </c>
      <c r="BC25" t="s">
        <v>546</v>
      </c>
      <c r="BD25">
        <v>10</v>
      </c>
      <c r="BE25">
        <v>107929.47100000001</v>
      </c>
      <c r="BF25">
        <v>5.3164672696301825E-2</v>
      </c>
      <c r="BG25">
        <v>4.6553761221892122E-2</v>
      </c>
      <c r="BH25">
        <v>275902.02499999997</v>
      </c>
      <c r="BI25">
        <v>2.0797364571717082E-2</v>
      </c>
      <c r="BJ25">
        <v>1.8211257498886177E-2</v>
      </c>
      <c r="BK25">
        <v>1</v>
      </c>
      <c r="BL25" t="s">
        <v>69</v>
      </c>
      <c r="BM25">
        <v>0</v>
      </c>
      <c r="BN25" t="s">
        <v>524</v>
      </c>
    </row>
    <row r="26" spans="1:66">
      <c r="A26" s="140" t="str">
        <f t="shared" si="20"/>
        <v>공영급행</v>
      </c>
      <c r="B26" s="140" t="str">
        <f t="shared" si="1"/>
        <v>예비</v>
      </c>
      <c r="C26" s="141" t="str">
        <f t="shared" si="21"/>
        <v>73아1600</v>
      </c>
      <c r="D26" s="115" t="str">
        <f t="shared" si="22"/>
        <v>소형</v>
      </c>
      <c r="E26" s="111" t="str">
        <f t="shared" si="16"/>
        <v>D</v>
      </c>
      <c r="F26" s="161">
        <f t="shared" si="17"/>
        <v>0.63133333333333341</v>
      </c>
      <c r="G26" s="162">
        <f t="shared" si="18"/>
        <v>2.8410000000000002</v>
      </c>
      <c r="H26" s="163">
        <f t="shared" si="19"/>
        <v>4.5</v>
      </c>
      <c r="I26" s="164">
        <f t="shared" si="23"/>
        <v>727.17200000000003</v>
      </c>
      <c r="J26" s="165">
        <f t="shared" si="24"/>
        <v>6.8191176743869236E-2</v>
      </c>
      <c r="K26" s="165">
        <f t="shared" si="25"/>
        <v>0.43535586339417748</v>
      </c>
      <c r="L26" s="165">
        <f t="shared" si="26"/>
        <v>0.26403656906481549</v>
      </c>
      <c r="M26" s="166">
        <f t="shared" si="27"/>
        <v>13.275</v>
      </c>
      <c r="N26" s="167">
        <f t="shared" si="28"/>
        <v>5.6379999999999999</v>
      </c>
      <c r="O26" s="167">
        <f t="shared" si="29"/>
        <v>5.7759999999999998</v>
      </c>
      <c r="P26" s="168">
        <f t="shared" si="30"/>
        <v>2.8633333333333337</v>
      </c>
      <c r="Q26" s="169">
        <f t="shared" si="31"/>
        <v>108</v>
      </c>
      <c r="R26" s="170">
        <f t="shared" si="32"/>
        <v>24.677540496548065</v>
      </c>
      <c r="S26" s="142">
        <f t="shared" si="33"/>
        <v>41</v>
      </c>
      <c r="T26" s="142">
        <f t="shared" si="34"/>
        <v>42</v>
      </c>
      <c r="U26" t="s">
        <v>120</v>
      </c>
      <c r="V26" s="5" t="s">
        <v>91</v>
      </c>
      <c r="W26" t="s">
        <v>120</v>
      </c>
      <c r="X26" s="5" t="s">
        <v>91</v>
      </c>
      <c r="Y26" t="s">
        <v>257</v>
      </c>
      <c r="Z26" t="s">
        <v>258</v>
      </c>
      <c r="AA26" t="s">
        <v>259</v>
      </c>
      <c r="AB26">
        <v>504</v>
      </c>
      <c r="AC26" s="1">
        <v>727.17200000000003</v>
      </c>
      <c r="AD26" s="1">
        <v>255.97300000000001</v>
      </c>
      <c r="AE26" s="28">
        <v>2.8410000000000002</v>
      </c>
      <c r="AF26">
        <v>4.5</v>
      </c>
      <c r="AG26">
        <v>13.275</v>
      </c>
      <c r="AH26">
        <v>59.354981000000002</v>
      </c>
      <c r="AI26">
        <v>4.0474860000000001</v>
      </c>
      <c r="AJ26">
        <v>25.840539</v>
      </c>
      <c r="AK26">
        <v>192</v>
      </c>
      <c r="AL26">
        <v>41</v>
      </c>
      <c r="AM26">
        <v>42</v>
      </c>
      <c r="AN26">
        <v>108</v>
      </c>
      <c r="AO26">
        <v>12.251238000000001</v>
      </c>
      <c r="AP26">
        <v>1029.5</v>
      </c>
      <c r="AQ26">
        <v>171.8</v>
      </c>
      <c r="AR26">
        <v>29</v>
      </c>
      <c r="AS26">
        <v>18683</v>
      </c>
      <c r="AT26">
        <v>5.6379999999999999</v>
      </c>
      <c r="AU26">
        <v>5.7759999999999998</v>
      </c>
      <c r="AV26">
        <v>5828</v>
      </c>
      <c r="AW26">
        <v>0</v>
      </c>
      <c r="AX26" s="29">
        <v>0.77</v>
      </c>
      <c r="AY26">
        <v>0.83800000000000008</v>
      </c>
      <c r="AZ26" t="s">
        <v>67</v>
      </c>
      <c r="BA26" t="s">
        <v>149</v>
      </c>
      <c r="BB26">
        <v>6</v>
      </c>
      <c r="BC26" t="s">
        <v>547</v>
      </c>
      <c r="BD26">
        <v>19</v>
      </c>
      <c r="BE26">
        <v>4663.59</v>
      </c>
      <c r="BF26">
        <v>0.63958860019855945</v>
      </c>
      <c r="BG26">
        <v>0.53597524696639287</v>
      </c>
      <c r="BH26">
        <v>275902.02499999997</v>
      </c>
      <c r="BI26">
        <v>1.0811008001844135E-2</v>
      </c>
      <c r="BJ26">
        <v>9.0596247055453865E-3</v>
      </c>
      <c r="BK26">
        <v>1</v>
      </c>
      <c r="BL26" t="s">
        <v>69</v>
      </c>
      <c r="BM26">
        <v>-1</v>
      </c>
      <c r="BN26" t="s">
        <v>528</v>
      </c>
    </row>
    <row r="27" spans="1:66">
      <c r="A27" s="143" t="str">
        <f t="shared" si="20"/>
        <v>공영급행</v>
      </c>
      <c r="B27" s="143" t="str">
        <f t="shared" si="1"/>
        <v>e음11</v>
      </c>
      <c r="C27" s="144" t="str">
        <f t="shared" si="21"/>
        <v>73아1569</v>
      </c>
      <c r="D27" s="132" t="str">
        <f t="shared" si="22"/>
        <v>소형</v>
      </c>
      <c r="E27" s="128" t="str">
        <f t="shared" si="16"/>
        <v>F</v>
      </c>
      <c r="F27" s="151">
        <f t="shared" si="17"/>
        <v>0.84909090909090912</v>
      </c>
      <c r="G27" s="152">
        <f t="shared" si="18"/>
        <v>3.7360000000000002</v>
      </c>
      <c r="H27" s="153">
        <f t="shared" si="19"/>
        <v>4.4000000000000004</v>
      </c>
      <c r="I27" s="154">
        <f t="shared" si="23"/>
        <v>5057.9520000000002</v>
      </c>
      <c r="J27" s="155">
        <f t="shared" si="24"/>
        <v>0.10627000658318281</v>
      </c>
      <c r="K27" s="155">
        <f t="shared" si="25"/>
        <v>0.37254554331954381</v>
      </c>
      <c r="L27" s="155">
        <f t="shared" si="26"/>
        <v>0.38157736570058393</v>
      </c>
      <c r="M27" s="156">
        <f t="shared" si="27"/>
        <v>6.96</v>
      </c>
      <c r="N27" s="157">
        <f t="shared" si="28"/>
        <v>7.9000000000000001E-2</v>
      </c>
      <c r="O27" s="157">
        <f t="shared" si="29"/>
        <v>1.325</v>
      </c>
      <c r="P27" s="158">
        <f t="shared" si="30"/>
        <v>1.8533333333333333</v>
      </c>
      <c r="Q27" s="159">
        <f t="shared" si="31"/>
        <v>94</v>
      </c>
      <c r="R27" s="160">
        <f t="shared" si="32"/>
        <v>20.557963044040381</v>
      </c>
      <c r="S27" s="145">
        <f t="shared" si="33"/>
        <v>4</v>
      </c>
      <c r="T27" s="145">
        <f t="shared" si="34"/>
        <v>67</v>
      </c>
      <c r="U27" t="s">
        <v>120</v>
      </c>
      <c r="V27" t="s">
        <v>122</v>
      </c>
      <c r="W27" t="s">
        <v>120</v>
      </c>
      <c r="X27" s="4" t="s">
        <v>122</v>
      </c>
      <c r="Y27" s="4" t="s">
        <v>214</v>
      </c>
      <c r="Z27" s="4" t="s">
        <v>258</v>
      </c>
      <c r="AA27" s="4" t="s">
        <v>259</v>
      </c>
      <c r="AB27" s="4">
        <v>504</v>
      </c>
      <c r="AC27" s="4">
        <v>5057.9520000000002</v>
      </c>
      <c r="AD27" s="4">
        <v>1353.67</v>
      </c>
      <c r="AE27" s="4">
        <v>3.7360000000000002</v>
      </c>
      <c r="AF27" s="4">
        <v>4.4000000000000004</v>
      </c>
      <c r="AG27" s="4">
        <v>6.96</v>
      </c>
      <c r="AH27" s="4">
        <v>472.06648999999999</v>
      </c>
      <c r="AI27" s="4">
        <v>50.166508999999998</v>
      </c>
      <c r="AJ27" s="4">
        <v>175.86626699999999</v>
      </c>
      <c r="AK27" s="4">
        <v>1930</v>
      </c>
      <c r="AL27" s="4">
        <v>4</v>
      </c>
      <c r="AM27" s="4">
        <v>67</v>
      </c>
      <c r="AN27" s="4">
        <v>94</v>
      </c>
      <c r="AO27" s="4">
        <v>10.71449</v>
      </c>
      <c r="AP27" s="4">
        <v>4460.7</v>
      </c>
      <c r="AQ27" s="4">
        <v>111.2</v>
      </c>
      <c r="AR27" s="4">
        <v>340</v>
      </c>
      <c r="AS27" s="4">
        <v>156686</v>
      </c>
      <c r="AT27" s="4">
        <v>7.9000000000000001E-2</v>
      </c>
      <c r="AU27" s="4">
        <v>1.325</v>
      </c>
      <c r="AV27" s="4">
        <v>44200</v>
      </c>
      <c r="AW27" s="4">
        <v>0</v>
      </c>
      <c r="AX27" s="30">
        <v>0.78</v>
      </c>
      <c r="AY27">
        <v>0.69622222222222219</v>
      </c>
      <c r="AZ27" t="s">
        <v>70</v>
      </c>
      <c r="BA27" t="s">
        <v>149</v>
      </c>
      <c r="BB27">
        <v>13</v>
      </c>
      <c r="BC27" t="s">
        <v>548</v>
      </c>
      <c r="BD27">
        <v>14</v>
      </c>
      <c r="BE27">
        <v>4663.59</v>
      </c>
      <c r="BF27">
        <v>0.36041139980144049</v>
      </c>
      <c r="BG27">
        <v>0.25092642568398066</v>
      </c>
      <c r="BH27">
        <v>275902.02499999997</v>
      </c>
      <c r="BI27">
        <v>6.0920574975845141E-3</v>
      </c>
      <c r="BJ27">
        <v>4.2414258088738404E-3</v>
      </c>
      <c r="BK27">
        <v>1</v>
      </c>
      <c r="BL27" t="s">
        <v>70</v>
      </c>
      <c r="BM27">
        <v>0</v>
      </c>
      <c r="BN27" t="s">
        <v>524</v>
      </c>
    </row>
    <row r="28" spans="1:66">
      <c r="A28" s="140" t="str">
        <f t="shared" si="20"/>
        <v>공영급행</v>
      </c>
      <c r="B28" s="140" t="str">
        <f t="shared" si="1"/>
        <v>e음11</v>
      </c>
      <c r="C28" s="141" t="str">
        <f t="shared" si="21"/>
        <v>73아1570</v>
      </c>
      <c r="D28" s="115" t="str">
        <f t="shared" si="22"/>
        <v>소형</v>
      </c>
      <c r="E28" s="111" t="str">
        <f t="shared" si="16"/>
        <v>C</v>
      </c>
      <c r="F28" s="161">
        <f t="shared" si="17"/>
        <v>0.88568181818181801</v>
      </c>
      <c r="G28" s="162">
        <f t="shared" si="18"/>
        <v>3.8969999999999998</v>
      </c>
      <c r="H28" s="163">
        <f t="shared" si="19"/>
        <v>4.4000000000000004</v>
      </c>
      <c r="I28" s="164">
        <f t="shared" si="23"/>
        <v>1925.2190000000001</v>
      </c>
      <c r="J28" s="165">
        <f t="shared" si="24"/>
        <v>0.11817740126126623</v>
      </c>
      <c r="K28" s="165">
        <f t="shared" si="25"/>
        <v>0.32175050480762712</v>
      </c>
      <c r="L28" s="165">
        <f t="shared" si="26"/>
        <v>0.3277549203493213</v>
      </c>
      <c r="M28" s="166">
        <f t="shared" si="27"/>
        <v>7.0469999999999997</v>
      </c>
      <c r="N28" s="167">
        <f t="shared" si="28"/>
        <v>0.104</v>
      </c>
      <c r="O28" s="167">
        <f t="shared" si="29"/>
        <v>0.93500000000000005</v>
      </c>
      <c r="P28" s="168">
        <f t="shared" si="30"/>
        <v>0.82000000000000006</v>
      </c>
      <c r="Q28" s="169">
        <f t="shared" si="31"/>
        <v>91</v>
      </c>
      <c r="R28" s="170">
        <f t="shared" si="32"/>
        <v>20.932795386532231</v>
      </c>
      <c r="S28" s="142">
        <f t="shared" si="33"/>
        <v>2</v>
      </c>
      <c r="T28" s="142">
        <f t="shared" si="34"/>
        <v>18</v>
      </c>
      <c r="U28" t="s">
        <v>120</v>
      </c>
      <c r="V28" t="s">
        <v>122</v>
      </c>
      <c r="W28" s="4" t="s">
        <v>120</v>
      </c>
      <c r="X28" s="4" t="s">
        <v>122</v>
      </c>
      <c r="Y28" s="4" t="s">
        <v>219</v>
      </c>
      <c r="Z28" s="4" t="s">
        <v>258</v>
      </c>
      <c r="AA28" s="4" t="s">
        <v>259</v>
      </c>
      <c r="AB28" s="4">
        <v>504</v>
      </c>
      <c r="AC28" s="4">
        <v>1925.2190000000001</v>
      </c>
      <c r="AD28" s="4">
        <v>493.99200000000002</v>
      </c>
      <c r="AE28" s="4">
        <v>3.8969999999999998</v>
      </c>
      <c r="AF28" s="4">
        <v>4.4000000000000004</v>
      </c>
      <c r="AG28" s="4">
        <v>7.0469999999999997</v>
      </c>
      <c r="AH28" s="4">
        <v>164.21354500000001</v>
      </c>
      <c r="AI28" s="4">
        <v>19.406330000000001</v>
      </c>
      <c r="AJ28" s="4">
        <v>52.835791</v>
      </c>
      <c r="AK28" s="4">
        <v>631</v>
      </c>
      <c r="AL28" s="4">
        <v>2</v>
      </c>
      <c r="AM28" s="4">
        <v>18</v>
      </c>
      <c r="AN28" s="4">
        <v>91</v>
      </c>
      <c r="AO28" s="4">
        <v>11.723874</v>
      </c>
      <c r="AP28" s="4">
        <v>1747.4</v>
      </c>
      <c r="AQ28" s="4">
        <v>49.2</v>
      </c>
      <c r="AR28" s="4">
        <v>74</v>
      </c>
      <c r="AS28" s="4">
        <v>35780</v>
      </c>
      <c r="AT28" s="4">
        <v>0.104</v>
      </c>
      <c r="AU28" s="4">
        <v>0.93500000000000005</v>
      </c>
      <c r="AV28" s="4">
        <v>14819</v>
      </c>
      <c r="AW28" s="4">
        <v>0</v>
      </c>
      <c r="AX28" s="30">
        <v>0.78</v>
      </c>
      <c r="AY28">
        <v>0.88818181818181807</v>
      </c>
      <c r="AZ28" t="s">
        <v>69</v>
      </c>
      <c r="BA28" t="s">
        <v>260</v>
      </c>
      <c r="BB28">
        <v>1</v>
      </c>
      <c r="BC28" t="s">
        <v>479</v>
      </c>
      <c r="BD28">
        <v>11</v>
      </c>
      <c r="BE28">
        <v>12068.428</v>
      </c>
      <c r="BF28">
        <v>0.50238100604320624</v>
      </c>
      <c r="BG28">
        <v>0.44620567536746586</v>
      </c>
      <c r="BH28">
        <v>275902.02499999997</v>
      </c>
      <c r="BI28">
        <v>2.1975007251215355E-2</v>
      </c>
      <c r="BJ28">
        <v>1.951780189494309E-2</v>
      </c>
      <c r="BK28">
        <v>1</v>
      </c>
      <c r="BL28" t="s">
        <v>68</v>
      </c>
      <c r="BM28">
        <v>-1</v>
      </c>
      <c r="BN28" t="s">
        <v>528</v>
      </c>
    </row>
    <row r="29" spans="1:66">
      <c r="A29" s="143" t="str">
        <f t="shared" si="20"/>
        <v>공영급행</v>
      </c>
      <c r="B29" s="143" t="str">
        <f t="shared" si="1"/>
        <v>e음12</v>
      </c>
      <c r="C29" s="144" t="str">
        <f t="shared" si="21"/>
        <v>73아1571</v>
      </c>
      <c r="D29" s="132" t="str">
        <f t="shared" si="22"/>
        <v>소형</v>
      </c>
      <c r="E29" s="128" t="str">
        <f t="shared" si="16"/>
        <v>F</v>
      </c>
      <c r="F29" s="151">
        <f t="shared" si="17"/>
        <v>0.67931818181818171</v>
      </c>
      <c r="G29" s="152">
        <f t="shared" si="18"/>
        <v>2.9889999999999999</v>
      </c>
      <c r="H29" s="153">
        <f t="shared" si="19"/>
        <v>4.4000000000000004</v>
      </c>
      <c r="I29" s="154">
        <f t="shared" si="23"/>
        <v>5304.8819999999996</v>
      </c>
      <c r="J29" s="155">
        <f t="shared" si="24"/>
        <v>8.1568553751454456E-2</v>
      </c>
      <c r="K29" s="155">
        <f t="shared" si="25"/>
        <v>0.44013094086604881</v>
      </c>
      <c r="L29" s="155">
        <f t="shared" si="26"/>
        <v>0.2799308259825572</v>
      </c>
      <c r="M29" s="156">
        <f t="shared" si="27"/>
        <v>12.225</v>
      </c>
      <c r="N29" s="157">
        <f t="shared" si="28"/>
        <v>0.39600000000000002</v>
      </c>
      <c r="O29" s="157">
        <f t="shared" si="29"/>
        <v>2.7519999999999998</v>
      </c>
      <c r="P29" s="158">
        <f t="shared" si="30"/>
        <v>4.4716666666666667</v>
      </c>
      <c r="Q29" s="159">
        <f t="shared" si="31"/>
        <v>107</v>
      </c>
      <c r="R29" s="160">
        <f t="shared" si="32"/>
        <v>23.092193495765127</v>
      </c>
      <c r="S29" s="145">
        <f t="shared" si="33"/>
        <v>21</v>
      </c>
      <c r="T29" s="145">
        <f t="shared" si="34"/>
        <v>146</v>
      </c>
      <c r="U29" t="s">
        <v>120</v>
      </c>
      <c r="V29" s="5" t="s">
        <v>123</v>
      </c>
      <c r="W29" t="s">
        <v>120</v>
      </c>
      <c r="X29" s="5" t="s">
        <v>123</v>
      </c>
      <c r="Y29" t="s">
        <v>216</v>
      </c>
      <c r="Z29" t="s">
        <v>258</v>
      </c>
      <c r="AA29" t="s">
        <v>259</v>
      </c>
      <c r="AB29">
        <v>504</v>
      </c>
      <c r="AC29" s="1">
        <v>5304.8819999999996</v>
      </c>
      <c r="AD29" s="1">
        <v>1774.59</v>
      </c>
      <c r="AE29" s="28">
        <v>2.9889999999999999</v>
      </c>
      <c r="AF29">
        <v>4.4000000000000004</v>
      </c>
      <c r="AG29">
        <v>12.225</v>
      </c>
      <c r="AH29">
        <v>480.296808</v>
      </c>
      <c r="AI29">
        <v>39.177115999999998</v>
      </c>
      <c r="AJ29">
        <v>211.393486</v>
      </c>
      <c r="AK29">
        <v>1485</v>
      </c>
      <c r="AL29">
        <v>21</v>
      </c>
      <c r="AM29">
        <v>146</v>
      </c>
      <c r="AN29">
        <v>107</v>
      </c>
      <c r="AO29">
        <v>11.045007</v>
      </c>
      <c r="AP29">
        <v>4799.8</v>
      </c>
      <c r="AQ29">
        <v>268.3</v>
      </c>
      <c r="AR29">
        <v>510</v>
      </c>
      <c r="AS29">
        <v>252828</v>
      </c>
      <c r="AT29">
        <v>0.39600000000000002</v>
      </c>
      <c r="AU29">
        <v>2.7519999999999998</v>
      </c>
      <c r="AV29">
        <v>38383</v>
      </c>
      <c r="AW29">
        <v>0</v>
      </c>
      <c r="AX29" s="29">
        <v>0.79</v>
      </c>
      <c r="AY29">
        <v>0.77749999999999986</v>
      </c>
      <c r="AZ29" t="s">
        <v>70</v>
      </c>
      <c r="BA29" t="s">
        <v>260</v>
      </c>
      <c r="BB29">
        <v>1</v>
      </c>
      <c r="BC29" t="s">
        <v>480</v>
      </c>
      <c r="BD29">
        <v>1</v>
      </c>
      <c r="BE29">
        <v>12068.428</v>
      </c>
      <c r="BF29">
        <v>0.49761899395679376</v>
      </c>
      <c r="BG29">
        <v>0.38689876780140708</v>
      </c>
      <c r="BH29">
        <v>275902.02499999997</v>
      </c>
      <c r="BI29">
        <v>2.1766708671311859E-2</v>
      </c>
      <c r="BJ29">
        <v>1.6923615991944967E-2</v>
      </c>
      <c r="BK29">
        <v>1</v>
      </c>
      <c r="BL29" t="s">
        <v>66</v>
      </c>
      <c r="BM29">
        <v>-4</v>
      </c>
      <c r="BN29" t="s">
        <v>528</v>
      </c>
    </row>
    <row r="30" spans="1:66">
      <c r="A30" s="140" t="str">
        <f t="shared" si="20"/>
        <v>공영급행</v>
      </c>
      <c r="B30" s="140" t="str">
        <f t="shared" si="1"/>
        <v>e음12</v>
      </c>
      <c r="C30" s="141" t="str">
        <f t="shared" si="21"/>
        <v>73아1572</v>
      </c>
      <c r="D30" s="115" t="str">
        <f t="shared" si="22"/>
        <v>소형</v>
      </c>
      <c r="E30" s="111" t="str">
        <f t="shared" si="16"/>
        <v>F</v>
      </c>
      <c r="F30" s="161">
        <f t="shared" si="17"/>
        <v>0.8275510204081632</v>
      </c>
      <c r="G30" s="162">
        <f t="shared" si="18"/>
        <v>4.0549999999999997</v>
      </c>
      <c r="H30" s="163">
        <f t="shared" si="19"/>
        <v>4.9000000000000004</v>
      </c>
      <c r="I30" s="164">
        <f t="shared" si="23"/>
        <v>5490.7479999999996</v>
      </c>
      <c r="J30" s="165">
        <f t="shared" si="24"/>
        <v>0.14330012767357575</v>
      </c>
      <c r="K30" s="165">
        <f t="shared" si="25"/>
        <v>0.37111864571051328</v>
      </c>
      <c r="L30" s="165">
        <f t="shared" si="26"/>
        <v>0.3611529795211873</v>
      </c>
      <c r="M30" s="166">
        <f t="shared" si="27"/>
        <v>7.109</v>
      </c>
      <c r="N30" s="167">
        <f t="shared" si="28"/>
        <v>0</v>
      </c>
      <c r="O30" s="167">
        <f t="shared" si="29"/>
        <v>0.89200000000000002</v>
      </c>
      <c r="P30" s="168">
        <f t="shared" si="30"/>
        <v>0.155</v>
      </c>
      <c r="Q30" s="169">
        <f t="shared" si="31"/>
        <v>99</v>
      </c>
      <c r="R30" s="170">
        <f t="shared" si="32"/>
        <v>22.590982920519476</v>
      </c>
      <c r="S30" s="142">
        <f t="shared" si="33"/>
        <v>0</v>
      </c>
      <c r="T30" s="142">
        <f t="shared" si="34"/>
        <v>49</v>
      </c>
      <c r="U30" t="s">
        <v>120</v>
      </c>
      <c r="V30" t="s">
        <v>123</v>
      </c>
      <c r="W30" t="s">
        <v>120</v>
      </c>
      <c r="X30" s="4" t="s">
        <v>123</v>
      </c>
      <c r="Y30" s="4" t="s">
        <v>262</v>
      </c>
      <c r="Z30" s="4" t="s">
        <v>258</v>
      </c>
      <c r="AA30" s="4" t="s">
        <v>259</v>
      </c>
      <c r="AB30" s="4">
        <v>504</v>
      </c>
      <c r="AC30" s="4">
        <v>5490.7479999999996</v>
      </c>
      <c r="AD30" s="4">
        <v>1354.0519999999999</v>
      </c>
      <c r="AE30" s="4">
        <v>4.0549999999999997</v>
      </c>
      <c r="AF30" s="4">
        <v>4.9000000000000004</v>
      </c>
      <c r="AG30" s="4">
        <v>7.109</v>
      </c>
      <c r="AH30" s="4">
        <v>500.535053</v>
      </c>
      <c r="AI30" s="4">
        <v>71.726737</v>
      </c>
      <c r="AJ30" s="4">
        <v>185.757891</v>
      </c>
      <c r="AK30" s="4">
        <v>1983</v>
      </c>
      <c r="AL30" s="4">
        <v>0</v>
      </c>
      <c r="AM30" s="4">
        <v>49</v>
      </c>
      <c r="AN30" s="4">
        <v>99</v>
      </c>
      <c r="AO30" s="4">
        <v>10.969757</v>
      </c>
      <c r="AP30" s="4">
        <v>1796.9</v>
      </c>
      <c r="AQ30" s="4">
        <v>9.3000000000000007</v>
      </c>
      <c r="AR30" s="4">
        <v>362</v>
      </c>
      <c r="AS30" s="4">
        <v>138375</v>
      </c>
      <c r="AT30" s="4">
        <v>0</v>
      </c>
      <c r="AU30" s="4">
        <v>0.89200000000000002</v>
      </c>
      <c r="AV30" s="4">
        <v>47869</v>
      </c>
      <c r="AW30" s="4">
        <v>0</v>
      </c>
      <c r="AX30" s="30">
        <v>0.77</v>
      </c>
      <c r="AY30">
        <v>0.67272727272727262</v>
      </c>
      <c r="AZ30" t="s">
        <v>70</v>
      </c>
      <c r="BA30" t="s">
        <v>261</v>
      </c>
      <c r="BB30">
        <v>1</v>
      </c>
      <c r="BC30" t="s">
        <v>474</v>
      </c>
      <c r="BD30">
        <v>1</v>
      </c>
      <c r="BE30">
        <v>12936.644</v>
      </c>
      <c r="BF30">
        <v>0.48894079484602032</v>
      </c>
      <c r="BG30">
        <v>0.32892380744186817</v>
      </c>
      <c r="BH30">
        <v>275902.02499999997</v>
      </c>
      <c r="BI30">
        <v>2.2925721549162247E-2</v>
      </c>
      <c r="BJ30">
        <v>1.5422758133072782E-2</v>
      </c>
      <c r="BK30">
        <v>1</v>
      </c>
      <c r="BL30" t="s">
        <v>70</v>
      </c>
      <c r="BM30">
        <v>0</v>
      </c>
      <c r="BN30" t="s">
        <v>524</v>
      </c>
    </row>
    <row r="31" spans="1:66">
      <c r="A31" s="143" t="str">
        <f t="shared" si="20"/>
        <v>공영급행</v>
      </c>
      <c r="B31" s="143" t="str">
        <f t="shared" si="1"/>
        <v>e음21</v>
      </c>
      <c r="C31" s="144" t="str">
        <f t="shared" si="21"/>
        <v>73아1573</v>
      </c>
      <c r="D31" s="132" t="str">
        <f t="shared" si="22"/>
        <v>소형</v>
      </c>
      <c r="E31" s="128" t="str">
        <f t="shared" si="16"/>
        <v>B</v>
      </c>
      <c r="F31" s="151">
        <f t="shared" si="17"/>
        <v>0.81545454545454543</v>
      </c>
      <c r="G31" s="152">
        <f t="shared" si="18"/>
        <v>3.5880000000000001</v>
      </c>
      <c r="H31" s="153">
        <f t="shared" si="19"/>
        <v>4.4000000000000004</v>
      </c>
      <c r="I31" s="154">
        <f t="shared" si="23"/>
        <v>5511.0050000000001</v>
      </c>
      <c r="J31" s="155">
        <f t="shared" si="24"/>
        <v>0.15245524034412702</v>
      </c>
      <c r="K31" s="155">
        <f t="shared" si="25"/>
        <v>0.38306919072706913</v>
      </c>
      <c r="L31" s="155">
        <f t="shared" si="26"/>
        <v>0.28851361956666705</v>
      </c>
      <c r="M31" s="156">
        <f t="shared" si="27"/>
        <v>10.923</v>
      </c>
      <c r="N31" s="157">
        <f t="shared" si="28"/>
        <v>3.5999999999999997E-2</v>
      </c>
      <c r="O31" s="157">
        <f t="shared" si="29"/>
        <v>0.83499999999999996</v>
      </c>
      <c r="P31" s="158">
        <f t="shared" si="30"/>
        <v>0.17666666666666667</v>
      </c>
      <c r="Q31" s="159">
        <f t="shared" si="31"/>
        <v>85</v>
      </c>
      <c r="R31" s="160">
        <f t="shared" si="32"/>
        <v>23.73710111438977</v>
      </c>
      <c r="S31" s="145">
        <f t="shared" si="33"/>
        <v>2</v>
      </c>
      <c r="T31" s="145">
        <f t="shared" si="34"/>
        <v>46</v>
      </c>
      <c r="U31" t="s">
        <v>120</v>
      </c>
      <c r="V31" t="s">
        <v>124</v>
      </c>
      <c r="W31" s="4" t="s">
        <v>120</v>
      </c>
      <c r="X31" s="4" t="s">
        <v>124</v>
      </c>
      <c r="Y31" s="4" t="s">
        <v>225</v>
      </c>
      <c r="Z31" s="4" t="s">
        <v>258</v>
      </c>
      <c r="AA31" s="4" t="s">
        <v>259</v>
      </c>
      <c r="AB31" s="4">
        <v>504</v>
      </c>
      <c r="AC31" s="4">
        <v>5511.0050000000001</v>
      </c>
      <c r="AD31" s="4">
        <v>1535.944</v>
      </c>
      <c r="AE31" s="4">
        <v>3.5880000000000001</v>
      </c>
      <c r="AF31" s="4">
        <v>4.4000000000000004</v>
      </c>
      <c r="AG31" s="4">
        <v>10.923</v>
      </c>
      <c r="AH31" s="4">
        <v>499.85063700000001</v>
      </c>
      <c r="AI31" s="4">
        <v>76.204848999999996</v>
      </c>
      <c r="AJ31" s="4">
        <v>191.47737900000001</v>
      </c>
      <c r="AK31" s="4">
        <v>1590</v>
      </c>
      <c r="AL31" s="4">
        <v>2</v>
      </c>
      <c r="AM31" s="4">
        <v>46</v>
      </c>
      <c r="AN31" s="4">
        <v>85</v>
      </c>
      <c r="AO31" s="4">
        <v>11.025302999999999</v>
      </c>
      <c r="AP31" s="4">
        <v>3504.7</v>
      </c>
      <c r="AQ31" s="4">
        <v>10.6</v>
      </c>
      <c r="AR31" s="4">
        <v>385</v>
      </c>
      <c r="AS31" s="4">
        <v>167412</v>
      </c>
      <c r="AT31" s="4">
        <v>3.5999999999999997E-2</v>
      </c>
      <c r="AU31" s="4">
        <v>0.83499999999999996</v>
      </c>
      <c r="AV31" s="4">
        <v>49022</v>
      </c>
      <c r="AW31" s="4">
        <v>0</v>
      </c>
      <c r="AX31" s="4">
        <v>0.77</v>
      </c>
      <c r="AY31">
        <v>0.90714285714285714</v>
      </c>
      <c r="AZ31" t="s">
        <v>68</v>
      </c>
      <c r="BA31" t="s">
        <v>261</v>
      </c>
      <c r="BB31">
        <v>1</v>
      </c>
      <c r="BC31" t="s">
        <v>481</v>
      </c>
      <c r="BD31">
        <v>11</v>
      </c>
      <c r="BE31">
        <v>12936.644</v>
      </c>
      <c r="BF31">
        <v>0.51105920515397962</v>
      </c>
      <c r="BG31">
        <v>0.46360370753253866</v>
      </c>
      <c r="BH31">
        <v>275902.02499999997</v>
      </c>
      <c r="BI31">
        <v>2.3962821584944876E-2</v>
      </c>
      <c r="BJ31">
        <v>2.1737702437771424E-2</v>
      </c>
      <c r="BK31">
        <v>1</v>
      </c>
      <c r="BL31" t="s">
        <v>71</v>
      </c>
      <c r="BM31">
        <v>-2</v>
      </c>
      <c r="BN31" t="s">
        <v>528</v>
      </c>
    </row>
    <row r="32" spans="1:66">
      <c r="A32" s="140" t="str">
        <f t="shared" si="20"/>
        <v>공영급행</v>
      </c>
      <c r="B32" s="140" t="str">
        <f t="shared" si="1"/>
        <v>e음21</v>
      </c>
      <c r="C32" s="141" t="str">
        <f t="shared" si="21"/>
        <v>73아1574</v>
      </c>
      <c r="D32" s="115" t="str">
        <f t="shared" si="22"/>
        <v>소형</v>
      </c>
      <c r="E32" s="111" t="str">
        <f t="shared" si="16"/>
        <v>B</v>
      </c>
      <c r="F32" s="161">
        <f t="shared" si="17"/>
        <v>0.70749999999999991</v>
      </c>
      <c r="G32" s="162">
        <f t="shared" si="18"/>
        <v>3.113</v>
      </c>
      <c r="H32" s="163">
        <f t="shared" si="19"/>
        <v>4.4000000000000004</v>
      </c>
      <c r="I32" s="164">
        <f t="shared" si="23"/>
        <v>5157.6170000000002</v>
      </c>
      <c r="J32" s="165">
        <f t="shared" si="24"/>
        <v>8.8606744051690806E-2</v>
      </c>
      <c r="K32" s="165">
        <f t="shared" si="25"/>
        <v>0.4524314709475965</v>
      </c>
      <c r="L32" s="165">
        <f t="shared" si="26"/>
        <v>0.28268869130840851</v>
      </c>
      <c r="M32" s="166">
        <f t="shared" si="27"/>
        <v>11.676</v>
      </c>
      <c r="N32" s="167">
        <f t="shared" si="28"/>
        <v>0.13600000000000001</v>
      </c>
      <c r="O32" s="167">
        <f t="shared" si="29"/>
        <v>2.637</v>
      </c>
      <c r="P32" s="168">
        <f t="shared" si="30"/>
        <v>0.96499999999999997</v>
      </c>
      <c r="Q32" s="169">
        <f t="shared" si="31"/>
        <v>95</v>
      </c>
      <c r="R32" s="170">
        <f t="shared" si="32"/>
        <v>24.578277538676417</v>
      </c>
      <c r="S32" s="142">
        <f t="shared" si="33"/>
        <v>7</v>
      </c>
      <c r="T32" s="142">
        <f t="shared" si="34"/>
        <v>136</v>
      </c>
      <c r="U32" t="s">
        <v>120</v>
      </c>
      <c r="V32" s="5" t="s">
        <v>124</v>
      </c>
      <c r="W32" t="s">
        <v>120</v>
      </c>
      <c r="X32" s="5" t="s">
        <v>124</v>
      </c>
      <c r="Y32" t="s">
        <v>221</v>
      </c>
      <c r="Z32" t="s">
        <v>258</v>
      </c>
      <c r="AA32" t="s">
        <v>259</v>
      </c>
      <c r="AB32">
        <v>504</v>
      </c>
      <c r="AC32" s="1">
        <v>5157.6170000000002</v>
      </c>
      <c r="AD32" s="1">
        <v>1656.971</v>
      </c>
      <c r="AE32" s="28">
        <v>3.113</v>
      </c>
      <c r="AF32">
        <v>4.4000000000000004</v>
      </c>
      <c r="AG32">
        <v>11.676</v>
      </c>
      <c r="AH32">
        <v>457.21568300000001</v>
      </c>
      <c r="AI32">
        <v>40.512393000000003</v>
      </c>
      <c r="AJ32">
        <v>206.85876400000001</v>
      </c>
      <c r="AK32">
        <v>1458</v>
      </c>
      <c r="AL32">
        <v>7</v>
      </c>
      <c r="AM32">
        <v>136</v>
      </c>
      <c r="AN32">
        <v>95</v>
      </c>
      <c r="AO32">
        <v>11.28049</v>
      </c>
      <c r="AP32">
        <v>5579.9</v>
      </c>
      <c r="AQ32">
        <v>57.9</v>
      </c>
      <c r="AR32">
        <v>409</v>
      </c>
      <c r="AS32">
        <v>243253</v>
      </c>
      <c r="AT32">
        <v>0.13600000000000001</v>
      </c>
      <c r="AU32">
        <v>2.637</v>
      </c>
      <c r="AV32">
        <v>45914</v>
      </c>
      <c r="AW32">
        <v>0</v>
      </c>
      <c r="AX32">
        <v>0.75</v>
      </c>
      <c r="AY32">
        <v>0.92500000000000004</v>
      </c>
      <c r="AZ32" t="s">
        <v>68</v>
      </c>
      <c r="BA32" t="s">
        <v>263</v>
      </c>
      <c r="BB32">
        <v>1</v>
      </c>
      <c r="BC32" t="s">
        <v>482</v>
      </c>
      <c r="BD32">
        <v>12</v>
      </c>
      <c r="BE32">
        <v>12722.727000000001</v>
      </c>
      <c r="BF32">
        <v>0.5195723369683245</v>
      </c>
      <c r="BG32">
        <v>0.48060441169570017</v>
      </c>
      <c r="BH32">
        <v>275902.02499999997</v>
      </c>
      <c r="BI32">
        <v>2.3959146367265705E-2</v>
      </c>
      <c r="BJ32">
        <v>2.2162210389720778E-2</v>
      </c>
      <c r="BK32">
        <v>1</v>
      </c>
      <c r="BL32" t="s">
        <v>66</v>
      </c>
      <c r="BM32">
        <v>-1</v>
      </c>
      <c r="BN32" t="s">
        <v>528</v>
      </c>
    </row>
    <row r="33" spans="1:66">
      <c r="A33" s="143" t="str">
        <f t="shared" si="20"/>
        <v>공영급행</v>
      </c>
      <c r="B33" s="143" t="str">
        <f t="shared" si="1"/>
        <v>e음22</v>
      </c>
      <c r="C33" s="144" t="str">
        <f t="shared" si="21"/>
        <v>73아1575</v>
      </c>
      <c r="D33" s="132" t="str">
        <f t="shared" si="22"/>
        <v>소형</v>
      </c>
      <c r="E33" s="128" t="str">
        <f t="shared" si="16"/>
        <v>F</v>
      </c>
      <c r="F33" s="151">
        <f t="shared" si="17"/>
        <v>0.844090909090909</v>
      </c>
      <c r="G33" s="152">
        <f t="shared" si="18"/>
        <v>3.714</v>
      </c>
      <c r="H33" s="153">
        <f t="shared" si="19"/>
        <v>4.4000000000000004</v>
      </c>
      <c r="I33" s="154">
        <f t="shared" si="23"/>
        <v>5774.2539999999999</v>
      </c>
      <c r="J33" s="155">
        <f t="shared" si="24"/>
        <v>0.14315410797701636</v>
      </c>
      <c r="K33" s="155">
        <f t="shared" si="25"/>
        <v>0.37143206023432401</v>
      </c>
      <c r="L33" s="155">
        <f t="shared" si="26"/>
        <v>0.46101193331640761</v>
      </c>
      <c r="M33" s="156">
        <f t="shared" si="27"/>
        <v>8.3019999999999996</v>
      </c>
      <c r="N33" s="157">
        <f t="shared" si="28"/>
        <v>1.7000000000000001E-2</v>
      </c>
      <c r="O33" s="157">
        <f t="shared" si="29"/>
        <v>1.8009999999999999</v>
      </c>
      <c r="P33" s="158">
        <f t="shared" si="30"/>
        <v>1.2716666666666667</v>
      </c>
      <c r="Q33" s="159">
        <f t="shared" si="31"/>
        <v>96</v>
      </c>
      <c r="R33" s="160">
        <f t="shared" si="32"/>
        <v>24.125391500193746</v>
      </c>
      <c r="S33" s="145">
        <f t="shared" si="33"/>
        <v>1</v>
      </c>
      <c r="T33" s="145">
        <f t="shared" si="34"/>
        <v>104</v>
      </c>
      <c r="U33" t="s">
        <v>120</v>
      </c>
      <c r="V33" t="s">
        <v>125</v>
      </c>
      <c r="W33" t="s">
        <v>120</v>
      </c>
      <c r="X33" s="4" t="s">
        <v>125</v>
      </c>
      <c r="Y33" s="4" t="s">
        <v>264</v>
      </c>
      <c r="Z33" s="4" t="s">
        <v>258</v>
      </c>
      <c r="AA33" s="4" t="s">
        <v>259</v>
      </c>
      <c r="AB33" s="4">
        <v>504</v>
      </c>
      <c r="AC33" s="4">
        <v>5774.2539999999999</v>
      </c>
      <c r="AD33" s="4">
        <v>1554.8040000000001</v>
      </c>
      <c r="AE33" s="4">
        <v>3.714</v>
      </c>
      <c r="AF33" s="4">
        <v>4.4000000000000004</v>
      </c>
      <c r="AG33" s="4">
        <v>8.3019999999999996</v>
      </c>
      <c r="AH33" s="4">
        <v>493.07089400000001</v>
      </c>
      <c r="AI33" s="4">
        <v>70.585123999999993</v>
      </c>
      <c r="AJ33" s="4">
        <v>183.142338</v>
      </c>
      <c r="AK33" s="4">
        <v>2662</v>
      </c>
      <c r="AL33" s="4">
        <v>1</v>
      </c>
      <c r="AM33" s="4">
        <v>104</v>
      </c>
      <c r="AN33" s="4">
        <v>96</v>
      </c>
      <c r="AO33" s="4">
        <v>11.710798</v>
      </c>
      <c r="AP33" s="4">
        <v>5465</v>
      </c>
      <c r="AQ33" s="4">
        <v>76.3</v>
      </c>
      <c r="AR33" s="4">
        <v>357</v>
      </c>
      <c r="AS33" s="4">
        <v>147180</v>
      </c>
      <c r="AT33" s="4">
        <v>1.7000000000000001E-2</v>
      </c>
      <c r="AU33" s="4">
        <v>1.8009999999999999</v>
      </c>
      <c r="AV33" s="4">
        <v>52711</v>
      </c>
      <c r="AW33" s="4">
        <v>0</v>
      </c>
      <c r="AX33" s="4">
        <v>0.72</v>
      </c>
      <c r="AY33">
        <v>0.75772727272727269</v>
      </c>
      <c r="AZ33" t="s">
        <v>70</v>
      </c>
      <c r="BA33" t="s">
        <v>263</v>
      </c>
      <c r="BB33">
        <v>1</v>
      </c>
      <c r="BC33" t="s">
        <v>483</v>
      </c>
      <c r="BD33">
        <v>12</v>
      </c>
      <c r="BE33">
        <v>12722.727000000001</v>
      </c>
      <c r="BF33">
        <v>0.4804276630316755</v>
      </c>
      <c r="BG33">
        <v>0.36403314285172866</v>
      </c>
      <c r="BH33">
        <v>275902.02499999997</v>
      </c>
      <c r="BI33">
        <v>2.2154059942111701E-2</v>
      </c>
      <c r="BJ33">
        <v>1.6786735419772821E-2</v>
      </c>
      <c r="BK33">
        <v>1</v>
      </c>
      <c r="BL33" t="s">
        <v>67</v>
      </c>
      <c r="BM33">
        <v>-1</v>
      </c>
      <c r="BN33" t="s">
        <v>528</v>
      </c>
    </row>
    <row r="34" spans="1:66">
      <c r="A34" s="140" t="str">
        <f t="shared" si="20"/>
        <v>공영급행</v>
      </c>
      <c r="B34" s="140" t="str">
        <f t="shared" si="1"/>
        <v>e음22</v>
      </c>
      <c r="C34" s="141" t="str">
        <f t="shared" si="21"/>
        <v>73아1576</v>
      </c>
      <c r="D34" s="115" t="str">
        <f t="shared" si="22"/>
        <v>소형</v>
      </c>
      <c r="E34" s="111" t="str">
        <f t="shared" si="16"/>
        <v>B</v>
      </c>
      <c r="F34" s="161">
        <f t="shared" si="17"/>
        <v>0.86954545454545451</v>
      </c>
      <c r="G34" s="162">
        <f t="shared" si="18"/>
        <v>3.8260000000000001</v>
      </c>
      <c r="H34" s="163">
        <f t="shared" si="19"/>
        <v>4.4000000000000004</v>
      </c>
      <c r="I34" s="164">
        <f t="shared" si="23"/>
        <v>5645.3370000000004</v>
      </c>
      <c r="J34" s="165">
        <f t="shared" si="24"/>
        <v>0.13597067509638761</v>
      </c>
      <c r="K34" s="165">
        <f t="shared" si="25"/>
        <v>0.36887330408209912</v>
      </c>
      <c r="L34" s="165">
        <f t="shared" si="26"/>
        <v>0.33230965662457351</v>
      </c>
      <c r="M34" s="166">
        <f t="shared" si="27"/>
        <v>10.316000000000001</v>
      </c>
      <c r="N34" s="167">
        <f t="shared" si="28"/>
        <v>0.26600000000000001</v>
      </c>
      <c r="O34" s="167">
        <f t="shared" si="29"/>
        <v>1.0269999999999999</v>
      </c>
      <c r="P34" s="168">
        <f t="shared" si="30"/>
        <v>1.875</v>
      </c>
      <c r="Q34" s="169">
        <f t="shared" si="31"/>
        <v>100</v>
      </c>
      <c r="R34" s="170">
        <f t="shared" si="32"/>
        <v>23.518225094813619</v>
      </c>
      <c r="S34" s="142">
        <f t="shared" si="33"/>
        <v>15</v>
      </c>
      <c r="T34" s="142">
        <f t="shared" si="34"/>
        <v>58</v>
      </c>
      <c r="U34" t="s">
        <v>120</v>
      </c>
      <c r="V34" t="s">
        <v>125</v>
      </c>
      <c r="W34" s="4" t="s">
        <v>120</v>
      </c>
      <c r="X34" s="4" t="s">
        <v>125</v>
      </c>
      <c r="Y34" s="4" t="s">
        <v>266</v>
      </c>
      <c r="Z34" s="4" t="s">
        <v>258</v>
      </c>
      <c r="AA34" s="4" t="s">
        <v>259</v>
      </c>
      <c r="AB34" s="4">
        <v>504</v>
      </c>
      <c r="AC34" s="4">
        <v>5645.3370000000004</v>
      </c>
      <c r="AD34" s="4">
        <v>1475.338</v>
      </c>
      <c r="AE34" s="4">
        <v>3.8260000000000001</v>
      </c>
      <c r="AF34" s="4">
        <v>4.4000000000000004</v>
      </c>
      <c r="AG34" s="4">
        <v>10.316000000000001</v>
      </c>
      <c r="AH34" s="4">
        <v>484.77840500000002</v>
      </c>
      <c r="AI34" s="4">
        <v>65.915647000000007</v>
      </c>
      <c r="AJ34" s="4">
        <v>178.82181199999999</v>
      </c>
      <c r="AK34" s="4">
        <v>1876</v>
      </c>
      <c r="AL34" s="4">
        <v>15</v>
      </c>
      <c r="AM34" s="4">
        <v>58</v>
      </c>
      <c r="AN34" s="4">
        <v>100</v>
      </c>
      <c r="AO34" s="4">
        <v>11.645189999999999</v>
      </c>
      <c r="AP34" s="4">
        <v>3038.3</v>
      </c>
      <c r="AQ34" s="4">
        <v>112.5</v>
      </c>
      <c r="AR34" s="4">
        <v>317</v>
      </c>
      <c r="AS34" s="4">
        <v>134616</v>
      </c>
      <c r="AT34" s="4">
        <v>0.26600000000000001</v>
      </c>
      <c r="AU34" s="4">
        <v>1.0269999999999999</v>
      </c>
      <c r="AV34" s="4">
        <v>50587</v>
      </c>
      <c r="AW34" s="4">
        <v>0</v>
      </c>
      <c r="AX34" s="4">
        <v>0.8</v>
      </c>
      <c r="AY34">
        <v>0.90340909090909083</v>
      </c>
      <c r="AZ34" t="s">
        <v>68</v>
      </c>
      <c r="BA34" t="s">
        <v>265</v>
      </c>
      <c r="BB34">
        <v>1</v>
      </c>
      <c r="BC34" t="s">
        <v>484</v>
      </c>
      <c r="BD34">
        <v>12</v>
      </c>
      <c r="BE34">
        <v>13497.464</v>
      </c>
      <c r="BF34">
        <v>0.50574693142356231</v>
      </c>
      <c r="BG34">
        <v>0.45689637554742274</v>
      </c>
      <c r="BH34">
        <v>275902.02499999997</v>
      </c>
      <c r="BI34">
        <v>2.4741757513378169E-2</v>
      </c>
      <c r="BJ34">
        <v>2.235192866265414E-2</v>
      </c>
      <c r="BK34">
        <v>1</v>
      </c>
      <c r="BL34" t="s">
        <v>66</v>
      </c>
      <c r="BM34">
        <v>-1</v>
      </c>
      <c r="BN34" t="s">
        <v>528</v>
      </c>
    </row>
    <row r="35" spans="1:66">
      <c r="A35" s="143" t="str">
        <f t="shared" si="20"/>
        <v>공영급행</v>
      </c>
      <c r="B35" s="143" t="str">
        <f t="shared" si="1"/>
        <v>e음31</v>
      </c>
      <c r="C35" s="144" t="str">
        <f t="shared" si="21"/>
        <v>73아1577</v>
      </c>
      <c r="D35" s="132" t="str">
        <f t="shared" si="22"/>
        <v>소형</v>
      </c>
      <c r="E35" s="128" t="str">
        <f t="shared" si="16"/>
        <v>C</v>
      </c>
      <c r="F35" s="151">
        <f t="shared" si="17"/>
        <v>0.80133333333333334</v>
      </c>
      <c r="G35" s="152">
        <f t="shared" si="18"/>
        <v>3.6059999999999999</v>
      </c>
      <c r="H35" s="153">
        <f t="shared" si="19"/>
        <v>4.5</v>
      </c>
      <c r="I35" s="154">
        <f t="shared" si="23"/>
        <v>5883.36</v>
      </c>
      <c r="J35" s="155">
        <f t="shared" si="24"/>
        <v>8.3489070616306144E-2</v>
      </c>
      <c r="K35" s="155">
        <f t="shared" si="25"/>
        <v>0.42135262662855261</v>
      </c>
      <c r="L35" s="155">
        <f t="shared" si="26"/>
        <v>0.31495607951918636</v>
      </c>
      <c r="M35" s="156">
        <f t="shared" si="27"/>
        <v>11.590999999999999</v>
      </c>
      <c r="N35" s="157">
        <f t="shared" si="28"/>
        <v>0.221</v>
      </c>
      <c r="O35" s="157">
        <f t="shared" si="29"/>
        <v>2.6520000000000001</v>
      </c>
      <c r="P35" s="158">
        <f t="shared" si="30"/>
        <v>9.2983333333333338</v>
      </c>
      <c r="Q35" s="159">
        <f t="shared" si="31"/>
        <v>101</v>
      </c>
      <c r="R35" s="160">
        <f t="shared" si="32"/>
        <v>22.589541866393631</v>
      </c>
      <c r="S35" s="145">
        <f t="shared" si="33"/>
        <v>13</v>
      </c>
      <c r="T35" s="145">
        <f t="shared" si="34"/>
        <v>156</v>
      </c>
      <c r="U35" t="s">
        <v>120</v>
      </c>
      <c r="V35" t="s">
        <v>126</v>
      </c>
      <c r="W35" t="s">
        <v>120</v>
      </c>
      <c r="X35" s="4" t="s">
        <v>126</v>
      </c>
      <c r="Y35" s="4" t="s">
        <v>267</v>
      </c>
      <c r="Z35" s="4" t="s">
        <v>258</v>
      </c>
      <c r="AA35" s="4" t="s">
        <v>259</v>
      </c>
      <c r="AB35" s="4">
        <v>504</v>
      </c>
      <c r="AC35" s="4">
        <v>5883.36</v>
      </c>
      <c r="AD35" s="4">
        <v>1631.52</v>
      </c>
      <c r="AE35" s="4">
        <v>3.6059999999999999</v>
      </c>
      <c r="AF35" s="4">
        <v>4.5</v>
      </c>
      <c r="AG35" s="4">
        <v>11.590999999999999</v>
      </c>
      <c r="AH35" s="4">
        <v>525.98569699999996</v>
      </c>
      <c r="AI35" s="4">
        <v>43.914057</v>
      </c>
      <c r="AJ35" s="4">
        <v>221.62545499999999</v>
      </c>
      <c r="AK35" s="4">
        <v>1853</v>
      </c>
      <c r="AL35" s="4">
        <v>13</v>
      </c>
      <c r="AM35" s="4">
        <v>156</v>
      </c>
      <c r="AN35" s="4">
        <v>101</v>
      </c>
      <c r="AO35" s="4">
        <v>11.185399</v>
      </c>
      <c r="AP35" s="4">
        <v>4314.6000000000004</v>
      </c>
      <c r="AQ35" s="4">
        <v>557.9</v>
      </c>
      <c r="AR35" s="4">
        <v>280</v>
      </c>
      <c r="AS35" s="4">
        <v>162127</v>
      </c>
      <c r="AT35" s="4">
        <v>0.221</v>
      </c>
      <c r="AU35" s="4">
        <v>2.6520000000000001</v>
      </c>
      <c r="AV35" s="4">
        <v>49228</v>
      </c>
      <c r="AW35" s="4">
        <v>0</v>
      </c>
      <c r="AX35" s="4">
        <v>0.93</v>
      </c>
      <c r="AY35">
        <v>0.87931818181818178</v>
      </c>
      <c r="AZ35" t="s">
        <v>69</v>
      </c>
      <c r="BA35" t="s">
        <v>265</v>
      </c>
      <c r="BB35">
        <v>1</v>
      </c>
      <c r="BC35" t="s">
        <v>485</v>
      </c>
      <c r="BD35">
        <v>14</v>
      </c>
      <c r="BE35">
        <v>13497.464</v>
      </c>
      <c r="BF35">
        <v>0.49425306857643775</v>
      </c>
      <c r="BG35">
        <v>0.43460570961869033</v>
      </c>
      <c r="BH35">
        <v>275902.02499999997</v>
      </c>
      <c r="BI35">
        <v>2.4179463706364607E-2</v>
      </c>
      <c r="BJ35">
        <v>2.126144206361924E-2</v>
      </c>
      <c r="BK35">
        <v>1</v>
      </c>
      <c r="BL35" t="s">
        <v>66</v>
      </c>
      <c r="BM35">
        <v>-2</v>
      </c>
      <c r="BN35" t="s">
        <v>528</v>
      </c>
    </row>
    <row r="36" spans="1:66">
      <c r="A36" s="140" t="str">
        <f t="shared" si="20"/>
        <v>공영급행</v>
      </c>
      <c r="B36" s="140" t="str">
        <f t="shared" si="1"/>
        <v>e음31</v>
      </c>
      <c r="C36" s="141" t="str">
        <f t="shared" si="21"/>
        <v>73아1578</v>
      </c>
      <c r="D36" s="115" t="str">
        <f t="shared" si="22"/>
        <v>소형</v>
      </c>
      <c r="E36" s="111" t="str">
        <f t="shared" si="16"/>
        <v>C</v>
      </c>
      <c r="F36" s="161">
        <f t="shared" si="17"/>
        <v>0.78111111111111109</v>
      </c>
      <c r="G36" s="162">
        <f t="shared" si="18"/>
        <v>3.5150000000000001</v>
      </c>
      <c r="H36" s="163">
        <f t="shared" si="19"/>
        <v>4.5</v>
      </c>
      <c r="I36" s="164">
        <f t="shared" si="23"/>
        <v>6103.7439999999997</v>
      </c>
      <c r="J36" s="165">
        <f t="shared" si="24"/>
        <v>9.6128145554532807E-2</v>
      </c>
      <c r="K36" s="165">
        <f t="shared" si="25"/>
        <v>0.40328803111936484</v>
      </c>
      <c r="L36" s="165">
        <f t="shared" si="26"/>
        <v>0.28785610929947258</v>
      </c>
      <c r="M36" s="166">
        <f t="shared" si="27"/>
        <v>9.4440000000000008</v>
      </c>
      <c r="N36" s="167">
        <f t="shared" si="28"/>
        <v>0.19700000000000001</v>
      </c>
      <c r="O36" s="167">
        <f t="shared" si="29"/>
        <v>2.8180000000000001</v>
      </c>
      <c r="P36" s="168">
        <f t="shared" si="30"/>
        <v>4.5916666666666668</v>
      </c>
      <c r="Q36" s="169">
        <f t="shared" si="31"/>
        <v>101</v>
      </c>
      <c r="R36" s="170">
        <f t="shared" si="32"/>
        <v>21.853039542123536</v>
      </c>
      <c r="S36" s="142">
        <f t="shared" si="33"/>
        <v>12</v>
      </c>
      <c r="T36" s="142">
        <f t="shared" si="34"/>
        <v>172</v>
      </c>
      <c r="U36" t="s">
        <v>120</v>
      </c>
      <c r="V36" s="5" t="s">
        <v>126</v>
      </c>
      <c r="W36" t="s">
        <v>120</v>
      </c>
      <c r="X36" s="5" t="s">
        <v>126</v>
      </c>
      <c r="Y36" t="s">
        <v>228</v>
      </c>
      <c r="Z36" t="s">
        <v>258</v>
      </c>
      <c r="AA36" t="s">
        <v>259</v>
      </c>
      <c r="AB36">
        <v>504</v>
      </c>
      <c r="AC36" s="1">
        <v>6103.7439999999997</v>
      </c>
      <c r="AD36" s="1">
        <v>1736.329</v>
      </c>
      <c r="AE36" s="28">
        <v>3.5150000000000001</v>
      </c>
      <c r="AF36">
        <v>4.5</v>
      </c>
      <c r="AG36">
        <v>9.4440000000000008</v>
      </c>
      <c r="AH36">
        <v>557.96588699999995</v>
      </c>
      <c r="AI36">
        <v>53.636226000000001</v>
      </c>
      <c r="AJ36">
        <v>225.02096399999999</v>
      </c>
      <c r="AK36">
        <v>1757</v>
      </c>
      <c r="AL36">
        <v>12</v>
      </c>
      <c r="AM36">
        <v>172</v>
      </c>
      <c r="AN36">
        <v>101</v>
      </c>
      <c r="AO36">
        <v>10.939278</v>
      </c>
      <c r="AP36">
        <v>1918</v>
      </c>
      <c r="AQ36">
        <v>275.5</v>
      </c>
      <c r="AR36">
        <v>293</v>
      </c>
      <c r="AS36">
        <v>177209</v>
      </c>
      <c r="AT36">
        <v>0.19700000000000001</v>
      </c>
      <c r="AU36">
        <v>2.8180000000000001</v>
      </c>
      <c r="AV36">
        <v>52347</v>
      </c>
      <c r="AW36">
        <v>0</v>
      </c>
      <c r="AX36">
        <v>0.83</v>
      </c>
      <c r="AY36">
        <v>0.87111111111111106</v>
      </c>
      <c r="AZ36" t="s">
        <v>69</v>
      </c>
      <c r="BA36" t="s">
        <v>268</v>
      </c>
      <c r="BB36">
        <v>3</v>
      </c>
      <c r="BC36" t="s">
        <v>486</v>
      </c>
      <c r="BD36">
        <v>9</v>
      </c>
      <c r="BE36">
        <v>24021.210999999999</v>
      </c>
      <c r="BF36">
        <v>0.18502830685763513</v>
      </c>
      <c r="BG36">
        <v>0.16118021397376214</v>
      </c>
      <c r="BH36">
        <v>275902.02499999997</v>
      </c>
      <c r="BI36">
        <v>1.6109356210778088E-2</v>
      </c>
      <c r="BJ36">
        <v>1.4033039188055577E-2</v>
      </c>
      <c r="BK36">
        <v>1</v>
      </c>
      <c r="BL36" t="s">
        <v>68</v>
      </c>
      <c r="BM36">
        <v>-1</v>
      </c>
      <c r="BN36" t="s">
        <v>528</v>
      </c>
    </row>
    <row r="37" spans="1:66">
      <c r="A37" s="143" t="str">
        <f t="shared" si="20"/>
        <v>공영급행</v>
      </c>
      <c r="B37" s="143" t="str">
        <f t="shared" si="1"/>
        <v>e음31</v>
      </c>
      <c r="C37" s="144" t="str">
        <f t="shared" si="21"/>
        <v>73아1579</v>
      </c>
      <c r="D37" s="132" t="str">
        <f t="shared" si="22"/>
        <v>소형</v>
      </c>
      <c r="E37" s="128" t="str">
        <f t="shared" si="16"/>
        <v>C</v>
      </c>
      <c r="F37" s="151">
        <f t="shared" si="17"/>
        <v>0.86933333333333329</v>
      </c>
      <c r="G37" s="152">
        <f t="shared" si="18"/>
        <v>3.9119999999999999</v>
      </c>
      <c r="H37" s="153">
        <f t="shared" si="19"/>
        <v>4.5</v>
      </c>
      <c r="I37" s="154">
        <f t="shared" si="23"/>
        <v>5402.4549999999999</v>
      </c>
      <c r="J37" s="155">
        <f t="shared" si="24"/>
        <v>5.4154187974777147E-2</v>
      </c>
      <c r="K37" s="155">
        <f t="shared" si="25"/>
        <v>0.44567805507210179</v>
      </c>
      <c r="L37" s="155">
        <f t="shared" si="26"/>
        <v>0.36187251906772017</v>
      </c>
      <c r="M37" s="156">
        <f t="shared" si="27"/>
        <v>9.577</v>
      </c>
      <c r="N37" s="157">
        <f t="shared" si="28"/>
        <v>0.185</v>
      </c>
      <c r="O37" s="157">
        <f t="shared" si="29"/>
        <v>2.9430000000000001</v>
      </c>
      <c r="P37" s="158">
        <f t="shared" si="30"/>
        <v>1.9849999999999999</v>
      </c>
      <c r="Q37" s="159">
        <f t="shared" si="31"/>
        <v>107</v>
      </c>
      <c r="R37" s="160">
        <f t="shared" si="32"/>
        <v>22.542105958702873</v>
      </c>
      <c r="S37" s="145">
        <f t="shared" si="33"/>
        <v>10</v>
      </c>
      <c r="T37" s="145">
        <f t="shared" si="34"/>
        <v>159</v>
      </c>
      <c r="U37" t="s">
        <v>120</v>
      </c>
      <c r="V37" t="s">
        <v>126</v>
      </c>
      <c r="W37" s="4" t="s">
        <v>120</v>
      </c>
      <c r="X37" s="4" t="s">
        <v>126</v>
      </c>
      <c r="Y37" s="4" t="s">
        <v>269</v>
      </c>
      <c r="Z37" s="4" t="s">
        <v>258</v>
      </c>
      <c r="AA37" s="4" t="s">
        <v>259</v>
      </c>
      <c r="AB37" s="4">
        <v>504</v>
      </c>
      <c r="AC37" s="4">
        <v>5402.4549999999999</v>
      </c>
      <c r="AD37" s="4">
        <v>1381.172</v>
      </c>
      <c r="AE37" s="4">
        <v>3.9119999999999999</v>
      </c>
      <c r="AF37" s="4">
        <v>4.5</v>
      </c>
      <c r="AG37" s="4">
        <v>9.577</v>
      </c>
      <c r="AH37" s="4">
        <v>479.16046699999998</v>
      </c>
      <c r="AI37" s="4">
        <v>25.948546</v>
      </c>
      <c r="AJ37" s="4">
        <v>213.55130500000001</v>
      </c>
      <c r="AK37" s="4">
        <v>1955</v>
      </c>
      <c r="AL37" s="4">
        <v>10</v>
      </c>
      <c r="AM37" s="4">
        <v>159</v>
      </c>
      <c r="AN37" s="4">
        <v>107</v>
      </c>
      <c r="AO37" s="4">
        <v>11.274834</v>
      </c>
      <c r="AP37" s="4">
        <v>5688</v>
      </c>
      <c r="AQ37" s="4">
        <v>119.1</v>
      </c>
      <c r="AR37" s="4">
        <v>297</v>
      </c>
      <c r="AS37" s="4">
        <v>182191</v>
      </c>
      <c r="AT37" s="4">
        <v>0.185</v>
      </c>
      <c r="AU37" s="4">
        <v>2.9430000000000001</v>
      </c>
      <c r="AV37" s="4">
        <v>49448</v>
      </c>
      <c r="AW37" s="4">
        <v>0</v>
      </c>
      <c r="AX37" s="4">
        <v>0.93</v>
      </c>
      <c r="AY37">
        <v>0.88133333333333341</v>
      </c>
      <c r="AZ37" t="s">
        <v>69</v>
      </c>
      <c r="BA37" t="s">
        <v>268</v>
      </c>
      <c r="BB37">
        <v>2</v>
      </c>
      <c r="BC37" t="s">
        <v>487</v>
      </c>
      <c r="BD37">
        <v>12</v>
      </c>
      <c r="BE37">
        <v>24021.210999999999</v>
      </c>
      <c r="BF37">
        <v>0.25570900651095402</v>
      </c>
      <c r="BG37">
        <v>0.22536487107165415</v>
      </c>
      <c r="BH37">
        <v>275902.02499999997</v>
      </c>
      <c r="BI37">
        <v>2.2263120395727434E-2</v>
      </c>
      <c r="BJ37">
        <v>1.9621230108767779E-2</v>
      </c>
      <c r="BK37">
        <v>1</v>
      </c>
      <c r="BL37" t="s">
        <v>68</v>
      </c>
      <c r="BM37">
        <v>-1</v>
      </c>
      <c r="BN37" t="s">
        <v>528</v>
      </c>
    </row>
    <row r="38" spans="1:66">
      <c r="A38" s="140" t="str">
        <f t="shared" si="20"/>
        <v>공영급행</v>
      </c>
      <c r="B38" s="140" t="str">
        <f t="shared" si="1"/>
        <v>e음31</v>
      </c>
      <c r="C38" s="141" t="str">
        <f t="shared" si="21"/>
        <v>73아1580</v>
      </c>
      <c r="D38" s="115" t="str">
        <f t="shared" si="22"/>
        <v>소형</v>
      </c>
      <c r="E38" s="111" t="str">
        <f t="shared" si="16"/>
        <v>C</v>
      </c>
      <c r="F38" s="161">
        <f t="shared" si="17"/>
        <v>0.80088888888888887</v>
      </c>
      <c r="G38" s="162">
        <f t="shared" si="18"/>
        <v>3.6040000000000001</v>
      </c>
      <c r="H38" s="163">
        <f t="shared" si="19"/>
        <v>4.5</v>
      </c>
      <c r="I38" s="164">
        <f t="shared" si="23"/>
        <v>5749.5240000000003</v>
      </c>
      <c r="J38" s="165">
        <f t="shared" si="24"/>
        <v>0.11870360256644774</v>
      </c>
      <c r="K38" s="165">
        <f t="shared" si="25"/>
        <v>0.37878100841187301</v>
      </c>
      <c r="L38" s="165">
        <f t="shared" si="26"/>
        <v>0.2615868722349885</v>
      </c>
      <c r="M38" s="166">
        <f t="shared" si="27"/>
        <v>11.22</v>
      </c>
      <c r="N38" s="167">
        <f t="shared" si="28"/>
        <v>0.24299999999999999</v>
      </c>
      <c r="O38" s="167">
        <f t="shared" si="29"/>
        <v>2.0179999999999998</v>
      </c>
      <c r="P38" s="168">
        <f t="shared" si="30"/>
        <v>7.88</v>
      </c>
      <c r="Q38" s="169">
        <f t="shared" si="31"/>
        <v>103</v>
      </c>
      <c r="R38" s="170">
        <f t="shared" si="32"/>
        <v>22.272762292282135</v>
      </c>
      <c r="S38" s="142">
        <f t="shared" si="33"/>
        <v>14</v>
      </c>
      <c r="T38" s="142">
        <f t="shared" si="34"/>
        <v>116</v>
      </c>
      <c r="U38" t="s">
        <v>120</v>
      </c>
      <c r="V38" t="s">
        <v>126</v>
      </c>
      <c r="W38" t="s">
        <v>120</v>
      </c>
      <c r="X38" s="4" t="s">
        <v>126</v>
      </c>
      <c r="Y38" s="4" t="s">
        <v>220</v>
      </c>
      <c r="Z38" s="4" t="s">
        <v>258</v>
      </c>
      <c r="AA38" s="4" t="s">
        <v>259</v>
      </c>
      <c r="AB38" s="4">
        <v>504</v>
      </c>
      <c r="AC38" s="4">
        <v>5749.5240000000003</v>
      </c>
      <c r="AD38" s="4">
        <v>1595.508</v>
      </c>
      <c r="AE38" s="4">
        <v>3.6040000000000001</v>
      </c>
      <c r="AF38" s="4">
        <v>4.5</v>
      </c>
      <c r="AG38" s="4">
        <v>11.22</v>
      </c>
      <c r="AH38" s="4">
        <v>513.69867199999999</v>
      </c>
      <c r="AI38" s="4">
        <v>60.977882999999999</v>
      </c>
      <c r="AJ38" s="4">
        <v>194.57930099999999</v>
      </c>
      <c r="AK38" s="4">
        <v>1504</v>
      </c>
      <c r="AL38" s="4">
        <v>14</v>
      </c>
      <c r="AM38" s="4">
        <v>116</v>
      </c>
      <c r="AN38" s="4">
        <v>103</v>
      </c>
      <c r="AO38" s="4">
        <v>11.192405000000001</v>
      </c>
      <c r="AP38" s="4">
        <v>3541.7</v>
      </c>
      <c r="AQ38" s="4">
        <v>472.8</v>
      </c>
      <c r="AR38" s="4">
        <v>206</v>
      </c>
      <c r="AS38" s="4">
        <v>110660</v>
      </c>
      <c r="AT38" s="4">
        <v>0.24299999999999999</v>
      </c>
      <c r="AU38" s="4">
        <v>2.0179999999999998</v>
      </c>
      <c r="AV38" s="4">
        <v>50215</v>
      </c>
      <c r="AW38" s="4">
        <v>0</v>
      </c>
      <c r="AX38" s="4">
        <v>0.93</v>
      </c>
      <c r="AY38">
        <v>0.89266666666666672</v>
      </c>
      <c r="AZ38" t="s">
        <v>69</v>
      </c>
      <c r="BA38" t="s">
        <v>268</v>
      </c>
      <c r="BB38">
        <v>1</v>
      </c>
      <c r="BC38" t="s">
        <v>488</v>
      </c>
      <c r="BD38">
        <v>13</v>
      </c>
      <c r="BE38">
        <v>24021.210999999999</v>
      </c>
      <c r="BF38">
        <v>0.2811783718980696</v>
      </c>
      <c r="BG38">
        <v>0.25099855998101017</v>
      </c>
      <c r="BH38">
        <v>275902.02499999997</v>
      </c>
      <c r="BI38">
        <v>2.4480592340705005E-2</v>
      </c>
      <c r="BJ38">
        <v>2.1853008762802668E-2</v>
      </c>
      <c r="BK38">
        <v>1</v>
      </c>
      <c r="BL38" t="s">
        <v>68</v>
      </c>
      <c r="BM38">
        <v>-1</v>
      </c>
      <c r="BN38" t="s">
        <v>528</v>
      </c>
    </row>
    <row r="39" spans="1:66">
      <c r="A39" s="143" t="str">
        <f t="shared" si="20"/>
        <v>공영급행</v>
      </c>
      <c r="B39" s="143" t="str">
        <f t="shared" si="1"/>
        <v>e음53</v>
      </c>
      <c r="C39" s="144" t="str">
        <f t="shared" si="21"/>
        <v>73아1563</v>
      </c>
      <c r="D39" s="132" t="str">
        <f t="shared" si="22"/>
        <v>중형</v>
      </c>
      <c r="E39" s="128" t="str">
        <f t="shared" si="16"/>
        <v>D</v>
      </c>
      <c r="F39" s="151">
        <f t="shared" si="17"/>
        <v>0.9364285714285715</v>
      </c>
      <c r="G39" s="152">
        <f t="shared" si="18"/>
        <v>2.6219999999999999</v>
      </c>
      <c r="H39" s="153">
        <f t="shared" si="19"/>
        <v>2.8</v>
      </c>
      <c r="I39" s="154">
        <f t="shared" si="23"/>
        <v>6223.2219999999998</v>
      </c>
      <c r="J39" s="155">
        <f t="shared" si="24"/>
        <v>6.3919472742726855E-3</v>
      </c>
      <c r="K39" s="155">
        <f t="shared" si="25"/>
        <v>0.27664195651524642</v>
      </c>
      <c r="L39" s="155">
        <f t="shared" si="26"/>
        <v>0.13819208120809445</v>
      </c>
      <c r="M39" s="156">
        <f t="shared" si="27"/>
        <v>6.0830000000000002</v>
      </c>
      <c r="N39" s="157">
        <f t="shared" si="28"/>
        <v>0</v>
      </c>
      <c r="O39" s="157">
        <f t="shared" si="29"/>
        <v>2.4420000000000002</v>
      </c>
      <c r="P39" s="158">
        <f t="shared" si="30"/>
        <v>0.83333333333333337</v>
      </c>
      <c r="Q39" s="159">
        <f t="shared" si="31"/>
        <v>97</v>
      </c>
      <c r="R39" s="160">
        <f t="shared" si="32"/>
        <v>21.986182027384984</v>
      </c>
      <c r="S39" s="145">
        <f t="shared" si="33"/>
        <v>0</v>
      </c>
      <c r="T39" s="145">
        <f t="shared" si="34"/>
        <v>152</v>
      </c>
      <c r="U39" t="s">
        <v>120</v>
      </c>
      <c r="V39" s="5" t="s">
        <v>127</v>
      </c>
      <c r="W39" t="s">
        <v>120</v>
      </c>
      <c r="X39" s="5" t="s">
        <v>127</v>
      </c>
      <c r="Y39" t="s">
        <v>270</v>
      </c>
      <c r="Z39" t="s">
        <v>271</v>
      </c>
      <c r="AA39" t="s">
        <v>48</v>
      </c>
      <c r="AB39">
        <v>504</v>
      </c>
      <c r="AC39" s="1">
        <v>6223.2219999999998</v>
      </c>
      <c r="AD39" s="1">
        <v>2373.828</v>
      </c>
      <c r="AE39" s="28">
        <v>2.6219999999999999</v>
      </c>
      <c r="AF39">
        <v>2.8</v>
      </c>
      <c r="AG39">
        <v>6.0830000000000002</v>
      </c>
      <c r="AH39">
        <v>394.79064699999998</v>
      </c>
      <c r="AI39">
        <v>2.5234809999999999</v>
      </c>
      <c r="AJ39">
        <v>109.21565699999999</v>
      </c>
      <c r="AK39">
        <v>860</v>
      </c>
      <c r="AL39">
        <v>0</v>
      </c>
      <c r="AM39">
        <v>152</v>
      </c>
      <c r="AN39">
        <v>97</v>
      </c>
      <c r="AO39">
        <v>15.763347</v>
      </c>
      <c r="AP39">
        <v>889.3</v>
      </c>
      <c r="AQ39">
        <v>50</v>
      </c>
      <c r="AR39">
        <v>12</v>
      </c>
      <c r="AS39">
        <v>3659</v>
      </c>
      <c r="AT39">
        <v>0</v>
      </c>
      <c r="AU39">
        <v>2.4420000000000002</v>
      </c>
      <c r="AV39">
        <v>50779</v>
      </c>
      <c r="AW39">
        <v>0</v>
      </c>
      <c r="AX39">
        <v>0.52</v>
      </c>
      <c r="AY39">
        <v>0.82422222222222219</v>
      </c>
      <c r="AZ39" t="s">
        <v>67</v>
      </c>
      <c r="BA39" t="s">
        <v>268</v>
      </c>
      <c r="BB39">
        <v>1</v>
      </c>
      <c r="BC39" t="s">
        <v>489</v>
      </c>
      <c r="BD39">
        <v>15</v>
      </c>
      <c r="BE39">
        <v>24021.210999999999</v>
      </c>
      <c r="BF39">
        <v>0.27808431473334128</v>
      </c>
      <c r="BG39">
        <v>0.22920327185465839</v>
      </c>
      <c r="BH39">
        <v>275902.02499999997</v>
      </c>
      <c r="BI39">
        <v>2.4211210483141617E-2</v>
      </c>
      <c r="BJ39">
        <v>1.9955417707104947E-2</v>
      </c>
      <c r="BK39">
        <v>1</v>
      </c>
      <c r="BL39" t="s">
        <v>68</v>
      </c>
      <c r="BM39">
        <v>-2</v>
      </c>
      <c r="BN39" t="s">
        <v>528</v>
      </c>
    </row>
    <row r="40" spans="1:66">
      <c r="A40" s="140" t="str">
        <f t="shared" si="20"/>
        <v>공영급행</v>
      </c>
      <c r="B40" s="140" t="str">
        <f t="shared" si="1"/>
        <v>e음53</v>
      </c>
      <c r="C40" s="141" t="str">
        <f t="shared" si="21"/>
        <v>73아1564</v>
      </c>
      <c r="D40" s="115" t="str">
        <f t="shared" si="22"/>
        <v>중형</v>
      </c>
      <c r="E40" s="111" t="str">
        <f t="shared" si="16"/>
        <v>A</v>
      </c>
      <c r="F40" s="161">
        <f t="shared" si="17"/>
        <v>0.95178571428571435</v>
      </c>
      <c r="G40" s="162">
        <f t="shared" si="18"/>
        <v>2.665</v>
      </c>
      <c r="H40" s="163">
        <f t="shared" si="19"/>
        <v>2.8</v>
      </c>
      <c r="I40" s="164">
        <f t="shared" si="23"/>
        <v>4856.6970000000001</v>
      </c>
      <c r="J40" s="165">
        <f t="shared" si="24"/>
        <v>6.8190827716773129E-3</v>
      </c>
      <c r="K40" s="165">
        <f t="shared" si="25"/>
        <v>0.28385574315554141</v>
      </c>
      <c r="L40" s="165">
        <f t="shared" si="26"/>
        <v>0.14639579121365817</v>
      </c>
      <c r="M40" s="166">
        <f t="shared" si="27"/>
        <v>4.8840000000000003</v>
      </c>
      <c r="N40" s="167">
        <f t="shared" si="28"/>
        <v>0</v>
      </c>
      <c r="O40" s="167">
        <f t="shared" si="29"/>
        <v>2.2240000000000002</v>
      </c>
      <c r="P40" s="168">
        <f t="shared" si="30"/>
        <v>0.16666666666666666</v>
      </c>
      <c r="Q40" s="169">
        <f t="shared" si="31"/>
        <v>95</v>
      </c>
      <c r="R40" s="170">
        <f t="shared" si="32"/>
        <v>21.114557520603803</v>
      </c>
      <c r="S40" s="142">
        <f t="shared" si="33"/>
        <v>0</v>
      </c>
      <c r="T40" s="142">
        <f t="shared" si="34"/>
        <v>108</v>
      </c>
      <c r="U40" t="s">
        <v>120</v>
      </c>
      <c r="V40" t="s">
        <v>127</v>
      </c>
      <c r="W40" s="4" t="s">
        <v>120</v>
      </c>
      <c r="X40" s="4" t="s">
        <v>127</v>
      </c>
      <c r="Y40" s="4" t="s">
        <v>274</v>
      </c>
      <c r="Z40" s="4" t="s">
        <v>271</v>
      </c>
      <c r="AA40" s="4" t="s">
        <v>48</v>
      </c>
      <c r="AB40" s="4">
        <v>504</v>
      </c>
      <c r="AC40" s="4">
        <v>4856.6970000000001</v>
      </c>
      <c r="AD40" s="4">
        <v>1822.462</v>
      </c>
      <c r="AE40" s="4">
        <v>2.665</v>
      </c>
      <c r="AF40" s="4">
        <v>2.8</v>
      </c>
      <c r="AG40" s="4">
        <v>4.8840000000000003</v>
      </c>
      <c r="AH40" s="4">
        <v>324.27513699999997</v>
      </c>
      <c r="AI40" s="4">
        <v>2.2112590000000001</v>
      </c>
      <c r="AJ40" s="4">
        <v>92.047359999999998</v>
      </c>
      <c r="AK40" s="4">
        <v>711</v>
      </c>
      <c r="AL40" s="4">
        <v>0</v>
      </c>
      <c r="AM40" s="4">
        <v>108</v>
      </c>
      <c r="AN40" s="4">
        <v>95</v>
      </c>
      <c r="AO40" s="4">
        <v>14.977086999999999</v>
      </c>
      <c r="AP40" s="4">
        <v>174.8</v>
      </c>
      <c r="AQ40" s="4">
        <v>10</v>
      </c>
      <c r="AR40" s="4">
        <v>3</v>
      </c>
      <c r="AS40" s="4">
        <v>492</v>
      </c>
      <c r="AT40" s="4">
        <v>0</v>
      </c>
      <c r="AU40" s="4">
        <v>2.2240000000000002</v>
      </c>
      <c r="AV40" s="4">
        <v>40532</v>
      </c>
      <c r="AW40" s="4">
        <v>0</v>
      </c>
      <c r="AX40" s="4">
        <v>0.5</v>
      </c>
      <c r="AY40">
        <v>0.97857142857142876</v>
      </c>
      <c r="AZ40" t="s">
        <v>66</v>
      </c>
      <c r="BA40" t="s">
        <v>272</v>
      </c>
      <c r="BB40">
        <v>2</v>
      </c>
      <c r="BC40" t="s">
        <v>273</v>
      </c>
      <c r="BD40">
        <v>11</v>
      </c>
      <c r="BE40">
        <v>24048.58</v>
      </c>
      <c r="BF40">
        <v>0.2512101338207911</v>
      </c>
      <c r="BG40">
        <v>0.24582705952463135</v>
      </c>
      <c r="BH40">
        <v>275902.02499999997</v>
      </c>
      <c r="BI40">
        <v>2.1896348894140959E-2</v>
      </c>
      <c r="BJ40">
        <v>2.1427141417837942E-2</v>
      </c>
      <c r="BK40">
        <v>1</v>
      </c>
      <c r="BL40" t="s">
        <v>66</v>
      </c>
      <c r="BM40">
        <v>0</v>
      </c>
      <c r="BN40" t="s">
        <v>524</v>
      </c>
    </row>
    <row r="41" spans="1:66">
      <c r="A41" s="143" t="str">
        <f t="shared" si="20"/>
        <v>공영급행</v>
      </c>
      <c r="B41" s="143" t="str">
        <f t="shared" si="1"/>
        <v>e음53</v>
      </c>
      <c r="C41" s="144" t="str">
        <f t="shared" si="21"/>
        <v>73아1565</v>
      </c>
      <c r="D41" s="132" t="str">
        <f t="shared" si="22"/>
        <v>중형</v>
      </c>
      <c r="E41" s="128" t="str">
        <f t="shared" si="16"/>
        <v>A</v>
      </c>
      <c r="F41" s="151">
        <f t="shared" si="17"/>
        <v>0.87535714285714294</v>
      </c>
      <c r="G41" s="152">
        <f t="shared" si="18"/>
        <v>2.4510000000000001</v>
      </c>
      <c r="H41" s="153">
        <f t="shared" si="19"/>
        <v>2.8</v>
      </c>
      <c r="I41" s="154">
        <f t="shared" si="23"/>
        <v>5613.7879999999996</v>
      </c>
      <c r="J41" s="155">
        <f t="shared" si="24"/>
        <v>5.8834039961992183E-3</v>
      </c>
      <c r="K41" s="155">
        <f t="shared" si="25"/>
        <v>0.30989264239402708</v>
      </c>
      <c r="L41" s="155">
        <f t="shared" si="26"/>
        <v>0.13092763745264341</v>
      </c>
      <c r="M41" s="156">
        <f t="shared" si="27"/>
        <v>12.904999999999999</v>
      </c>
      <c r="N41" s="157">
        <f t="shared" si="28"/>
        <v>1.7999999999999999E-2</v>
      </c>
      <c r="O41" s="157">
        <f t="shared" si="29"/>
        <v>3.7759999999999998</v>
      </c>
      <c r="P41" s="158">
        <f t="shared" si="30"/>
        <v>0</v>
      </c>
      <c r="Q41" s="159">
        <f t="shared" si="31"/>
        <v>79</v>
      </c>
      <c r="R41" s="160">
        <f t="shared" si="32"/>
        <v>22.5846730219912</v>
      </c>
      <c r="S41" s="145">
        <f t="shared" si="33"/>
        <v>1</v>
      </c>
      <c r="T41" s="145">
        <f t="shared" si="34"/>
        <v>212</v>
      </c>
      <c r="U41" t="s">
        <v>120</v>
      </c>
      <c r="V41" t="s">
        <v>127</v>
      </c>
      <c r="W41" t="s">
        <v>120</v>
      </c>
      <c r="X41" s="4" t="s">
        <v>127</v>
      </c>
      <c r="Y41" s="4" t="s">
        <v>276</v>
      </c>
      <c r="Z41" s="4" t="s">
        <v>271</v>
      </c>
      <c r="AA41" s="4" t="s">
        <v>48</v>
      </c>
      <c r="AB41" s="4">
        <v>504</v>
      </c>
      <c r="AC41" s="4">
        <v>5613.7879999999996</v>
      </c>
      <c r="AD41" s="4">
        <v>2290.8739999999998</v>
      </c>
      <c r="AE41" s="4">
        <v>2.4510000000000001</v>
      </c>
      <c r="AF41" s="4">
        <v>2.8</v>
      </c>
      <c r="AG41" s="4">
        <v>12.904999999999999</v>
      </c>
      <c r="AH41" s="4">
        <v>363.282039</v>
      </c>
      <c r="AI41" s="4">
        <v>2.1373350000000002</v>
      </c>
      <c r="AJ41" s="4">
        <v>112.57843099999999</v>
      </c>
      <c r="AK41" s="4">
        <v>735</v>
      </c>
      <c r="AL41" s="4">
        <v>1</v>
      </c>
      <c r="AM41" s="4">
        <v>212</v>
      </c>
      <c r="AN41" s="4">
        <v>79</v>
      </c>
      <c r="AO41" s="4">
        <v>15.452973999999999</v>
      </c>
      <c r="AP41" s="4">
        <v>236.5</v>
      </c>
      <c r="AQ41" s="4">
        <v>0</v>
      </c>
      <c r="AR41" s="4">
        <v>8</v>
      </c>
      <c r="AS41" s="4">
        <v>2321</v>
      </c>
      <c r="AT41" s="4">
        <v>1.7999999999999999E-2</v>
      </c>
      <c r="AU41" s="4">
        <v>3.7759999999999998</v>
      </c>
      <c r="AV41" s="4">
        <v>44371</v>
      </c>
      <c r="AW41" s="4">
        <v>0</v>
      </c>
      <c r="AX41" s="4">
        <v>0.72</v>
      </c>
      <c r="AY41">
        <v>0.98821428571428571</v>
      </c>
      <c r="AZ41" t="s">
        <v>66</v>
      </c>
      <c r="BA41" t="s">
        <v>272</v>
      </c>
      <c r="BB41">
        <v>1</v>
      </c>
      <c r="BC41" t="s">
        <v>275</v>
      </c>
      <c r="BD41">
        <v>6</v>
      </c>
      <c r="BE41">
        <v>24048.58</v>
      </c>
      <c r="BF41">
        <v>0.2368283699079114</v>
      </c>
      <c r="BG41">
        <v>0.23403717840542529</v>
      </c>
      <c r="BH41">
        <v>275902.02499999997</v>
      </c>
      <c r="BI41">
        <v>2.0642784336215008E-2</v>
      </c>
      <c r="BJ41">
        <v>2.0399494377966759E-2</v>
      </c>
      <c r="BK41">
        <v>1</v>
      </c>
      <c r="BL41" t="s">
        <v>66</v>
      </c>
      <c r="BM41">
        <v>0</v>
      </c>
      <c r="BN41" t="s">
        <v>524</v>
      </c>
    </row>
    <row r="42" spans="1:66">
      <c r="A42" s="140" t="str">
        <f t="shared" si="20"/>
        <v>공영급행</v>
      </c>
      <c r="B42" s="140" t="str">
        <f t="shared" si="1"/>
        <v>e음53</v>
      </c>
      <c r="C42" s="141" t="str">
        <f t="shared" si="21"/>
        <v>73아1566</v>
      </c>
      <c r="D42" s="115" t="str">
        <f t="shared" si="22"/>
        <v>중형</v>
      </c>
      <c r="E42" s="111" t="str">
        <f t="shared" si="16"/>
        <v>B</v>
      </c>
      <c r="F42" s="161">
        <f t="shared" si="17"/>
        <v>0.85928571428571443</v>
      </c>
      <c r="G42" s="162">
        <f t="shared" si="18"/>
        <v>2.4060000000000001</v>
      </c>
      <c r="H42" s="163">
        <f t="shared" si="19"/>
        <v>2.8</v>
      </c>
      <c r="I42" s="164">
        <f t="shared" si="23"/>
        <v>4913.5680000000002</v>
      </c>
      <c r="J42" s="165">
        <f t="shared" si="24"/>
        <v>9.7905624909076262E-3</v>
      </c>
      <c r="K42" s="165">
        <f t="shared" si="25"/>
        <v>0.31579023832096886</v>
      </c>
      <c r="L42" s="165">
        <f t="shared" si="26"/>
        <v>0.25399058281069886</v>
      </c>
      <c r="M42" s="166">
        <f t="shared" si="27"/>
        <v>7.3170000000000002</v>
      </c>
      <c r="N42" s="167">
        <f t="shared" si="28"/>
        <v>0</v>
      </c>
      <c r="O42" s="167">
        <f t="shared" si="29"/>
        <v>2.1779999999999999</v>
      </c>
      <c r="P42" s="168">
        <f t="shared" si="30"/>
        <v>0</v>
      </c>
      <c r="Q42" s="169">
        <f t="shared" si="31"/>
        <v>77</v>
      </c>
      <c r="R42" s="170">
        <f t="shared" si="32"/>
        <v>22.078918114463395</v>
      </c>
      <c r="S42" s="142">
        <f t="shared" si="33"/>
        <v>0</v>
      </c>
      <c r="T42" s="142">
        <f t="shared" si="34"/>
        <v>107</v>
      </c>
      <c r="U42" t="s">
        <v>120</v>
      </c>
      <c r="V42" t="s">
        <v>127</v>
      </c>
      <c r="W42" t="s">
        <v>120</v>
      </c>
      <c r="X42" s="4" t="s">
        <v>127</v>
      </c>
      <c r="Y42" s="4" t="s">
        <v>277</v>
      </c>
      <c r="Z42" s="4" t="s">
        <v>271</v>
      </c>
      <c r="AA42" s="4" t="s">
        <v>48</v>
      </c>
      <c r="AB42" s="4">
        <v>504</v>
      </c>
      <c r="AC42" s="4">
        <v>4913.5680000000002</v>
      </c>
      <c r="AD42" s="4">
        <v>2042.434</v>
      </c>
      <c r="AE42" s="4">
        <v>2.4060000000000001</v>
      </c>
      <c r="AF42" s="4">
        <v>2.8</v>
      </c>
      <c r="AG42" s="4">
        <v>7.3170000000000002</v>
      </c>
      <c r="AH42" s="4">
        <v>329.981245</v>
      </c>
      <c r="AI42" s="4">
        <v>3.230702</v>
      </c>
      <c r="AJ42" s="4">
        <v>104.20485600000001</v>
      </c>
      <c r="AK42" s="4">
        <v>1248</v>
      </c>
      <c r="AL42" s="4">
        <v>0</v>
      </c>
      <c r="AM42" s="4">
        <v>107</v>
      </c>
      <c r="AN42" s="4">
        <v>77</v>
      </c>
      <c r="AO42" s="4">
        <v>14.890446000000001</v>
      </c>
      <c r="AP42" s="4">
        <v>191.1</v>
      </c>
      <c r="AQ42" s="4">
        <v>0</v>
      </c>
      <c r="AR42" s="4">
        <v>7</v>
      </c>
      <c r="AS42" s="4">
        <v>1833</v>
      </c>
      <c r="AT42" s="4">
        <v>0</v>
      </c>
      <c r="AU42" s="4">
        <v>2.1779999999999999</v>
      </c>
      <c r="AV42" s="4">
        <v>37871</v>
      </c>
      <c r="AW42" s="4">
        <v>0</v>
      </c>
      <c r="AX42" s="4">
        <v>0.52</v>
      </c>
      <c r="AY42">
        <v>0.91535714285714298</v>
      </c>
      <c r="AZ42" t="s">
        <v>68</v>
      </c>
      <c r="BA42" t="s">
        <v>272</v>
      </c>
      <c r="BB42">
        <v>1</v>
      </c>
      <c r="BC42" t="s">
        <v>464</v>
      </c>
      <c r="BD42">
        <v>9</v>
      </c>
      <c r="BE42">
        <v>24048.58</v>
      </c>
      <c r="BF42">
        <v>0.2612916438309455</v>
      </c>
      <c r="BG42">
        <v>0.23917517254954049</v>
      </c>
      <c r="BH42">
        <v>275902.02499999997</v>
      </c>
      <c r="BI42">
        <v>2.2775088366966501E-2</v>
      </c>
      <c r="BJ42">
        <v>2.0847339815905412E-2</v>
      </c>
      <c r="BK42">
        <v>1</v>
      </c>
      <c r="BL42" t="s">
        <v>68</v>
      </c>
      <c r="BM42">
        <v>0</v>
      </c>
      <c r="BN42" t="s">
        <v>524</v>
      </c>
    </row>
    <row r="43" spans="1:66">
      <c r="A43" s="143" t="str">
        <f t="shared" si="20"/>
        <v>공영급행</v>
      </c>
      <c r="B43" s="143" t="str">
        <f t="shared" si="1"/>
        <v>e음84</v>
      </c>
      <c r="C43" s="144" t="str">
        <f t="shared" si="21"/>
        <v>73아1554</v>
      </c>
      <c r="D43" s="132" t="str">
        <f t="shared" si="22"/>
        <v>중형</v>
      </c>
      <c r="E43" s="128" t="str">
        <f t="shared" si="16"/>
        <v>C</v>
      </c>
      <c r="F43" s="151">
        <f t="shared" si="17"/>
        <v>0.90500000000000003</v>
      </c>
      <c r="G43" s="152">
        <f t="shared" si="18"/>
        <v>2.5339999999999998</v>
      </c>
      <c r="H43" s="153">
        <f t="shared" si="19"/>
        <v>2.8</v>
      </c>
      <c r="I43" s="154">
        <f t="shared" si="23"/>
        <v>7353.72</v>
      </c>
      <c r="J43" s="155">
        <f t="shared" si="24"/>
        <v>2.8152757612015859E-2</v>
      </c>
      <c r="K43" s="155">
        <f t="shared" si="25"/>
        <v>0.30682248559274916</v>
      </c>
      <c r="L43" s="155">
        <f t="shared" si="26"/>
        <v>0.214993227917299</v>
      </c>
      <c r="M43" s="156">
        <f t="shared" si="27"/>
        <v>7.8310000000000004</v>
      </c>
      <c r="N43" s="157">
        <f t="shared" si="28"/>
        <v>1.4E-2</v>
      </c>
      <c r="O43" s="157">
        <f t="shared" si="29"/>
        <v>2.2170000000000001</v>
      </c>
      <c r="P43" s="158">
        <f t="shared" si="30"/>
        <v>0</v>
      </c>
      <c r="Q43" s="159">
        <f t="shared" si="31"/>
        <v>76</v>
      </c>
      <c r="R43" s="160">
        <f t="shared" si="32"/>
        <v>26.098673643225347</v>
      </c>
      <c r="S43" s="145">
        <f t="shared" si="33"/>
        <v>1</v>
      </c>
      <c r="T43" s="145">
        <f t="shared" si="34"/>
        <v>163</v>
      </c>
      <c r="U43" t="s">
        <v>120</v>
      </c>
      <c r="V43" t="s">
        <v>128</v>
      </c>
      <c r="W43" s="4" t="s">
        <v>120</v>
      </c>
      <c r="X43" s="4" t="s">
        <v>128</v>
      </c>
      <c r="Y43" s="4" t="s">
        <v>227</v>
      </c>
      <c r="Z43" s="4" t="s">
        <v>271</v>
      </c>
      <c r="AA43" s="4" t="s">
        <v>48</v>
      </c>
      <c r="AB43" s="4">
        <v>504</v>
      </c>
      <c r="AC43" s="4">
        <v>7353.72</v>
      </c>
      <c r="AD43" s="4">
        <v>2901.8449999999998</v>
      </c>
      <c r="AE43" s="4">
        <v>2.5339999999999998</v>
      </c>
      <c r="AF43" s="4">
        <v>2.8</v>
      </c>
      <c r="AG43" s="4">
        <v>7.8310000000000004</v>
      </c>
      <c r="AH43" s="4">
        <v>423.69256200000001</v>
      </c>
      <c r="AI43" s="4">
        <v>11.928114000000001</v>
      </c>
      <c r="AJ43" s="4">
        <v>129.99840499999999</v>
      </c>
      <c r="AK43" s="4">
        <v>1581</v>
      </c>
      <c r="AL43" s="4">
        <v>1</v>
      </c>
      <c r="AM43" s="4">
        <v>163</v>
      </c>
      <c r="AN43" s="4">
        <v>76</v>
      </c>
      <c r="AO43" s="4">
        <v>17.356263999999999</v>
      </c>
      <c r="AP43" s="4">
        <v>1001.3</v>
      </c>
      <c r="AQ43" s="4">
        <v>0</v>
      </c>
      <c r="AR43" s="4">
        <v>73</v>
      </c>
      <c r="AS43" s="4">
        <v>43261</v>
      </c>
      <c r="AT43" s="4">
        <v>1.4E-2</v>
      </c>
      <c r="AU43" s="4">
        <v>2.2170000000000001</v>
      </c>
      <c r="AV43" s="4">
        <v>68581</v>
      </c>
      <c r="AW43" s="4">
        <v>0</v>
      </c>
      <c r="AX43" s="4">
        <v>0.48</v>
      </c>
      <c r="AY43">
        <v>0.87892857142857139</v>
      </c>
      <c r="AZ43" t="s">
        <v>69</v>
      </c>
      <c r="BA43" t="s">
        <v>272</v>
      </c>
      <c r="BB43">
        <v>1</v>
      </c>
      <c r="BC43" t="s">
        <v>490</v>
      </c>
      <c r="BD43">
        <v>10</v>
      </c>
      <c r="BE43">
        <v>24048.58</v>
      </c>
      <c r="BF43">
        <v>0.25066985244035195</v>
      </c>
      <c r="BG43">
        <v>0.22032089530560933</v>
      </c>
      <c r="BH43">
        <v>275902.02499999997</v>
      </c>
      <c r="BI43">
        <v>2.1849256090092129E-2</v>
      </c>
      <c r="BJ43">
        <v>1.920393544204169E-2</v>
      </c>
      <c r="BK43">
        <v>1</v>
      </c>
      <c r="BL43" t="s">
        <v>69</v>
      </c>
      <c r="BM43">
        <v>0</v>
      </c>
      <c r="BN43" t="s">
        <v>524</v>
      </c>
    </row>
    <row r="44" spans="1:66">
      <c r="A44" s="140" t="str">
        <f t="shared" si="20"/>
        <v>공영급행</v>
      </c>
      <c r="B44" s="140" t="str">
        <f t="shared" si="1"/>
        <v>e음86</v>
      </c>
      <c r="C44" s="141" t="str">
        <f t="shared" si="21"/>
        <v>73아1557</v>
      </c>
      <c r="D44" s="115" t="str">
        <f t="shared" si="22"/>
        <v>중형</v>
      </c>
      <c r="E44" s="111" t="str">
        <f t="shared" si="16"/>
        <v>B</v>
      </c>
      <c r="F44" s="161">
        <f t="shared" si="17"/>
        <v>0.78689655172413797</v>
      </c>
      <c r="G44" s="162">
        <f t="shared" si="18"/>
        <v>2.282</v>
      </c>
      <c r="H44" s="163">
        <f t="shared" si="19"/>
        <v>2.9</v>
      </c>
      <c r="I44" s="164">
        <f t="shared" si="23"/>
        <v>7132.0129999999999</v>
      </c>
      <c r="J44" s="165">
        <f t="shared" si="24"/>
        <v>2.1686458880760574E-2</v>
      </c>
      <c r="K44" s="165">
        <f t="shared" si="25"/>
        <v>0.34298369371277049</v>
      </c>
      <c r="L44" s="165">
        <f t="shared" si="26"/>
        <v>0.11104859175102458</v>
      </c>
      <c r="M44" s="166">
        <f t="shared" si="27"/>
        <v>8.4670000000000005</v>
      </c>
      <c r="N44" s="167">
        <f t="shared" si="28"/>
        <v>0</v>
      </c>
      <c r="O44" s="167">
        <f t="shared" si="29"/>
        <v>0.92500000000000004</v>
      </c>
      <c r="P44" s="168">
        <f t="shared" si="30"/>
        <v>0</v>
      </c>
      <c r="Q44" s="169">
        <f t="shared" si="31"/>
        <v>79</v>
      </c>
      <c r="R44" s="170">
        <f t="shared" si="32"/>
        <v>23.067289174862093</v>
      </c>
      <c r="S44" s="142">
        <f t="shared" si="33"/>
        <v>0</v>
      </c>
      <c r="T44" s="142">
        <f t="shared" si="34"/>
        <v>66</v>
      </c>
      <c r="U44" t="s">
        <v>120</v>
      </c>
      <c r="V44" t="s">
        <v>129</v>
      </c>
      <c r="W44" t="s">
        <v>120</v>
      </c>
      <c r="X44" s="4" t="s">
        <v>129</v>
      </c>
      <c r="Y44" s="4" t="s">
        <v>215</v>
      </c>
      <c r="Z44" s="4" t="s">
        <v>271</v>
      </c>
      <c r="AA44" s="4" t="s">
        <v>48</v>
      </c>
      <c r="AB44" s="4">
        <v>504</v>
      </c>
      <c r="AC44" s="4">
        <v>7132.0129999999999</v>
      </c>
      <c r="AD44" s="4">
        <v>3125.53</v>
      </c>
      <c r="AE44" s="4">
        <v>2.282</v>
      </c>
      <c r="AF44" s="4">
        <v>2.9</v>
      </c>
      <c r="AG44" s="4">
        <v>8.4670000000000005</v>
      </c>
      <c r="AH44" s="4">
        <v>486.64952899999997</v>
      </c>
      <c r="AI44" s="4">
        <v>10.553705000000001</v>
      </c>
      <c r="AJ44" s="4">
        <v>166.91285300000001</v>
      </c>
      <c r="AK44" s="4">
        <v>792</v>
      </c>
      <c r="AL44" s="4">
        <v>0</v>
      </c>
      <c r="AM44" s="4">
        <v>66</v>
      </c>
      <c r="AN44" s="4">
        <v>79</v>
      </c>
      <c r="AO44" s="4">
        <v>14.655336999999999</v>
      </c>
      <c r="AP44" s="4">
        <v>934.6</v>
      </c>
      <c r="AQ44" s="4">
        <v>0</v>
      </c>
      <c r="AR44" s="4">
        <v>159</v>
      </c>
      <c r="AS44" s="4">
        <v>60956</v>
      </c>
      <c r="AT44" s="4">
        <v>0</v>
      </c>
      <c r="AU44" s="4">
        <v>0.92500000000000004</v>
      </c>
      <c r="AV44" s="4">
        <v>61987</v>
      </c>
      <c r="AW44" s="4">
        <v>0</v>
      </c>
      <c r="AX44" s="4">
        <v>0.51</v>
      </c>
      <c r="AY44">
        <v>0.94571428571428584</v>
      </c>
      <c r="AZ44" t="s">
        <v>68</v>
      </c>
      <c r="BA44" t="s">
        <v>279</v>
      </c>
      <c r="BB44">
        <v>1</v>
      </c>
      <c r="BC44" t="s">
        <v>491</v>
      </c>
      <c r="BD44">
        <v>8</v>
      </c>
      <c r="BE44">
        <v>7993.0929999999998</v>
      </c>
      <c r="BF44">
        <v>1</v>
      </c>
      <c r="BG44">
        <v>0.94571428571428584</v>
      </c>
      <c r="BH44">
        <v>275902.02499999997</v>
      </c>
      <c r="BI44">
        <v>2.8970765981148564E-2</v>
      </c>
      <c r="BJ44">
        <v>2.7398067256457645E-2</v>
      </c>
      <c r="BK44">
        <v>1</v>
      </c>
      <c r="BL44" t="s">
        <v>66</v>
      </c>
      <c r="BM44">
        <v>-1</v>
      </c>
      <c r="BN44" t="s">
        <v>528</v>
      </c>
    </row>
    <row r="45" spans="1:66">
      <c r="A45" s="143" t="str">
        <f t="shared" si="20"/>
        <v>공영급행</v>
      </c>
      <c r="B45" s="143" t="str">
        <f t="shared" si="1"/>
        <v>e음86</v>
      </c>
      <c r="C45" s="144" t="str">
        <f t="shared" si="21"/>
        <v>73아1558</v>
      </c>
      <c r="D45" s="132" t="str">
        <f t="shared" si="22"/>
        <v>중형</v>
      </c>
      <c r="E45" s="128" t="str">
        <f t="shared" si="16"/>
        <v>D</v>
      </c>
      <c r="F45" s="151">
        <f t="shared" si="17"/>
        <v>0.81965517241379304</v>
      </c>
      <c r="G45" s="152">
        <f t="shared" si="18"/>
        <v>2.3769999999999998</v>
      </c>
      <c r="H45" s="153">
        <f t="shared" si="19"/>
        <v>2.9</v>
      </c>
      <c r="I45" s="154">
        <f t="shared" si="23"/>
        <v>6994.2219999999998</v>
      </c>
      <c r="J45" s="155">
        <f t="shared" si="24"/>
        <v>2.4563699161761685E-2</v>
      </c>
      <c r="K45" s="155">
        <f t="shared" si="25"/>
        <v>0.30285153363537437</v>
      </c>
      <c r="L45" s="155">
        <f t="shared" si="26"/>
        <v>0.18500985527768493</v>
      </c>
      <c r="M45" s="156">
        <f t="shared" si="27"/>
        <v>6.3280000000000003</v>
      </c>
      <c r="N45" s="157">
        <f t="shared" si="28"/>
        <v>0</v>
      </c>
      <c r="O45" s="157">
        <f t="shared" si="29"/>
        <v>0.88600000000000001</v>
      </c>
      <c r="P45" s="158">
        <f t="shared" si="30"/>
        <v>0</v>
      </c>
      <c r="Q45" s="159">
        <f t="shared" si="31"/>
        <v>71</v>
      </c>
      <c r="R45" s="160">
        <f t="shared" si="32"/>
        <v>22.001985098654949</v>
      </c>
      <c r="S45" s="145">
        <f t="shared" si="33"/>
        <v>0</v>
      </c>
      <c r="T45" s="145">
        <f t="shared" si="34"/>
        <v>62</v>
      </c>
      <c r="U45" t="s">
        <v>120</v>
      </c>
      <c r="V45" t="s">
        <v>129</v>
      </c>
      <c r="W45" t="s">
        <v>120</v>
      </c>
      <c r="X45" s="4" t="s">
        <v>129</v>
      </c>
      <c r="Y45" s="4" t="s">
        <v>229</v>
      </c>
      <c r="Z45" s="4" t="s">
        <v>271</v>
      </c>
      <c r="AA45" s="4" t="s">
        <v>48</v>
      </c>
      <c r="AB45" s="4">
        <v>504</v>
      </c>
      <c r="AC45" s="4">
        <v>6994.2219999999998</v>
      </c>
      <c r="AD45" s="4">
        <v>2942.0709999999999</v>
      </c>
      <c r="AE45" s="4">
        <v>2.3769999999999998</v>
      </c>
      <c r="AF45" s="4">
        <v>2.9</v>
      </c>
      <c r="AG45" s="4">
        <v>6.3280000000000003</v>
      </c>
      <c r="AH45" s="4">
        <v>472.64004999999997</v>
      </c>
      <c r="AI45" s="4">
        <v>11.609788</v>
      </c>
      <c r="AJ45" s="4">
        <v>143.13976400000001</v>
      </c>
      <c r="AK45" s="4">
        <v>1294</v>
      </c>
      <c r="AL45" s="4">
        <v>0</v>
      </c>
      <c r="AM45" s="4">
        <v>62</v>
      </c>
      <c r="AN45" s="4">
        <v>71</v>
      </c>
      <c r="AO45" s="4">
        <v>14.7982</v>
      </c>
      <c r="AP45" s="4">
        <v>725.8</v>
      </c>
      <c r="AQ45" s="4">
        <v>0</v>
      </c>
      <c r="AR45" s="4">
        <v>55</v>
      </c>
      <c r="AS45" s="4">
        <v>19355</v>
      </c>
      <c r="AT45" s="4">
        <v>0</v>
      </c>
      <c r="AU45" s="4">
        <v>0.88600000000000001</v>
      </c>
      <c r="AV45" s="4">
        <v>60728</v>
      </c>
      <c r="AW45" s="4">
        <v>0</v>
      </c>
      <c r="AX45" s="4">
        <v>0.48</v>
      </c>
      <c r="AY45">
        <v>0.80689655172413788</v>
      </c>
      <c r="AZ45" t="s">
        <v>67</v>
      </c>
      <c r="BA45" t="s">
        <v>280</v>
      </c>
      <c r="BB45">
        <v>1</v>
      </c>
      <c r="BC45" t="s">
        <v>492</v>
      </c>
      <c r="BD45">
        <v>13</v>
      </c>
      <c r="BE45">
        <v>14127.023000000001</v>
      </c>
      <c r="BF45">
        <v>0.50004073752835254</v>
      </c>
      <c r="BG45">
        <v>0.40348114683322239</v>
      </c>
      <c r="BH45">
        <v>275902.02499999997</v>
      </c>
      <c r="BI45">
        <v>2.5603606932569637E-2</v>
      </c>
      <c r="BJ45">
        <v>2.0659462145590671E-2</v>
      </c>
      <c r="BK45">
        <v>1</v>
      </c>
      <c r="BL45" t="s">
        <v>69</v>
      </c>
      <c r="BM45">
        <v>-1</v>
      </c>
      <c r="BN45" t="s">
        <v>528</v>
      </c>
    </row>
    <row r="46" spans="1:66">
      <c r="A46" s="140" t="str">
        <f t="shared" si="20"/>
        <v>공영급행</v>
      </c>
      <c r="B46" s="140" t="str">
        <f t="shared" si="1"/>
        <v>e음88</v>
      </c>
      <c r="C46" s="141" t="str">
        <f t="shared" si="21"/>
        <v>73아1555</v>
      </c>
      <c r="D46" s="115" t="str">
        <f t="shared" si="22"/>
        <v>중형</v>
      </c>
      <c r="E46" s="111" t="str">
        <f t="shared" si="16"/>
        <v>C</v>
      </c>
      <c r="F46" s="161">
        <f t="shared" si="17"/>
        <v>0.80678571428571433</v>
      </c>
      <c r="G46" s="162">
        <f t="shared" si="18"/>
        <v>2.2589999999999999</v>
      </c>
      <c r="H46" s="163">
        <f t="shared" si="19"/>
        <v>2.8</v>
      </c>
      <c r="I46" s="164">
        <f t="shared" si="23"/>
        <v>6039.8050000000003</v>
      </c>
      <c r="J46" s="165">
        <f t="shared" si="24"/>
        <v>1.763006212614111E-2</v>
      </c>
      <c r="K46" s="165">
        <f t="shared" si="25"/>
        <v>0.36545821086165509</v>
      </c>
      <c r="L46" s="165">
        <f t="shared" si="26"/>
        <v>0.21407975919752376</v>
      </c>
      <c r="M46" s="166">
        <f t="shared" si="27"/>
        <v>8.7379999999999995</v>
      </c>
      <c r="N46" s="167">
        <f t="shared" si="28"/>
        <v>0</v>
      </c>
      <c r="O46" s="167">
        <f t="shared" si="29"/>
        <v>1.8540000000000001</v>
      </c>
      <c r="P46" s="168">
        <f t="shared" si="30"/>
        <v>0</v>
      </c>
      <c r="Q46" s="169">
        <f t="shared" si="31"/>
        <v>69</v>
      </c>
      <c r="R46" s="170">
        <f t="shared" si="32"/>
        <v>24.684664078856549</v>
      </c>
      <c r="S46" s="142">
        <f t="shared" si="33"/>
        <v>0</v>
      </c>
      <c r="T46" s="142">
        <f t="shared" si="34"/>
        <v>112</v>
      </c>
      <c r="U46" t="s">
        <v>120</v>
      </c>
      <c r="V46" t="s">
        <v>130</v>
      </c>
      <c r="W46" s="4" t="s">
        <v>120</v>
      </c>
      <c r="X46" s="4" t="s">
        <v>130</v>
      </c>
      <c r="Y46" s="4" t="s">
        <v>217</v>
      </c>
      <c r="Z46" s="4" t="s">
        <v>271</v>
      </c>
      <c r="AA46" s="4" t="s">
        <v>48</v>
      </c>
      <c r="AB46" s="4">
        <v>504</v>
      </c>
      <c r="AC46" s="4">
        <v>6039.8050000000003</v>
      </c>
      <c r="AD46" s="4">
        <v>2674.1880000000001</v>
      </c>
      <c r="AE46" s="4">
        <v>2.2589999999999999</v>
      </c>
      <c r="AF46" s="4">
        <v>2.8</v>
      </c>
      <c r="AG46" s="4">
        <v>8.7379999999999995</v>
      </c>
      <c r="AH46" s="4">
        <v>396.61822799999999</v>
      </c>
      <c r="AI46" s="4">
        <v>6.9924039999999996</v>
      </c>
      <c r="AJ46" s="4">
        <v>144.94738799999999</v>
      </c>
      <c r="AK46" s="4">
        <v>1293</v>
      </c>
      <c r="AL46" s="4">
        <v>0</v>
      </c>
      <c r="AM46" s="4">
        <v>112</v>
      </c>
      <c r="AN46" s="4">
        <v>69</v>
      </c>
      <c r="AO46" s="4">
        <v>15.228258</v>
      </c>
      <c r="AP46" s="4">
        <v>152.4</v>
      </c>
      <c r="AQ46" s="4">
        <v>0</v>
      </c>
      <c r="AR46" s="4">
        <v>67</v>
      </c>
      <c r="AS46" s="4">
        <v>30518</v>
      </c>
      <c r="AT46" s="4">
        <v>0</v>
      </c>
      <c r="AU46" s="4">
        <v>1.8540000000000001</v>
      </c>
      <c r="AV46" s="4">
        <v>54589</v>
      </c>
      <c r="AW46" s="4">
        <v>0</v>
      </c>
      <c r="AX46" s="4">
        <v>0.48</v>
      </c>
      <c r="AY46">
        <v>0.85586206896551731</v>
      </c>
      <c r="AZ46" t="s">
        <v>69</v>
      </c>
      <c r="BA46" t="s">
        <v>280</v>
      </c>
      <c r="BB46">
        <v>1</v>
      </c>
      <c r="BC46" t="s">
        <v>281</v>
      </c>
      <c r="BD46">
        <v>13</v>
      </c>
      <c r="BE46">
        <v>14127.023000000001</v>
      </c>
      <c r="BF46">
        <v>0.49995926247164735</v>
      </c>
      <c r="BG46">
        <v>0.42789616877745823</v>
      </c>
      <c r="BH46">
        <v>275902.02499999997</v>
      </c>
      <c r="BI46">
        <v>2.5599435161811519E-2</v>
      </c>
      <c r="BJ46">
        <v>2.1909585541936619E-2</v>
      </c>
      <c r="BK46">
        <v>1</v>
      </c>
      <c r="BL46" t="s">
        <v>68</v>
      </c>
      <c r="BM46">
        <v>-1</v>
      </c>
      <c r="BN46" t="s">
        <v>528</v>
      </c>
    </row>
    <row r="47" spans="1:66">
      <c r="A47" s="143" t="str">
        <f t="shared" si="20"/>
        <v>공영급행</v>
      </c>
      <c r="B47" s="143" t="str">
        <f t="shared" si="1"/>
        <v>e음88</v>
      </c>
      <c r="C47" s="144" t="str">
        <f t="shared" si="21"/>
        <v>73아1556</v>
      </c>
      <c r="D47" s="132" t="str">
        <f t="shared" si="22"/>
        <v>중형</v>
      </c>
      <c r="E47" s="128" t="str">
        <f t="shared" si="16"/>
        <v>D</v>
      </c>
      <c r="F47" s="151">
        <f t="shared" si="17"/>
        <v>0.82357142857142862</v>
      </c>
      <c r="G47" s="152">
        <f t="shared" si="18"/>
        <v>2.306</v>
      </c>
      <c r="H47" s="153">
        <f t="shared" si="19"/>
        <v>2.8</v>
      </c>
      <c r="I47" s="154">
        <f t="shared" si="23"/>
        <v>5928.5649999999996</v>
      </c>
      <c r="J47" s="155">
        <f t="shared" si="24"/>
        <v>9.1794277980523694E-3</v>
      </c>
      <c r="K47" s="155">
        <f t="shared" si="25"/>
        <v>0.33332708932218769</v>
      </c>
      <c r="L47" s="155">
        <f t="shared" si="26"/>
        <v>0.24694002680243871</v>
      </c>
      <c r="M47" s="156">
        <f t="shared" si="27"/>
        <v>7.0960000000000001</v>
      </c>
      <c r="N47" s="157">
        <f t="shared" si="28"/>
        <v>0</v>
      </c>
      <c r="O47" s="157">
        <f t="shared" si="29"/>
        <v>1.5009999999999999</v>
      </c>
      <c r="P47" s="158">
        <f t="shared" si="30"/>
        <v>0</v>
      </c>
      <c r="Q47" s="159">
        <f t="shared" si="31"/>
        <v>75</v>
      </c>
      <c r="R47" s="160">
        <f t="shared" si="32"/>
        <v>23.553927567109294</v>
      </c>
      <c r="S47" s="145">
        <f t="shared" si="33"/>
        <v>0</v>
      </c>
      <c r="T47" s="145">
        <f t="shared" si="34"/>
        <v>89</v>
      </c>
      <c r="U47" t="s">
        <v>120</v>
      </c>
      <c r="V47" t="s">
        <v>130</v>
      </c>
      <c r="W47" t="s">
        <v>120</v>
      </c>
      <c r="X47" s="4" t="s">
        <v>130</v>
      </c>
      <c r="Y47" s="4" t="s">
        <v>278</v>
      </c>
      <c r="Z47" s="4" t="s">
        <v>271</v>
      </c>
      <c r="AA47" s="4" t="s">
        <v>48</v>
      </c>
      <c r="AB47" s="4">
        <v>504</v>
      </c>
      <c r="AC47" s="4">
        <v>5928.5649999999996</v>
      </c>
      <c r="AD47" s="4">
        <v>2571.1640000000002</v>
      </c>
      <c r="AE47" s="4">
        <v>2.306</v>
      </c>
      <c r="AF47" s="4">
        <v>2.8</v>
      </c>
      <c r="AG47" s="4">
        <v>7.0960000000000001</v>
      </c>
      <c r="AH47" s="4">
        <v>382.82015799999999</v>
      </c>
      <c r="AI47" s="4">
        <v>3.5140699999999998</v>
      </c>
      <c r="AJ47" s="4">
        <v>127.60432900000001</v>
      </c>
      <c r="AK47" s="4">
        <v>1464</v>
      </c>
      <c r="AL47" s="4">
        <v>0</v>
      </c>
      <c r="AM47" s="4">
        <v>89</v>
      </c>
      <c r="AN47" s="4">
        <v>75</v>
      </c>
      <c r="AO47" s="4">
        <v>15.486553000000001</v>
      </c>
      <c r="AP47" s="4">
        <v>413</v>
      </c>
      <c r="AQ47" s="4">
        <v>0</v>
      </c>
      <c r="AR47" s="4">
        <v>41</v>
      </c>
      <c r="AS47" s="4">
        <v>15414</v>
      </c>
      <c r="AT47" s="4">
        <v>0</v>
      </c>
      <c r="AU47" s="4">
        <v>1.5009999999999999</v>
      </c>
      <c r="AV47" s="4">
        <v>50968</v>
      </c>
      <c r="AW47" s="4">
        <v>0</v>
      </c>
      <c r="AX47" s="4">
        <v>0.46</v>
      </c>
      <c r="AY47">
        <v>0.81</v>
      </c>
      <c r="AZ47" t="s">
        <v>67</v>
      </c>
      <c r="BA47" t="s">
        <v>283</v>
      </c>
      <c r="BB47">
        <v>3</v>
      </c>
      <c r="BC47" t="s">
        <v>494</v>
      </c>
      <c r="BD47">
        <v>12</v>
      </c>
      <c r="BE47">
        <v>41893.794000000002</v>
      </c>
      <c r="BF47">
        <v>0.1731759362735206</v>
      </c>
      <c r="BG47">
        <v>0.1402725083815517</v>
      </c>
      <c r="BH47">
        <v>275902.02499999997</v>
      </c>
      <c r="BI47">
        <v>2.6295555460312411E-2</v>
      </c>
      <c r="BJ47">
        <v>2.1299399922853055E-2</v>
      </c>
      <c r="BK47">
        <v>1</v>
      </c>
      <c r="BL47" t="s">
        <v>69</v>
      </c>
      <c r="BM47">
        <v>-1</v>
      </c>
      <c r="BN47" t="s">
        <v>528</v>
      </c>
    </row>
    <row r="48" spans="1:66">
      <c r="A48" s="140" t="str">
        <f t="shared" si="20"/>
        <v>공영급행</v>
      </c>
      <c r="B48" s="140" t="str">
        <f t="shared" si="1"/>
        <v>e음88</v>
      </c>
      <c r="C48" s="141" t="str">
        <f t="shared" si="21"/>
        <v>73아1559</v>
      </c>
      <c r="D48" s="115" t="str">
        <f t="shared" si="22"/>
        <v>중형</v>
      </c>
      <c r="E48" s="111" t="str">
        <f t="shared" si="16"/>
        <v>D</v>
      </c>
      <c r="F48" s="161">
        <f t="shared" si="17"/>
        <v>0.82071428571428573</v>
      </c>
      <c r="G48" s="162">
        <f t="shared" si="18"/>
        <v>2.298</v>
      </c>
      <c r="H48" s="163">
        <f t="shared" si="19"/>
        <v>2.8</v>
      </c>
      <c r="I48" s="164">
        <f t="shared" si="23"/>
        <v>5654.52</v>
      </c>
      <c r="J48" s="165">
        <f t="shared" si="24"/>
        <v>2.5315618312804926E-2</v>
      </c>
      <c r="K48" s="165">
        <f t="shared" si="25"/>
        <v>0.35354007319256953</v>
      </c>
      <c r="L48" s="165">
        <f t="shared" si="26"/>
        <v>0.21646399694403767</v>
      </c>
      <c r="M48" s="166">
        <f t="shared" si="27"/>
        <v>9.6639999999999997</v>
      </c>
      <c r="N48" s="167">
        <f t="shared" si="28"/>
        <v>0</v>
      </c>
      <c r="O48" s="167">
        <f t="shared" si="29"/>
        <v>10.929</v>
      </c>
      <c r="P48" s="168">
        <f t="shared" si="30"/>
        <v>0</v>
      </c>
      <c r="Q48" s="169">
        <f t="shared" si="31"/>
        <v>74</v>
      </c>
      <c r="R48" s="170">
        <f t="shared" si="32"/>
        <v>23.639619343482288</v>
      </c>
      <c r="S48" s="142">
        <f t="shared" si="33"/>
        <v>0</v>
      </c>
      <c r="T48" s="142">
        <f t="shared" si="34"/>
        <v>618</v>
      </c>
      <c r="U48" t="s">
        <v>120</v>
      </c>
      <c r="V48" t="s">
        <v>130</v>
      </c>
      <c r="W48" t="s">
        <v>120</v>
      </c>
      <c r="X48" s="4" t="s">
        <v>130</v>
      </c>
      <c r="Y48" s="4" t="s">
        <v>282</v>
      </c>
      <c r="Z48" s="4" t="s">
        <v>271</v>
      </c>
      <c r="AA48" s="4" t="s">
        <v>48</v>
      </c>
      <c r="AB48" s="4">
        <v>504</v>
      </c>
      <c r="AC48" s="4">
        <v>5654.52</v>
      </c>
      <c r="AD48" s="4">
        <v>2460.7080000000001</v>
      </c>
      <c r="AE48" s="4">
        <v>2.298</v>
      </c>
      <c r="AF48" s="4">
        <v>2.8</v>
      </c>
      <c r="AG48" s="4">
        <v>9.6639999999999997</v>
      </c>
      <c r="AH48" s="4">
        <v>385.09045600000002</v>
      </c>
      <c r="AI48" s="4">
        <v>9.7488030000000006</v>
      </c>
      <c r="AJ48" s="4">
        <v>136.14490799999999</v>
      </c>
      <c r="AK48" s="4">
        <v>1224</v>
      </c>
      <c r="AL48" s="4">
        <v>0</v>
      </c>
      <c r="AM48" s="4">
        <v>618</v>
      </c>
      <c r="AN48" s="4">
        <v>74</v>
      </c>
      <c r="AO48" s="4">
        <v>14.683615</v>
      </c>
      <c r="AP48" s="4">
        <v>623.6</v>
      </c>
      <c r="AQ48" s="4">
        <v>0</v>
      </c>
      <c r="AR48" s="4">
        <v>74</v>
      </c>
      <c r="AS48" s="4">
        <v>36570</v>
      </c>
      <c r="AT48" s="4">
        <v>0</v>
      </c>
      <c r="AU48" s="4">
        <v>10.929</v>
      </c>
      <c r="AV48" s="4">
        <v>48158</v>
      </c>
      <c r="AW48" s="4">
        <v>0</v>
      </c>
      <c r="AX48" s="4">
        <v>0.54</v>
      </c>
      <c r="AY48">
        <v>0.81034482758620696</v>
      </c>
      <c r="AZ48" t="s">
        <v>67</v>
      </c>
      <c r="BA48" t="s">
        <v>283</v>
      </c>
      <c r="BB48">
        <v>2</v>
      </c>
      <c r="BC48" t="s">
        <v>493</v>
      </c>
      <c r="BD48">
        <v>11</v>
      </c>
      <c r="BE48">
        <v>41893.794000000002</v>
      </c>
      <c r="BF48">
        <v>0.17634707422297441</v>
      </c>
      <c r="BG48">
        <v>0.14290193945654825</v>
      </c>
      <c r="BH48">
        <v>275902.02499999997</v>
      </c>
      <c r="BI48">
        <v>2.6777070592359738E-2</v>
      </c>
      <c r="BJ48">
        <v>2.1698660652429445E-2</v>
      </c>
      <c r="BK48">
        <v>1</v>
      </c>
      <c r="BL48" t="s">
        <v>69</v>
      </c>
      <c r="BM48">
        <v>-1</v>
      </c>
      <c r="BN48" t="s">
        <v>528</v>
      </c>
    </row>
    <row r="49" spans="1:66">
      <c r="A49" s="143" t="str">
        <f t="shared" si="20"/>
        <v>공영급행</v>
      </c>
      <c r="B49" s="143" t="str">
        <f t="shared" si="1"/>
        <v>e음88</v>
      </c>
      <c r="C49" s="144" t="str">
        <f t="shared" si="21"/>
        <v>73아1560</v>
      </c>
      <c r="D49" s="132" t="str">
        <f t="shared" si="22"/>
        <v>중형</v>
      </c>
      <c r="E49" s="128" t="str">
        <f t="shared" si="16"/>
        <v>C</v>
      </c>
      <c r="F49" s="151">
        <f t="shared" si="17"/>
        <v>0.78642857142857148</v>
      </c>
      <c r="G49" s="152">
        <f t="shared" si="18"/>
        <v>2.202</v>
      </c>
      <c r="H49" s="153">
        <f t="shared" si="19"/>
        <v>2.8</v>
      </c>
      <c r="I49" s="154">
        <f t="shared" si="23"/>
        <v>6138.7250000000004</v>
      </c>
      <c r="J49" s="155">
        <f t="shared" si="24"/>
        <v>1.8519201296447567E-2</v>
      </c>
      <c r="K49" s="155">
        <f t="shared" si="25"/>
        <v>0.35398941595509742</v>
      </c>
      <c r="L49" s="155">
        <f t="shared" si="26"/>
        <v>0.24597941755006128</v>
      </c>
      <c r="M49" s="156">
        <f t="shared" si="27"/>
        <v>10.568</v>
      </c>
      <c r="N49" s="157">
        <f t="shared" si="28"/>
        <v>0</v>
      </c>
      <c r="O49" s="157">
        <f t="shared" si="29"/>
        <v>4.7240000000000002</v>
      </c>
      <c r="P49" s="158">
        <f t="shared" si="30"/>
        <v>0</v>
      </c>
      <c r="Q49" s="159">
        <f t="shared" si="31"/>
        <v>74</v>
      </c>
      <c r="R49" s="160">
        <f t="shared" si="32"/>
        <v>24.328741864610961</v>
      </c>
      <c r="S49" s="145">
        <f t="shared" si="33"/>
        <v>0</v>
      </c>
      <c r="T49" s="145">
        <f t="shared" si="34"/>
        <v>290</v>
      </c>
      <c r="U49" t="s">
        <v>120</v>
      </c>
      <c r="V49" t="s">
        <v>130</v>
      </c>
      <c r="W49" s="4" t="s">
        <v>120</v>
      </c>
      <c r="X49" s="4" t="s">
        <v>130</v>
      </c>
      <c r="Y49" s="4" t="s">
        <v>226</v>
      </c>
      <c r="Z49" s="4" t="s">
        <v>271</v>
      </c>
      <c r="AA49" s="4" t="s">
        <v>48</v>
      </c>
      <c r="AB49" s="4">
        <v>504</v>
      </c>
      <c r="AC49" s="4">
        <v>6138.7250000000004</v>
      </c>
      <c r="AD49" s="4">
        <v>2787.9969999999998</v>
      </c>
      <c r="AE49" s="4">
        <v>2.202</v>
      </c>
      <c r="AF49" s="4">
        <v>2.8</v>
      </c>
      <c r="AG49" s="4">
        <v>10.568</v>
      </c>
      <c r="AH49" s="4">
        <v>402.115452</v>
      </c>
      <c r="AI49" s="4">
        <v>7.4468569999999996</v>
      </c>
      <c r="AJ49" s="4">
        <v>142.34461400000001</v>
      </c>
      <c r="AK49" s="4">
        <v>1510</v>
      </c>
      <c r="AL49" s="4">
        <v>0</v>
      </c>
      <c r="AM49" s="4">
        <v>290</v>
      </c>
      <c r="AN49" s="4">
        <v>74</v>
      </c>
      <c r="AO49" s="4">
        <v>15.266075000000001</v>
      </c>
      <c r="AP49" s="4">
        <v>657.8</v>
      </c>
      <c r="AQ49" s="4">
        <v>0</v>
      </c>
      <c r="AR49" s="4">
        <v>61</v>
      </c>
      <c r="AS49" s="4">
        <v>22489</v>
      </c>
      <c r="AT49" s="4">
        <v>0</v>
      </c>
      <c r="AU49" s="4">
        <v>4.7240000000000002</v>
      </c>
      <c r="AV49" s="4">
        <v>55101</v>
      </c>
      <c r="AW49" s="4">
        <v>0</v>
      </c>
      <c r="AX49" s="4">
        <v>0.53</v>
      </c>
      <c r="AY49">
        <v>0.86178571428571427</v>
      </c>
      <c r="AZ49" t="s">
        <v>69</v>
      </c>
      <c r="BA49" t="s">
        <v>283</v>
      </c>
      <c r="BB49">
        <v>2</v>
      </c>
      <c r="BC49" t="s">
        <v>465</v>
      </c>
      <c r="BD49">
        <v>12</v>
      </c>
      <c r="BE49">
        <v>41893.794000000002</v>
      </c>
      <c r="BF49">
        <v>0.15862351831872759</v>
      </c>
      <c r="BG49">
        <v>0.13669948203681773</v>
      </c>
      <c r="BH49">
        <v>275902.02499999997</v>
      </c>
      <c r="BI49">
        <v>2.4085872512171671E-2</v>
      </c>
      <c r="BJ49">
        <v>2.0756860847096513E-2</v>
      </c>
      <c r="BK49">
        <v>1</v>
      </c>
      <c r="BL49" t="s">
        <v>68</v>
      </c>
      <c r="BM49">
        <v>-1</v>
      </c>
      <c r="BN49" t="s">
        <v>528</v>
      </c>
    </row>
    <row r="50" spans="1:66">
      <c r="A50" s="140" t="str">
        <f t="shared" si="20"/>
        <v>공영급행</v>
      </c>
      <c r="B50" s="140" t="str">
        <f t="shared" si="1"/>
        <v>e음88</v>
      </c>
      <c r="C50" s="141" t="str">
        <f t="shared" si="21"/>
        <v>73아1561</v>
      </c>
      <c r="D50" s="115" t="str">
        <f t="shared" si="22"/>
        <v>중형</v>
      </c>
      <c r="E50" s="111" t="str">
        <f t="shared" si="16"/>
        <v>D</v>
      </c>
      <c r="F50" s="161">
        <f t="shared" si="17"/>
        <v>0.80999999999999994</v>
      </c>
      <c r="G50" s="162">
        <f t="shared" si="18"/>
        <v>2.2679999999999998</v>
      </c>
      <c r="H50" s="163">
        <f t="shared" si="19"/>
        <v>2.8</v>
      </c>
      <c r="I50" s="164">
        <f t="shared" si="23"/>
        <v>5933.5069999999996</v>
      </c>
      <c r="J50" s="165">
        <f t="shared" si="24"/>
        <v>1.9227500779192289E-2</v>
      </c>
      <c r="K50" s="165">
        <f t="shared" si="25"/>
        <v>0.35686253149771513</v>
      </c>
      <c r="L50" s="165">
        <f t="shared" si="26"/>
        <v>0.22162272666064101</v>
      </c>
      <c r="M50" s="166">
        <f t="shared" si="27"/>
        <v>10.315</v>
      </c>
      <c r="N50" s="167">
        <f t="shared" si="28"/>
        <v>0</v>
      </c>
      <c r="O50" s="167">
        <f t="shared" si="29"/>
        <v>2.258</v>
      </c>
      <c r="P50" s="168">
        <f t="shared" si="30"/>
        <v>0</v>
      </c>
      <c r="Q50" s="169">
        <f t="shared" si="31"/>
        <v>70</v>
      </c>
      <c r="R50" s="170">
        <f t="shared" si="32"/>
        <v>24.238557946598881</v>
      </c>
      <c r="S50" s="142">
        <f t="shared" si="33"/>
        <v>0</v>
      </c>
      <c r="T50" s="142">
        <f t="shared" si="34"/>
        <v>134</v>
      </c>
      <c r="U50" t="s">
        <v>120</v>
      </c>
      <c r="V50" t="s">
        <v>130</v>
      </c>
      <c r="W50" t="s">
        <v>120</v>
      </c>
      <c r="X50" s="4" t="s">
        <v>130</v>
      </c>
      <c r="Y50" s="4" t="s">
        <v>224</v>
      </c>
      <c r="Z50" s="4" t="s">
        <v>271</v>
      </c>
      <c r="AA50" s="4" t="s">
        <v>48</v>
      </c>
      <c r="AB50" s="4">
        <v>504</v>
      </c>
      <c r="AC50" s="4">
        <v>5933.5069999999996</v>
      </c>
      <c r="AD50" s="4">
        <v>2616.4879999999998</v>
      </c>
      <c r="AE50" s="4">
        <v>2.2679999999999998</v>
      </c>
      <c r="AF50" s="4">
        <v>2.8</v>
      </c>
      <c r="AG50" s="4">
        <v>10.315</v>
      </c>
      <c r="AH50" s="4">
        <v>392.35822100000001</v>
      </c>
      <c r="AI50" s="4">
        <v>7.5440680000000002</v>
      </c>
      <c r="AJ50" s="4">
        <v>140.01794799999999</v>
      </c>
      <c r="AK50" s="4">
        <v>1315</v>
      </c>
      <c r="AL50" s="4">
        <v>0</v>
      </c>
      <c r="AM50" s="4">
        <v>134</v>
      </c>
      <c r="AN50" s="4">
        <v>70</v>
      </c>
      <c r="AO50" s="4">
        <v>15.122676999999999</v>
      </c>
      <c r="AP50" s="4">
        <v>319.5</v>
      </c>
      <c r="AQ50" s="4">
        <v>0</v>
      </c>
      <c r="AR50" s="4">
        <v>57</v>
      </c>
      <c r="AS50" s="4">
        <v>29128</v>
      </c>
      <c r="AT50" s="4">
        <v>0</v>
      </c>
      <c r="AU50" s="4">
        <v>2.258</v>
      </c>
      <c r="AV50" s="4">
        <v>52417</v>
      </c>
      <c r="AW50" s="4">
        <v>0</v>
      </c>
      <c r="AX50" s="4">
        <v>0.54</v>
      </c>
      <c r="AY50">
        <v>0.80821428571428577</v>
      </c>
      <c r="AZ50" t="s">
        <v>67</v>
      </c>
      <c r="BA50" t="s">
        <v>283</v>
      </c>
      <c r="BB50">
        <v>4</v>
      </c>
      <c r="BC50" t="s">
        <v>549</v>
      </c>
      <c r="BD50">
        <v>11</v>
      </c>
      <c r="BE50">
        <v>41893.794000000002</v>
      </c>
      <c r="BF50">
        <v>0.16078044877004932</v>
      </c>
      <c r="BG50">
        <v>0.12994505555950772</v>
      </c>
      <c r="BH50">
        <v>275902.02499999997</v>
      </c>
      <c r="BI50">
        <v>2.4413387324721526E-2</v>
      </c>
      <c r="BJ50">
        <v>1.9731248398516005E-2</v>
      </c>
      <c r="BK50">
        <v>1</v>
      </c>
      <c r="BL50" t="s">
        <v>69</v>
      </c>
      <c r="BM50">
        <v>-1</v>
      </c>
      <c r="BN50" t="s">
        <v>528</v>
      </c>
    </row>
    <row r="51" spans="1:66">
      <c r="A51" s="143" t="str">
        <f t="shared" ref="A51" si="35">W51</f>
        <v>공영급행</v>
      </c>
      <c r="B51" s="143" t="str">
        <f t="shared" si="1"/>
        <v>e음88</v>
      </c>
      <c r="C51" s="144" t="str">
        <f t="shared" ref="C51" si="36">Y51</f>
        <v>73아1562</v>
      </c>
      <c r="D51" s="132" t="str">
        <f t="shared" ref="D51" si="37">Z51</f>
        <v>중형</v>
      </c>
      <c r="E51" s="128" t="str">
        <f t="shared" ref="E51" si="38">AZ51</f>
        <v>D</v>
      </c>
      <c r="F51" s="151">
        <f t="shared" ref="F51" si="39">G51/H51</f>
        <v>0.84214285714285719</v>
      </c>
      <c r="G51" s="152">
        <f t="shared" ref="G51" si="40">AE51</f>
        <v>2.3580000000000001</v>
      </c>
      <c r="H51" s="153">
        <f t="shared" ref="H51" si="41">AF51</f>
        <v>2.8</v>
      </c>
      <c r="I51" s="154">
        <f t="shared" ref="I51" si="42">AC51</f>
        <v>6001.4970000000003</v>
      </c>
      <c r="J51" s="155">
        <f t="shared" ref="J51" si="43">AI51/AH51</f>
        <v>1.9437972237134657E-2</v>
      </c>
      <c r="K51" s="155">
        <f t="shared" ref="K51" si="44">AJ51/AH51</f>
        <v>0.34446736266140265</v>
      </c>
      <c r="L51" s="155">
        <f t="shared" ref="L51" si="45">AK51/AC51</f>
        <v>0.18745323041901044</v>
      </c>
      <c r="M51" s="156">
        <f t="shared" ref="M51" si="46">AG51</f>
        <v>8.8040000000000003</v>
      </c>
      <c r="N51" s="157">
        <f t="shared" ref="N51" si="47">IF(AW51=0,AT51,"속도계이상")</f>
        <v>0</v>
      </c>
      <c r="O51" s="157">
        <f t="shared" ref="O51" si="48">IF(AW51=0,AU51,"속도계이상")</f>
        <v>2.9990000000000001</v>
      </c>
      <c r="P51" s="158">
        <f t="shared" ref="P51" si="49">AQ51/60</f>
        <v>0</v>
      </c>
      <c r="Q51" s="159">
        <f t="shared" ref="Q51" si="50">AN51</f>
        <v>70</v>
      </c>
      <c r="R51" s="160">
        <f t="shared" ref="R51" si="51">AC51/(AH51-AI51-AJ51)</f>
        <v>24.354765880255762</v>
      </c>
      <c r="S51" s="145">
        <f t="shared" ref="S51" si="52">IF(AW51=0,AL51,"속도계이상")</f>
        <v>0</v>
      </c>
      <c r="T51" s="145">
        <f t="shared" ref="T51" si="53">IF(AW51=0,AM51,"속도계이상")</f>
        <v>180</v>
      </c>
      <c r="U51" t="s">
        <v>120</v>
      </c>
      <c r="V51" t="s">
        <v>130</v>
      </c>
      <c r="W51" t="s">
        <v>120</v>
      </c>
      <c r="X51" s="4" t="s">
        <v>130</v>
      </c>
      <c r="Y51" s="4" t="s">
        <v>284</v>
      </c>
      <c r="Z51" s="4" t="s">
        <v>271</v>
      </c>
      <c r="AA51" s="4" t="s">
        <v>48</v>
      </c>
      <c r="AB51" s="4">
        <v>504</v>
      </c>
      <c r="AC51" s="4">
        <v>6001.4970000000003</v>
      </c>
      <c r="AD51" s="4">
        <v>2545.2289999999998</v>
      </c>
      <c r="AE51" s="4">
        <v>2.3580000000000001</v>
      </c>
      <c r="AF51" s="4">
        <v>2.8</v>
      </c>
      <c r="AG51" s="4">
        <v>8.8040000000000003</v>
      </c>
      <c r="AH51" s="4">
        <v>387.39488399999999</v>
      </c>
      <c r="AI51" s="4">
        <v>7.5301710000000002</v>
      </c>
      <c r="AJ51" s="4">
        <v>133.44489400000001</v>
      </c>
      <c r="AK51" s="4">
        <v>1125</v>
      </c>
      <c r="AL51" s="4">
        <v>0</v>
      </c>
      <c r="AM51" s="4">
        <v>180</v>
      </c>
      <c r="AN51" s="4">
        <v>70</v>
      </c>
      <c r="AO51" s="4">
        <v>15.491936000000001</v>
      </c>
      <c r="AP51" s="4">
        <v>245.8</v>
      </c>
      <c r="AQ51" s="4">
        <v>0</v>
      </c>
      <c r="AR51" s="4">
        <v>35</v>
      </c>
      <c r="AS51" s="4">
        <v>12273</v>
      </c>
      <c r="AT51" s="4">
        <v>0</v>
      </c>
      <c r="AU51" s="4">
        <v>2.9990000000000001</v>
      </c>
      <c r="AV51" s="4">
        <v>54773</v>
      </c>
      <c r="AW51" s="4">
        <v>0</v>
      </c>
      <c r="AX51" s="4">
        <v>0.51</v>
      </c>
      <c r="AY51">
        <v>0.83714285714285719</v>
      </c>
      <c r="AZ51" t="s">
        <v>67</v>
      </c>
      <c r="BA51" t="s">
        <v>283</v>
      </c>
      <c r="BB51">
        <v>1</v>
      </c>
      <c r="BC51" t="s">
        <v>495</v>
      </c>
      <c r="BD51">
        <v>12</v>
      </c>
      <c r="BE51">
        <v>41893.794000000002</v>
      </c>
      <c r="BF51">
        <v>0.15769108904292603</v>
      </c>
      <c r="BG51">
        <v>0.13200996882736379</v>
      </c>
      <c r="BH51">
        <v>275902.02499999997</v>
      </c>
      <c r="BI51">
        <v>2.394428964412277E-2</v>
      </c>
      <c r="BJ51">
        <v>2.0044791044937064E-2</v>
      </c>
      <c r="BK51">
        <v>1</v>
      </c>
      <c r="BL51" t="s">
        <v>69</v>
      </c>
      <c r="BM51">
        <v>-1</v>
      </c>
      <c r="BN51" t="s">
        <v>528</v>
      </c>
    </row>
  </sheetData>
  <autoFilter ref="A4:T4" xr:uid="{E02087F5-6332-4B4A-A8F2-1301B6D5D033}"/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36" priority="1" operator="containsText" text="F">
      <formula>NOT(ISERROR(SEARCH("F",E1)))</formula>
    </cfRule>
    <cfRule type="containsText" dxfId="35" priority="2" operator="containsText" text="D">
      <formula>NOT(ISERROR(SEARCH("D",E1)))</formula>
    </cfRule>
    <cfRule type="containsText" dxfId="34" priority="3" operator="containsText" text="C">
      <formula>NOT(ISERROR(SEARCH("C",E1)))</formula>
    </cfRule>
    <cfRule type="containsText" dxfId="33" priority="4" operator="containsText" text="B">
      <formula>NOT(ISERROR(SEARCH("B",E1)))</formula>
    </cfRule>
    <cfRule type="containsText" dxfId="32" priority="5" operator="containsText" text="A">
      <formula>NOT(ISERROR(SEARCH("A",E1)))</formula>
    </cfRule>
    <cfRule type="containsText" dxfId="31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5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2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8"/>
      <c r="R1" s="228"/>
    </row>
    <row r="2" spans="1:68" ht="45" customHeight="1">
      <c r="A2" s="10" t="s">
        <v>32</v>
      </c>
      <c r="B2" s="33"/>
      <c r="C2" s="100"/>
      <c r="D2" s="107"/>
      <c r="E2" s="10"/>
      <c r="F2" s="36"/>
      <c r="G2" s="10"/>
      <c r="H2" s="10"/>
      <c r="I2" s="10"/>
      <c r="J2" s="10"/>
      <c r="K2" s="10"/>
      <c r="L2" s="10"/>
      <c r="M2" s="10"/>
      <c r="N2" s="10"/>
      <c r="O2" s="10"/>
      <c r="P2" s="10"/>
      <c r="Q2" s="229"/>
      <c r="R2" s="229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166</v>
      </c>
      <c r="B3" s="34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150</v>
      </c>
      <c r="D4" s="123" t="s">
        <v>167</v>
      </c>
      <c r="E4" s="124" t="s">
        <v>156</v>
      </c>
      <c r="F4" s="122" t="s">
        <v>160</v>
      </c>
      <c r="G4" s="124" t="s">
        <v>158</v>
      </c>
      <c r="H4" s="124" t="s">
        <v>162</v>
      </c>
      <c r="I4" s="125" t="s">
        <v>164</v>
      </c>
      <c r="J4" s="124" t="s">
        <v>11</v>
      </c>
      <c r="K4" s="124" t="s">
        <v>12</v>
      </c>
      <c r="L4" s="124" t="s">
        <v>13</v>
      </c>
      <c r="M4" s="124" t="s">
        <v>73</v>
      </c>
      <c r="N4" s="124" t="s">
        <v>6</v>
      </c>
      <c r="O4" s="124" t="s">
        <v>7</v>
      </c>
      <c r="P4" s="124" t="s">
        <v>231</v>
      </c>
      <c r="Q4" s="231" t="s">
        <v>43</v>
      </c>
      <c r="R4" s="231" t="s">
        <v>44</v>
      </c>
      <c r="S4" s="13"/>
      <c r="T4" s="13" t="s">
        <v>42</v>
      </c>
      <c r="U4" s="13" t="s">
        <v>169</v>
      </c>
      <c r="V4" s="13" t="s">
        <v>170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446</v>
      </c>
      <c r="AN4" s="13" t="s">
        <v>447</v>
      </c>
      <c r="AO4" t="s">
        <v>448</v>
      </c>
      <c r="AP4" t="s">
        <v>37</v>
      </c>
      <c r="AQ4" t="s">
        <v>31</v>
      </c>
      <c r="AR4" t="s">
        <v>0</v>
      </c>
      <c r="AS4" t="s">
        <v>9</v>
      </c>
      <c r="AT4" t="s">
        <v>152</v>
      </c>
      <c r="AU4" t="s">
        <v>30</v>
      </c>
      <c r="AV4" t="s">
        <v>153</v>
      </c>
      <c r="AW4" t="s">
        <v>161</v>
      </c>
      <c r="AX4" t="s">
        <v>171</v>
      </c>
      <c r="AY4" t="s">
        <v>172</v>
      </c>
      <c r="AZ4" t="s">
        <v>173</v>
      </c>
      <c r="BA4" t="s">
        <v>174</v>
      </c>
      <c r="BB4" t="s">
        <v>175</v>
      </c>
      <c r="BC4" t="s">
        <v>65</v>
      </c>
      <c r="BF4" t="s">
        <v>0</v>
      </c>
      <c r="BG4" t="s">
        <v>201</v>
      </c>
      <c r="BH4" t="s">
        <v>74</v>
      </c>
      <c r="BI4" t="s">
        <v>176</v>
      </c>
      <c r="BJ4" t="s">
        <v>177</v>
      </c>
      <c r="BK4" t="s">
        <v>202</v>
      </c>
      <c r="BL4" t="s">
        <v>203</v>
      </c>
      <c r="BM4" t="s">
        <v>178</v>
      </c>
      <c r="BN4" t="s">
        <v>65</v>
      </c>
      <c r="BO4" t="s">
        <v>179</v>
      </c>
      <c r="BP4" t="s">
        <v>204</v>
      </c>
    </row>
    <row r="5" spans="1:68" ht="16.5">
      <c r="A5" s="126" t="str">
        <f>BF5</f>
        <v>공영급행</v>
      </c>
      <c r="B5" s="127" t="str">
        <f>BH5</f>
        <v>강치선</v>
      </c>
      <c r="C5" s="128" t="str">
        <f>BN5</f>
        <v>B</v>
      </c>
      <c r="D5" s="129">
        <f>BM5</f>
        <v>0.90999999999999981</v>
      </c>
      <c r="E5" s="130">
        <f>U5</f>
        <v>3171</v>
      </c>
      <c r="F5" s="131" t="str">
        <f>BG5</f>
        <v>e음22</v>
      </c>
      <c r="G5" s="132" t="str">
        <f>BK5</f>
        <v>73아1576</v>
      </c>
      <c r="H5" s="133">
        <f>BJ5</f>
        <v>1</v>
      </c>
      <c r="I5" s="134">
        <f>BP5</f>
        <v>2106.13</v>
      </c>
      <c r="J5" s="135">
        <f>AB5/AA5</f>
        <v>2.474497355404081E-2</v>
      </c>
      <c r="K5" s="135">
        <f>AC5/AA5</f>
        <v>0.38999700093542605</v>
      </c>
      <c r="L5" s="135">
        <f>AD5/I5</f>
        <v>0.3584773969318133</v>
      </c>
      <c r="M5" s="136">
        <f>Z5</f>
        <v>7.4059999999999997</v>
      </c>
      <c r="N5" s="137">
        <f>AE5*100/W5</f>
        <v>0</v>
      </c>
      <c r="O5" s="137">
        <f>AF5*100/W5</f>
        <v>1.0920503482691002</v>
      </c>
      <c r="P5" s="232">
        <f>AK5</f>
        <v>95</v>
      </c>
      <c r="Q5" s="233">
        <f>AE5</f>
        <v>0</v>
      </c>
      <c r="R5" s="233">
        <f>AF5</f>
        <v>23</v>
      </c>
      <c r="T5">
        <v>504</v>
      </c>
      <c r="U5">
        <v>3171</v>
      </c>
      <c r="V5" t="s">
        <v>285</v>
      </c>
      <c r="W5">
        <v>2106.13</v>
      </c>
      <c r="X5">
        <v>526.03300000000002</v>
      </c>
      <c r="Y5">
        <v>4.0039999999999996</v>
      </c>
      <c r="Z5">
        <v>7.4059999999999997</v>
      </c>
      <c r="AA5">
        <v>152.18411900000001</v>
      </c>
      <c r="AB5">
        <v>3.7657919999999998</v>
      </c>
      <c r="AC5">
        <v>59.351349999999996</v>
      </c>
      <c r="AD5" s="1">
        <v>755</v>
      </c>
      <c r="AE5">
        <v>0</v>
      </c>
      <c r="AF5">
        <v>23</v>
      </c>
      <c r="AG5">
        <v>74</v>
      </c>
      <c r="AH5">
        <v>13.839354</v>
      </c>
      <c r="AI5">
        <v>508.7</v>
      </c>
      <c r="AJ5">
        <v>0</v>
      </c>
      <c r="AK5">
        <v>95</v>
      </c>
      <c r="AL5">
        <v>37661</v>
      </c>
      <c r="AM5" t="s">
        <v>286</v>
      </c>
      <c r="AN5" t="s">
        <v>550</v>
      </c>
      <c r="AO5">
        <v>2106.13</v>
      </c>
      <c r="AR5" t="s">
        <v>120</v>
      </c>
      <c r="AS5" t="s">
        <v>125</v>
      </c>
      <c r="AT5" t="s">
        <v>266</v>
      </c>
      <c r="AU5" t="s">
        <v>285</v>
      </c>
      <c r="AV5" t="s">
        <v>259</v>
      </c>
      <c r="AW5">
        <v>1</v>
      </c>
      <c r="BB5">
        <v>0.90999999999999981</v>
      </c>
      <c r="BC5" t="s">
        <v>68</v>
      </c>
      <c r="BF5" t="s">
        <v>120</v>
      </c>
      <c r="BG5" t="s">
        <v>125</v>
      </c>
      <c r="BH5" t="s">
        <v>285</v>
      </c>
      <c r="BI5">
        <v>3171</v>
      </c>
      <c r="BJ5">
        <v>1</v>
      </c>
      <c r="BK5" t="s">
        <v>266</v>
      </c>
      <c r="BL5" t="s">
        <v>205</v>
      </c>
      <c r="BM5">
        <v>0.90999999999999981</v>
      </c>
      <c r="BN5" t="s">
        <v>68</v>
      </c>
      <c r="BO5" t="s">
        <v>206</v>
      </c>
      <c r="BP5">
        <v>2106.13</v>
      </c>
    </row>
    <row r="6" spans="1:68" ht="16.5">
      <c r="A6" s="109" t="str">
        <f t="shared" ref="A6:A7" si="0">BF6</f>
        <v>공영급행</v>
      </c>
      <c r="B6" s="110" t="str">
        <f t="shared" ref="B6:B7" si="1">BH6</f>
        <v>강태수</v>
      </c>
      <c r="C6" s="111" t="str">
        <f t="shared" ref="C6:C7" si="2">BN6</f>
        <v>D</v>
      </c>
      <c r="D6" s="112">
        <f t="shared" ref="D6:D7" si="3">BM6</f>
        <v>0.80359999999999998</v>
      </c>
      <c r="E6" s="113">
        <f t="shared" ref="E6:E7" si="4">U6</f>
        <v>8591</v>
      </c>
      <c r="F6" s="114" t="str">
        <f t="shared" ref="F6:F7" si="5">BG6</f>
        <v>14-1</v>
      </c>
      <c r="G6" s="115" t="str">
        <f t="shared" ref="G6:G7" si="6">BK6</f>
        <v>70바3111</v>
      </c>
      <c r="H6" s="116">
        <f t="shared" ref="H6:H7" si="7">BJ6</f>
        <v>1</v>
      </c>
      <c r="I6" s="117">
        <f t="shared" ref="I6:I7" si="8">BP6</f>
        <v>2304.509</v>
      </c>
      <c r="J6" s="118">
        <f t="shared" ref="J6:J7" si="9">AB6/AA6</f>
        <v>3.6284885574409481E-2</v>
      </c>
      <c r="K6" s="118">
        <f t="shared" ref="K6:K7" si="10">AC6/AA6</f>
        <v>0.33697383434587691</v>
      </c>
      <c r="L6" s="118">
        <f t="shared" ref="L6:L7" si="11">AD6/I6</f>
        <v>0.23649289284615507</v>
      </c>
      <c r="M6" s="119">
        <f t="shared" ref="M6:M7" si="12">Z6</f>
        <v>9.0470000000000006</v>
      </c>
      <c r="N6" s="120">
        <f t="shared" ref="N6:N7" si="13">AE6*100/W6</f>
        <v>0</v>
      </c>
      <c r="O6" s="120">
        <f t="shared" ref="O6:O7" si="14">AF6*100/W6</f>
        <v>11.889734429329632</v>
      </c>
      <c r="P6" s="234">
        <f t="shared" ref="P6:P7" si="15">AK6</f>
        <v>20</v>
      </c>
      <c r="Q6" s="235">
        <f t="shared" ref="Q6:Q7" si="16">AE6</f>
        <v>0</v>
      </c>
      <c r="R6" s="235">
        <f t="shared" ref="R6:R7" si="17">AF6</f>
        <v>274</v>
      </c>
      <c r="T6">
        <v>504</v>
      </c>
      <c r="U6">
        <v>8591</v>
      </c>
      <c r="V6" t="s">
        <v>287</v>
      </c>
      <c r="W6">
        <v>2304.509</v>
      </c>
      <c r="X6">
        <v>1147.26</v>
      </c>
      <c r="Y6">
        <v>2.0089999999999999</v>
      </c>
      <c r="Z6">
        <v>9.0470000000000006</v>
      </c>
      <c r="AA6">
        <v>157.42549299999999</v>
      </c>
      <c r="AB6">
        <v>5.7121659999999999</v>
      </c>
      <c r="AC6">
        <v>53.048271999999997</v>
      </c>
      <c r="AD6" s="1">
        <v>545</v>
      </c>
      <c r="AE6">
        <v>0</v>
      </c>
      <c r="AF6">
        <v>274</v>
      </c>
      <c r="AG6">
        <v>71</v>
      </c>
      <c r="AH6">
        <v>14.638728</v>
      </c>
      <c r="AI6">
        <v>647.70000000000005</v>
      </c>
      <c r="AJ6">
        <v>0</v>
      </c>
      <c r="AK6">
        <v>20</v>
      </c>
      <c r="AL6">
        <v>3420</v>
      </c>
      <c r="AM6" t="s">
        <v>288</v>
      </c>
      <c r="AN6" t="s">
        <v>551</v>
      </c>
      <c r="AO6">
        <v>2304.509</v>
      </c>
      <c r="AR6" t="s">
        <v>120</v>
      </c>
      <c r="AS6" t="s">
        <v>121</v>
      </c>
      <c r="AT6" t="s">
        <v>246</v>
      </c>
      <c r="AU6" t="s">
        <v>287</v>
      </c>
      <c r="AV6" t="s">
        <v>48</v>
      </c>
      <c r="AW6">
        <v>1</v>
      </c>
      <c r="BB6">
        <v>0.80359999999999998</v>
      </c>
      <c r="BC6" t="s">
        <v>67</v>
      </c>
      <c r="BF6" t="s">
        <v>120</v>
      </c>
      <c r="BG6" s="5" t="s">
        <v>121</v>
      </c>
      <c r="BH6" t="s">
        <v>287</v>
      </c>
      <c r="BI6">
        <v>8591</v>
      </c>
      <c r="BJ6">
        <v>1</v>
      </c>
      <c r="BK6" t="s">
        <v>246</v>
      </c>
      <c r="BL6" t="s">
        <v>205</v>
      </c>
      <c r="BM6">
        <v>0.80359999999999998</v>
      </c>
      <c r="BN6" t="s">
        <v>67</v>
      </c>
      <c r="BO6" t="s">
        <v>210</v>
      </c>
      <c r="BP6">
        <v>2304.509</v>
      </c>
    </row>
    <row r="7" spans="1:68" ht="16.5">
      <c r="A7" s="126" t="str">
        <f t="shared" si="0"/>
        <v>공영급행</v>
      </c>
      <c r="B7" s="127" t="str">
        <f t="shared" si="1"/>
        <v>강태우</v>
      </c>
      <c r="C7" s="128" t="str">
        <f t="shared" si="2"/>
        <v>F</v>
      </c>
      <c r="D7" s="129">
        <f t="shared" si="3"/>
        <v>0.79372904534748434</v>
      </c>
      <c r="E7" s="130">
        <f t="shared" si="4"/>
        <v>7979</v>
      </c>
      <c r="F7" s="131" t="str">
        <f t="shared" si="5"/>
        <v>e음31</v>
      </c>
      <c r="G7" s="132" t="str">
        <f t="shared" si="6"/>
        <v>73아1577</v>
      </c>
      <c r="H7" s="133">
        <f t="shared" si="7"/>
        <v>3</v>
      </c>
      <c r="I7" s="134">
        <f t="shared" si="8"/>
        <v>2636.1820000000002</v>
      </c>
      <c r="J7" s="135">
        <f t="shared" si="9"/>
        <v>1.631321118765031E-2</v>
      </c>
      <c r="K7" s="135">
        <f t="shared" si="10"/>
        <v>0.46287650137718839</v>
      </c>
      <c r="L7" s="135">
        <f t="shared" si="11"/>
        <v>0.34633420606012782</v>
      </c>
      <c r="M7" s="136">
        <f t="shared" si="12"/>
        <v>11.087999999999999</v>
      </c>
      <c r="N7" s="137">
        <f t="shared" si="13"/>
        <v>0.18966823990149392</v>
      </c>
      <c r="O7" s="137">
        <f t="shared" si="14"/>
        <v>1.8587487510346403</v>
      </c>
      <c r="P7" s="232">
        <f t="shared" si="15"/>
        <v>122</v>
      </c>
      <c r="Q7" s="233">
        <f t="shared" si="16"/>
        <v>5</v>
      </c>
      <c r="R7" s="233">
        <f t="shared" si="17"/>
        <v>49</v>
      </c>
      <c r="T7">
        <v>504</v>
      </c>
      <c r="U7">
        <v>7979</v>
      </c>
      <c r="V7" t="s">
        <v>466</v>
      </c>
      <c r="W7">
        <v>2636.1819999999998</v>
      </c>
      <c r="X7">
        <v>738.57899999999995</v>
      </c>
      <c r="Y7">
        <v>3.569</v>
      </c>
      <c r="Z7">
        <v>11.087999999999999</v>
      </c>
      <c r="AA7">
        <v>217.903021</v>
      </c>
      <c r="AB7">
        <v>3.5546980000000001</v>
      </c>
      <c r="AC7">
        <v>100.862188</v>
      </c>
      <c r="AD7" s="1">
        <v>913</v>
      </c>
      <c r="AE7">
        <v>5</v>
      </c>
      <c r="AF7">
        <v>49</v>
      </c>
      <c r="AG7">
        <v>101</v>
      </c>
      <c r="AH7">
        <v>12.097958999999999</v>
      </c>
      <c r="AI7">
        <v>2830.1</v>
      </c>
      <c r="AJ7">
        <v>568.1</v>
      </c>
      <c r="AK7">
        <v>122</v>
      </c>
      <c r="AL7">
        <v>83241</v>
      </c>
      <c r="AM7" t="s">
        <v>467</v>
      </c>
      <c r="AN7" t="s">
        <v>552</v>
      </c>
      <c r="AO7">
        <v>2459.4560000000001</v>
      </c>
      <c r="AR7" t="s">
        <v>120</v>
      </c>
      <c r="AS7" t="s">
        <v>126</v>
      </c>
      <c r="AT7" t="s">
        <v>267</v>
      </c>
      <c r="AU7" t="s">
        <v>466</v>
      </c>
      <c r="AV7" t="s">
        <v>259</v>
      </c>
      <c r="AW7">
        <v>3</v>
      </c>
      <c r="BB7">
        <v>0.79372904534748434</v>
      </c>
      <c r="BC7" t="s">
        <v>70</v>
      </c>
      <c r="BF7" t="s">
        <v>120</v>
      </c>
      <c r="BG7" t="s">
        <v>126</v>
      </c>
      <c r="BH7" t="s">
        <v>466</v>
      </c>
      <c r="BI7">
        <v>7979</v>
      </c>
      <c r="BJ7">
        <v>3</v>
      </c>
      <c r="BK7" t="s">
        <v>267</v>
      </c>
      <c r="BL7" t="s">
        <v>220</v>
      </c>
      <c r="BM7">
        <v>0.79372904534748434</v>
      </c>
      <c r="BN7" t="s">
        <v>70</v>
      </c>
      <c r="BO7" t="s">
        <v>242</v>
      </c>
      <c r="BP7">
        <v>2636.1820000000002</v>
      </c>
    </row>
    <row r="8" spans="1:68" ht="16.5">
      <c r="A8" s="109" t="str">
        <f t="shared" ref="A8:A71" si="18">BF8</f>
        <v>공영급행</v>
      </c>
      <c r="B8" s="110" t="str">
        <f t="shared" ref="B8:B71" si="19">BH8</f>
        <v>고지수</v>
      </c>
      <c r="C8" s="111" t="str">
        <f t="shared" ref="C8:C71" si="20">BN8</f>
        <v>D</v>
      </c>
      <c r="D8" s="112">
        <f t="shared" ref="D8:D71" si="21">BM8</f>
        <v>0.81824924880970262</v>
      </c>
      <c r="E8" s="113">
        <f t="shared" ref="E8:E71" si="22">U8</f>
        <v>5322</v>
      </c>
      <c r="F8" s="114" t="str">
        <f t="shared" ref="F8:F71" si="23">BG8</f>
        <v>14-1</v>
      </c>
      <c r="G8" s="115" t="str">
        <f t="shared" ref="G8:G71" si="24">BK8</f>
        <v>70바3145</v>
      </c>
      <c r="H8" s="116">
        <f t="shared" ref="H8:H71" si="25">BJ8</f>
        <v>12</v>
      </c>
      <c r="I8" s="117">
        <f t="shared" ref="I8:I71" si="26">BP8</f>
        <v>2256.5160000000001</v>
      </c>
      <c r="J8" s="118">
        <f t="shared" ref="J8:J71" si="27">AB8/AA8</f>
        <v>1.1971528258003345E-2</v>
      </c>
      <c r="K8" s="118">
        <f t="shared" ref="K8:K71" si="28">AC8/AA8</f>
        <v>0.3556218311866951</v>
      </c>
      <c r="L8" s="118">
        <f t="shared" ref="L8:L71" si="29">AD8/I8</f>
        <v>0.20252459986988791</v>
      </c>
      <c r="M8" s="119">
        <f t="shared" ref="M8:M71" si="30">Z8</f>
        <v>12.162000000000001</v>
      </c>
      <c r="N8" s="120">
        <f t="shared" ref="N8:N71" si="31">AE8*100/W8</f>
        <v>0</v>
      </c>
      <c r="O8" s="120">
        <f t="shared" ref="O8:O71" si="32">AF8*100/W8</f>
        <v>6.5144674356397205</v>
      </c>
      <c r="P8" s="234">
        <f t="shared" ref="P8:P71" si="33">AK8</f>
        <v>6</v>
      </c>
      <c r="Q8" s="235">
        <f t="shared" ref="Q8:Q71" si="34">AE8</f>
        <v>0</v>
      </c>
      <c r="R8" s="235">
        <f t="shared" ref="R8:R71" si="35">AF8</f>
        <v>147</v>
      </c>
      <c r="T8">
        <v>504</v>
      </c>
      <c r="U8">
        <v>5322</v>
      </c>
      <c r="V8" t="s">
        <v>289</v>
      </c>
      <c r="W8">
        <v>2256.5160000000001</v>
      </c>
      <c r="X8">
        <v>1204.655</v>
      </c>
      <c r="Y8">
        <v>1.873</v>
      </c>
      <c r="Z8">
        <v>12.162000000000001</v>
      </c>
      <c r="AA8">
        <v>141.883556</v>
      </c>
      <c r="AB8">
        <v>1.698563</v>
      </c>
      <c r="AC8">
        <v>50.456890000000001</v>
      </c>
      <c r="AD8" s="1">
        <v>457</v>
      </c>
      <c r="AE8">
        <v>0</v>
      </c>
      <c r="AF8">
        <v>147</v>
      </c>
      <c r="AG8">
        <v>86</v>
      </c>
      <c r="AH8">
        <v>15.903999000000001</v>
      </c>
      <c r="AI8">
        <v>1430.8</v>
      </c>
      <c r="AJ8">
        <v>9.5</v>
      </c>
      <c r="AK8">
        <v>6</v>
      </c>
      <c r="AL8">
        <v>2180</v>
      </c>
      <c r="AM8" t="s">
        <v>290</v>
      </c>
      <c r="AN8" t="s">
        <v>553</v>
      </c>
      <c r="AO8">
        <v>442.63200000000001</v>
      </c>
      <c r="AR8" t="s">
        <v>120</v>
      </c>
      <c r="AS8" t="s">
        <v>121</v>
      </c>
      <c r="AT8" t="s">
        <v>252</v>
      </c>
      <c r="AU8" t="s">
        <v>289</v>
      </c>
      <c r="AV8" t="s">
        <v>48</v>
      </c>
      <c r="AW8">
        <v>12</v>
      </c>
      <c r="BB8">
        <v>0.81824924880970262</v>
      </c>
      <c r="BC8" t="s">
        <v>67</v>
      </c>
      <c r="BF8" t="s">
        <v>120</v>
      </c>
      <c r="BG8" s="5" t="s">
        <v>121</v>
      </c>
      <c r="BH8" t="s">
        <v>289</v>
      </c>
      <c r="BI8">
        <v>5322</v>
      </c>
      <c r="BJ8">
        <v>12</v>
      </c>
      <c r="BK8" t="s">
        <v>252</v>
      </c>
      <c r="BL8" t="s">
        <v>243</v>
      </c>
      <c r="BM8">
        <v>0.81824924880970262</v>
      </c>
      <c r="BN8" t="s">
        <v>67</v>
      </c>
      <c r="BO8" t="s">
        <v>210</v>
      </c>
      <c r="BP8">
        <v>2256.5160000000001</v>
      </c>
    </row>
    <row r="9" spans="1:68" ht="16.5">
      <c r="A9" s="126" t="str">
        <f t="shared" si="18"/>
        <v>공영급행</v>
      </c>
      <c r="B9" s="127" t="str">
        <f t="shared" si="19"/>
        <v>권봉수</v>
      </c>
      <c r="C9" s="128" t="str">
        <f t="shared" si="20"/>
        <v>A</v>
      </c>
      <c r="D9" s="129">
        <f t="shared" si="21"/>
        <v>0.96272727272727254</v>
      </c>
      <c r="E9" s="130">
        <f t="shared" si="22"/>
        <v>9995</v>
      </c>
      <c r="F9" s="131" t="str">
        <f t="shared" si="23"/>
        <v>e음11</v>
      </c>
      <c r="G9" s="132" t="str">
        <f t="shared" si="24"/>
        <v>73아1569</v>
      </c>
      <c r="H9" s="133">
        <f t="shared" si="25"/>
        <v>1</v>
      </c>
      <c r="I9" s="134">
        <f t="shared" si="26"/>
        <v>1854.913</v>
      </c>
      <c r="J9" s="135">
        <f t="shared" si="27"/>
        <v>2.7005595970501336E-2</v>
      </c>
      <c r="K9" s="135">
        <f t="shared" si="28"/>
        <v>0.39584203548708757</v>
      </c>
      <c r="L9" s="135">
        <f t="shared" si="29"/>
        <v>0.35473361823438621</v>
      </c>
      <c r="M9" s="136">
        <f t="shared" si="30"/>
        <v>4.5490000000000004</v>
      </c>
      <c r="N9" s="137">
        <f t="shared" si="31"/>
        <v>0.16173265269044962</v>
      </c>
      <c r="O9" s="137">
        <f t="shared" si="32"/>
        <v>0.32346530538089924</v>
      </c>
      <c r="P9" s="232">
        <f t="shared" si="33"/>
        <v>123</v>
      </c>
      <c r="Q9" s="233">
        <f t="shared" si="34"/>
        <v>3</v>
      </c>
      <c r="R9" s="233">
        <f t="shared" si="35"/>
        <v>6</v>
      </c>
      <c r="T9">
        <v>504</v>
      </c>
      <c r="U9">
        <v>9995</v>
      </c>
      <c r="V9" t="s">
        <v>291</v>
      </c>
      <c r="W9">
        <v>1854.913</v>
      </c>
      <c r="X9">
        <v>437.93200000000002</v>
      </c>
      <c r="Y9">
        <v>4.2359999999999998</v>
      </c>
      <c r="Z9">
        <v>4.5490000000000004</v>
      </c>
      <c r="AA9">
        <v>156.83856800000001</v>
      </c>
      <c r="AB9">
        <v>4.235519</v>
      </c>
      <c r="AC9">
        <v>62.083297999999999</v>
      </c>
      <c r="AD9" s="1">
        <v>658</v>
      </c>
      <c r="AE9">
        <v>3</v>
      </c>
      <c r="AF9">
        <v>6</v>
      </c>
      <c r="AG9">
        <v>94</v>
      </c>
      <c r="AH9">
        <v>11.826893</v>
      </c>
      <c r="AI9">
        <v>721.2</v>
      </c>
      <c r="AJ9">
        <v>30.3</v>
      </c>
      <c r="AK9">
        <v>123</v>
      </c>
      <c r="AL9">
        <v>57487</v>
      </c>
      <c r="AM9" t="s">
        <v>292</v>
      </c>
      <c r="AN9" t="s">
        <v>554</v>
      </c>
      <c r="AO9">
        <v>1854.913</v>
      </c>
      <c r="AR9" t="s">
        <v>120</v>
      </c>
      <c r="AS9" t="s">
        <v>122</v>
      </c>
      <c r="AT9" t="s">
        <v>214</v>
      </c>
      <c r="AU9" t="s">
        <v>291</v>
      </c>
      <c r="AV9" t="s">
        <v>259</v>
      </c>
      <c r="AW9">
        <v>1</v>
      </c>
      <c r="BB9">
        <v>0.96272727272727254</v>
      </c>
      <c r="BC9" t="s">
        <v>66</v>
      </c>
      <c r="BF9" t="s">
        <v>120</v>
      </c>
      <c r="BG9" t="s">
        <v>122</v>
      </c>
      <c r="BH9" t="s">
        <v>291</v>
      </c>
      <c r="BI9">
        <v>9995</v>
      </c>
      <c r="BJ9">
        <v>1</v>
      </c>
      <c r="BK9" t="s">
        <v>214</v>
      </c>
      <c r="BL9" t="s">
        <v>205</v>
      </c>
      <c r="BM9">
        <v>0.96272727272727254</v>
      </c>
      <c r="BN9" t="s">
        <v>66</v>
      </c>
      <c r="BO9" t="s">
        <v>209</v>
      </c>
      <c r="BP9">
        <v>1854.913</v>
      </c>
    </row>
    <row r="10" spans="1:68" ht="16.5">
      <c r="A10" s="109" t="str">
        <f t="shared" si="18"/>
        <v>공영급행</v>
      </c>
      <c r="B10" s="110" t="str">
        <f t="shared" si="19"/>
        <v>권성호</v>
      </c>
      <c r="C10" s="111" t="str">
        <f t="shared" si="20"/>
        <v>B</v>
      </c>
      <c r="D10" s="112">
        <f t="shared" si="21"/>
        <v>0.94333333333333336</v>
      </c>
      <c r="E10" s="113">
        <f t="shared" si="22"/>
        <v>5752</v>
      </c>
      <c r="F10" s="114" t="str">
        <f t="shared" si="23"/>
        <v>e음31</v>
      </c>
      <c r="G10" s="115" t="str">
        <f t="shared" si="24"/>
        <v>73아1579</v>
      </c>
      <c r="H10" s="116">
        <f t="shared" si="25"/>
        <v>1</v>
      </c>
      <c r="I10" s="117">
        <f t="shared" si="26"/>
        <v>2083.0949999999998</v>
      </c>
      <c r="J10" s="118">
        <f t="shared" si="27"/>
        <v>1.1879762596908473E-2</v>
      </c>
      <c r="K10" s="118">
        <f t="shared" si="28"/>
        <v>0.44094879496562267</v>
      </c>
      <c r="L10" s="118">
        <f t="shared" si="29"/>
        <v>0.39268492315520898</v>
      </c>
      <c r="M10" s="119">
        <f t="shared" si="30"/>
        <v>7.8949999999999996</v>
      </c>
      <c r="N10" s="120">
        <f t="shared" si="31"/>
        <v>0.28193832599118945</v>
      </c>
      <c r="O10" s="120">
        <f t="shared" si="32"/>
        <v>3.0073421439060204</v>
      </c>
      <c r="P10" s="234">
        <f t="shared" si="33"/>
        <v>99</v>
      </c>
      <c r="Q10" s="235">
        <f t="shared" si="34"/>
        <v>6</v>
      </c>
      <c r="R10" s="235">
        <f t="shared" si="35"/>
        <v>64</v>
      </c>
      <c r="T10">
        <v>504</v>
      </c>
      <c r="U10">
        <v>5752</v>
      </c>
      <c r="V10" t="s">
        <v>293</v>
      </c>
      <c r="W10">
        <v>2128.125</v>
      </c>
      <c r="X10">
        <v>508.79500000000002</v>
      </c>
      <c r="Y10">
        <v>4.1829999999999998</v>
      </c>
      <c r="Z10">
        <v>7.8949999999999996</v>
      </c>
      <c r="AA10">
        <v>173.91719599999999</v>
      </c>
      <c r="AB10">
        <v>2.0660949999999998</v>
      </c>
      <c r="AC10">
        <v>76.688578000000007</v>
      </c>
      <c r="AD10" s="1">
        <v>818</v>
      </c>
      <c r="AE10">
        <v>6</v>
      </c>
      <c r="AF10">
        <v>64</v>
      </c>
      <c r="AG10">
        <v>107</v>
      </c>
      <c r="AH10">
        <v>12.236426</v>
      </c>
      <c r="AI10">
        <v>3117.4</v>
      </c>
      <c r="AJ10">
        <v>108.7</v>
      </c>
      <c r="AK10">
        <v>99</v>
      </c>
      <c r="AL10">
        <v>52013</v>
      </c>
      <c r="AM10" t="s">
        <v>294</v>
      </c>
      <c r="AN10" t="s">
        <v>555</v>
      </c>
      <c r="AO10">
        <v>2083.0949999999998</v>
      </c>
      <c r="AR10" t="s">
        <v>120</v>
      </c>
      <c r="AS10" t="s">
        <v>126</v>
      </c>
      <c r="AT10" t="s">
        <v>269</v>
      </c>
      <c r="AU10" t="s">
        <v>293</v>
      </c>
      <c r="AV10" t="s">
        <v>259</v>
      </c>
      <c r="AW10">
        <v>1</v>
      </c>
      <c r="BB10">
        <v>0.94333333333333336</v>
      </c>
      <c r="BC10" t="s">
        <v>68</v>
      </c>
      <c r="BF10" t="s">
        <v>120</v>
      </c>
      <c r="BG10" t="s">
        <v>126</v>
      </c>
      <c r="BH10" t="s">
        <v>293</v>
      </c>
      <c r="BI10">
        <v>5752</v>
      </c>
      <c r="BJ10">
        <v>1</v>
      </c>
      <c r="BK10" t="s">
        <v>269</v>
      </c>
      <c r="BL10" t="s">
        <v>205</v>
      </c>
      <c r="BM10">
        <v>0.94333333333333336</v>
      </c>
      <c r="BN10" t="s">
        <v>68</v>
      </c>
      <c r="BO10" t="s">
        <v>206</v>
      </c>
      <c r="BP10">
        <v>2083.0949999999998</v>
      </c>
    </row>
    <row r="11" spans="1:68" ht="16.5">
      <c r="A11" s="126" t="str">
        <f t="shared" si="18"/>
        <v>공영급행</v>
      </c>
      <c r="B11" s="127" t="str">
        <f t="shared" si="19"/>
        <v>김계현</v>
      </c>
      <c r="C11" s="128" t="str">
        <f t="shared" si="20"/>
        <v>C</v>
      </c>
      <c r="D11" s="129">
        <f t="shared" si="21"/>
        <v>0.85399580779574435</v>
      </c>
      <c r="E11" s="130">
        <f t="shared" si="22"/>
        <v>5902</v>
      </c>
      <c r="F11" s="131" t="str">
        <f t="shared" si="23"/>
        <v>e음31</v>
      </c>
      <c r="G11" s="132" t="str">
        <f t="shared" si="24"/>
        <v>73아1578</v>
      </c>
      <c r="H11" s="133">
        <f t="shared" si="25"/>
        <v>14</v>
      </c>
      <c r="I11" s="134">
        <f t="shared" si="26"/>
        <v>2231.9969999999998</v>
      </c>
      <c r="J11" s="135">
        <f t="shared" si="27"/>
        <v>1.0183824667870312E-2</v>
      </c>
      <c r="K11" s="135">
        <f t="shared" si="28"/>
        <v>0.39330376028609015</v>
      </c>
      <c r="L11" s="135">
        <f t="shared" si="29"/>
        <v>0.19310061796678044</v>
      </c>
      <c r="M11" s="136">
        <f t="shared" si="30"/>
        <v>8.8629999999999995</v>
      </c>
      <c r="N11" s="137">
        <f t="shared" si="31"/>
        <v>0.35842342082001011</v>
      </c>
      <c r="O11" s="137">
        <f t="shared" si="32"/>
        <v>1.4336936832800404</v>
      </c>
      <c r="P11" s="232">
        <f t="shared" si="33"/>
        <v>40</v>
      </c>
      <c r="Q11" s="233">
        <f t="shared" si="34"/>
        <v>8</v>
      </c>
      <c r="R11" s="233">
        <f t="shared" si="35"/>
        <v>32</v>
      </c>
      <c r="T11">
        <v>504</v>
      </c>
      <c r="U11">
        <v>5902</v>
      </c>
      <c r="V11" t="s">
        <v>181</v>
      </c>
      <c r="W11">
        <v>2231.9969999999998</v>
      </c>
      <c r="X11">
        <v>781.3</v>
      </c>
      <c r="Y11">
        <v>2.8570000000000002</v>
      </c>
      <c r="Z11">
        <v>8.8629999999999995</v>
      </c>
      <c r="AA11">
        <v>156.23550599999999</v>
      </c>
      <c r="AB11">
        <v>1.591075</v>
      </c>
      <c r="AC11">
        <v>61.448011999999999</v>
      </c>
      <c r="AD11" s="1">
        <v>431</v>
      </c>
      <c r="AE11">
        <v>8</v>
      </c>
      <c r="AF11">
        <v>32</v>
      </c>
      <c r="AG11">
        <v>76</v>
      </c>
      <c r="AH11">
        <v>14.286106</v>
      </c>
      <c r="AI11">
        <v>250.3</v>
      </c>
      <c r="AJ11">
        <v>0</v>
      </c>
      <c r="AK11">
        <v>40</v>
      </c>
      <c r="AL11">
        <v>17289</v>
      </c>
      <c r="AM11" t="s">
        <v>295</v>
      </c>
      <c r="AN11" t="s">
        <v>556</v>
      </c>
      <c r="AO11">
        <v>266.85199999999998</v>
      </c>
      <c r="AR11" t="s">
        <v>120</v>
      </c>
      <c r="AS11" t="s">
        <v>126</v>
      </c>
      <c r="AT11" t="s">
        <v>228</v>
      </c>
      <c r="AU11" t="s">
        <v>181</v>
      </c>
      <c r="AV11" t="s">
        <v>259</v>
      </c>
      <c r="AW11">
        <v>14</v>
      </c>
      <c r="BB11">
        <v>0.85399580779574435</v>
      </c>
      <c r="BC11" t="s">
        <v>69</v>
      </c>
      <c r="BF11" t="s">
        <v>120</v>
      </c>
      <c r="BG11" t="s">
        <v>126</v>
      </c>
      <c r="BH11" t="s">
        <v>181</v>
      </c>
      <c r="BI11">
        <v>5902</v>
      </c>
      <c r="BJ11">
        <v>14</v>
      </c>
      <c r="BK11" t="s">
        <v>228</v>
      </c>
      <c r="BL11" t="s">
        <v>224</v>
      </c>
      <c r="BM11">
        <v>0.85399580779574435</v>
      </c>
      <c r="BN11" t="s">
        <v>69</v>
      </c>
      <c r="BO11" t="s">
        <v>208</v>
      </c>
      <c r="BP11">
        <v>2231.9969999999998</v>
      </c>
    </row>
    <row r="12" spans="1:68" ht="16.5">
      <c r="A12" s="109" t="str">
        <f t="shared" si="18"/>
        <v>공영급행</v>
      </c>
      <c r="B12" s="110" t="str">
        <f t="shared" si="19"/>
        <v>김권중</v>
      </c>
      <c r="C12" s="111" t="str">
        <f t="shared" si="20"/>
        <v>A</v>
      </c>
      <c r="D12" s="112">
        <f t="shared" si="21"/>
        <v>0.9674212696687341</v>
      </c>
      <c r="E12" s="113">
        <f t="shared" si="22"/>
        <v>6561</v>
      </c>
      <c r="F12" s="114" t="str">
        <f t="shared" si="23"/>
        <v>e음53</v>
      </c>
      <c r="G12" s="115" t="str">
        <f t="shared" si="24"/>
        <v>73아1563</v>
      </c>
      <c r="H12" s="116">
        <f t="shared" si="25"/>
        <v>2</v>
      </c>
      <c r="I12" s="117">
        <f t="shared" si="26"/>
        <v>2456.355</v>
      </c>
      <c r="J12" s="118">
        <f t="shared" si="27"/>
        <v>8.137260705077377E-3</v>
      </c>
      <c r="K12" s="118">
        <f t="shared" si="28"/>
        <v>0.3023631728034904</v>
      </c>
      <c r="L12" s="118">
        <f t="shared" si="29"/>
        <v>0.18930488467668558</v>
      </c>
      <c r="M12" s="119">
        <f t="shared" si="30"/>
        <v>5.2050000000000001</v>
      </c>
      <c r="N12" s="120">
        <f t="shared" si="31"/>
        <v>0</v>
      </c>
      <c r="O12" s="120">
        <f t="shared" si="32"/>
        <v>1.1806111087363187</v>
      </c>
      <c r="P12" s="234">
        <f t="shared" si="33"/>
        <v>3</v>
      </c>
      <c r="Q12" s="235">
        <f t="shared" si="34"/>
        <v>0</v>
      </c>
      <c r="R12" s="235">
        <f t="shared" si="35"/>
        <v>29</v>
      </c>
      <c r="T12">
        <v>504</v>
      </c>
      <c r="U12">
        <v>6561</v>
      </c>
      <c r="V12" t="s">
        <v>296</v>
      </c>
      <c r="W12">
        <v>2456.355</v>
      </c>
      <c r="X12">
        <v>907.39200000000005</v>
      </c>
      <c r="Y12">
        <v>2.7069999999999999</v>
      </c>
      <c r="Z12">
        <v>5.2050000000000001</v>
      </c>
      <c r="AA12">
        <v>167.97937899999999</v>
      </c>
      <c r="AB12">
        <v>1.366892</v>
      </c>
      <c r="AC12">
        <v>50.790778000000003</v>
      </c>
      <c r="AD12" s="1">
        <v>465</v>
      </c>
      <c r="AE12">
        <v>0</v>
      </c>
      <c r="AF12">
        <v>29</v>
      </c>
      <c r="AG12">
        <v>76</v>
      </c>
      <c r="AH12">
        <v>14.622954999999999</v>
      </c>
      <c r="AI12">
        <v>15.9</v>
      </c>
      <c r="AJ12">
        <v>0</v>
      </c>
      <c r="AK12">
        <v>3</v>
      </c>
      <c r="AL12">
        <v>273</v>
      </c>
      <c r="AM12" t="s">
        <v>297</v>
      </c>
      <c r="AN12" t="s">
        <v>557</v>
      </c>
      <c r="AO12">
        <v>2357.0160000000001</v>
      </c>
      <c r="AR12" t="s">
        <v>120</v>
      </c>
      <c r="AS12" t="s">
        <v>127</v>
      </c>
      <c r="AT12" t="s">
        <v>270</v>
      </c>
      <c r="AU12" t="s">
        <v>296</v>
      </c>
      <c r="AV12" t="s">
        <v>48</v>
      </c>
      <c r="AW12">
        <v>2</v>
      </c>
      <c r="BB12">
        <v>0.9674212696687341</v>
      </c>
      <c r="BC12" t="s">
        <v>66</v>
      </c>
      <c r="BF12" t="s">
        <v>120</v>
      </c>
      <c r="BG12" t="s">
        <v>127</v>
      </c>
      <c r="BH12" t="s">
        <v>296</v>
      </c>
      <c r="BI12">
        <v>6561</v>
      </c>
      <c r="BJ12">
        <v>2</v>
      </c>
      <c r="BK12" t="s">
        <v>270</v>
      </c>
      <c r="BL12" t="s">
        <v>274</v>
      </c>
      <c r="BM12">
        <v>0.9674212696687341</v>
      </c>
      <c r="BN12" t="s">
        <v>66</v>
      </c>
      <c r="BO12" t="s">
        <v>209</v>
      </c>
      <c r="BP12">
        <v>2456.355</v>
      </c>
    </row>
    <row r="13" spans="1:68" ht="16.5">
      <c r="A13" s="126" t="str">
        <f t="shared" si="18"/>
        <v>공영급행</v>
      </c>
      <c r="B13" s="127" t="str">
        <f t="shared" si="19"/>
        <v>김규한</v>
      </c>
      <c r="C13" s="128" t="str">
        <f t="shared" si="20"/>
        <v>C</v>
      </c>
      <c r="D13" s="129">
        <f t="shared" si="21"/>
        <v>0.85765165494663742</v>
      </c>
      <c r="E13" s="130">
        <f t="shared" si="22"/>
        <v>3745</v>
      </c>
      <c r="F13" s="131" t="str">
        <f t="shared" si="23"/>
        <v>e음88</v>
      </c>
      <c r="G13" s="132" t="str">
        <f t="shared" si="24"/>
        <v>73아1555</v>
      </c>
      <c r="H13" s="133">
        <f t="shared" si="25"/>
        <v>2</v>
      </c>
      <c r="I13" s="134">
        <f t="shared" si="26"/>
        <v>2111.16</v>
      </c>
      <c r="J13" s="135">
        <f t="shared" si="27"/>
        <v>1.1514322143385923E-2</v>
      </c>
      <c r="K13" s="135">
        <f t="shared" si="28"/>
        <v>0.35326023181182881</v>
      </c>
      <c r="L13" s="135">
        <f t="shared" si="29"/>
        <v>0.26904640103071298</v>
      </c>
      <c r="M13" s="136">
        <f t="shared" si="30"/>
        <v>8.0229999999999997</v>
      </c>
      <c r="N13" s="137">
        <f t="shared" si="31"/>
        <v>0</v>
      </c>
      <c r="O13" s="137">
        <f t="shared" si="32"/>
        <v>0.75787718600200837</v>
      </c>
      <c r="P13" s="232">
        <f t="shared" si="33"/>
        <v>6</v>
      </c>
      <c r="Q13" s="233">
        <f t="shared" si="34"/>
        <v>0</v>
      </c>
      <c r="R13" s="233">
        <f t="shared" si="35"/>
        <v>16</v>
      </c>
      <c r="T13">
        <v>504</v>
      </c>
      <c r="U13">
        <v>3745</v>
      </c>
      <c r="V13" t="s">
        <v>298</v>
      </c>
      <c r="W13">
        <v>2111.16</v>
      </c>
      <c r="X13">
        <v>879.18600000000004</v>
      </c>
      <c r="Y13">
        <v>2.4009999999999998</v>
      </c>
      <c r="Z13">
        <v>8.0229999999999997</v>
      </c>
      <c r="AA13">
        <v>133.21218400000001</v>
      </c>
      <c r="AB13">
        <v>1.5338480000000001</v>
      </c>
      <c r="AC13">
        <v>47.058566999999996</v>
      </c>
      <c r="AD13" s="1">
        <v>568</v>
      </c>
      <c r="AE13">
        <v>0</v>
      </c>
      <c r="AF13">
        <v>16</v>
      </c>
      <c r="AG13">
        <v>66</v>
      </c>
      <c r="AH13">
        <v>15.848098999999999</v>
      </c>
      <c r="AI13">
        <v>8.8000000000000007</v>
      </c>
      <c r="AJ13">
        <v>0</v>
      </c>
      <c r="AK13">
        <v>6</v>
      </c>
      <c r="AL13">
        <v>686</v>
      </c>
      <c r="AM13" t="s">
        <v>299</v>
      </c>
      <c r="AN13" t="s">
        <v>558</v>
      </c>
      <c r="AO13">
        <v>2023.654</v>
      </c>
      <c r="AR13" t="s">
        <v>120</v>
      </c>
      <c r="AS13" t="s">
        <v>130</v>
      </c>
      <c r="AT13" t="s">
        <v>217</v>
      </c>
      <c r="AU13" t="s">
        <v>298</v>
      </c>
      <c r="AV13" t="s">
        <v>48</v>
      </c>
      <c r="AW13">
        <v>2</v>
      </c>
      <c r="BB13">
        <v>0.85765165494663742</v>
      </c>
      <c r="BC13" t="s">
        <v>69</v>
      </c>
      <c r="BF13" t="s">
        <v>120</v>
      </c>
      <c r="BG13" t="s">
        <v>130</v>
      </c>
      <c r="BH13" t="s">
        <v>298</v>
      </c>
      <c r="BI13">
        <v>3745</v>
      </c>
      <c r="BJ13">
        <v>2</v>
      </c>
      <c r="BK13" t="s">
        <v>217</v>
      </c>
      <c r="BL13" t="s">
        <v>226</v>
      </c>
      <c r="BM13">
        <v>0.85765165494663742</v>
      </c>
      <c r="BN13" t="s">
        <v>69</v>
      </c>
      <c r="BO13" t="s">
        <v>208</v>
      </c>
      <c r="BP13">
        <v>2111.16</v>
      </c>
    </row>
    <row r="14" spans="1:68" ht="16.5">
      <c r="A14" s="109" t="str">
        <f t="shared" si="18"/>
        <v>공영급행</v>
      </c>
      <c r="B14" s="110" t="str">
        <f t="shared" si="19"/>
        <v>김근택</v>
      </c>
      <c r="C14" s="111" t="str">
        <f t="shared" si="20"/>
        <v>C</v>
      </c>
      <c r="D14" s="112">
        <f t="shared" si="21"/>
        <v>0.88370263764272572</v>
      </c>
      <c r="E14" s="113">
        <f t="shared" si="22"/>
        <v>5985</v>
      </c>
      <c r="F14" s="114" t="str">
        <f t="shared" si="23"/>
        <v>14-1</v>
      </c>
      <c r="G14" s="115" t="str">
        <f t="shared" si="24"/>
        <v>70바3109</v>
      </c>
      <c r="H14" s="116">
        <f t="shared" si="25"/>
        <v>3</v>
      </c>
      <c r="I14" s="117">
        <f t="shared" si="26"/>
        <v>1832.63</v>
      </c>
      <c r="J14" s="118">
        <f t="shared" si="27"/>
        <v>9.4329665283582852E-3</v>
      </c>
      <c r="K14" s="118">
        <f t="shared" si="28"/>
        <v>0.36084044432918788</v>
      </c>
      <c r="L14" s="118">
        <f t="shared" si="29"/>
        <v>0.15333155083131891</v>
      </c>
      <c r="M14" s="119">
        <f t="shared" si="30"/>
        <v>9.1120000000000001</v>
      </c>
      <c r="N14" s="120">
        <f t="shared" si="31"/>
        <v>0</v>
      </c>
      <c r="O14" s="120">
        <f t="shared" si="32"/>
        <v>5.8931699251894818</v>
      </c>
      <c r="P14" s="234">
        <f t="shared" si="33"/>
        <v>5</v>
      </c>
      <c r="Q14" s="235">
        <f t="shared" si="34"/>
        <v>0</v>
      </c>
      <c r="R14" s="235">
        <f t="shared" si="35"/>
        <v>108</v>
      </c>
      <c r="T14">
        <v>504</v>
      </c>
      <c r="U14">
        <v>5985</v>
      </c>
      <c r="V14" t="s">
        <v>468</v>
      </c>
      <c r="W14">
        <v>1832.63</v>
      </c>
      <c r="X14">
        <v>864.24599999999998</v>
      </c>
      <c r="Y14">
        <v>2.12</v>
      </c>
      <c r="Z14">
        <v>9.1120000000000001</v>
      </c>
      <c r="AA14">
        <v>121.29079400000001</v>
      </c>
      <c r="AB14">
        <v>1.1441319999999999</v>
      </c>
      <c r="AC14">
        <v>43.766624</v>
      </c>
      <c r="AD14" s="1">
        <v>281</v>
      </c>
      <c r="AE14">
        <v>0</v>
      </c>
      <c r="AF14">
        <v>108</v>
      </c>
      <c r="AG14">
        <v>70</v>
      </c>
      <c r="AH14">
        <v>15.109389999999999</v>
      </c>
      <c r="AI14">
        <v>83.9</v>
      </c>
      <c r="AJ14">
        <v>0</v>
      </c>
      <c r="AK14">
        <v>5</v>
      </c>
      <c r="AL14">
        <v>446</v>
      </c>
      <c r="AM14" t="s">
        <v>469</v>
      </c>
      <c r="AN14" t="s">
        <v>559</v>
      </c>
      <c r="AO14">
        <v>1587.5840000000001</v>
      </c>
      <c r="AR14" t="s">
        <v>120</v>
      </c>
      <c r="AS14" t="s">
        <v>121</v>
      </c>
      <c r="AT14" t="s">
        <v>245</v>
      </c>
      <c r="AU14" t="s">
        <v>468</v>
      </c>
      <c r="AV14" t="s">
        <v>48</v>
      </c>
      <c r="AW14">
        <v>3</v>
      </c>
      <c r="BB14">
        <v>0.88370263764272572</v>
      </c>
      <c r="BC14" t="s">
        <v>69</v>
      </c>
      <c r="BF14" t="s">
        <v>120</v>
      </c>
      <c r="BG14" t="s">
        <v>121</v>
      </c>
      <c r="BH14" t="s">
        <v>468</v>
      </c>
      <c r="BI14">
        <v>5985</v>
      </c>
      <c r="BJ14">
        <v>3</v>
      </c>
      <c r="BK14" t="s">
        <v>245</v>
      </c>
      <c r="BL14" t="s">
        <v>256</v>
      </c>
      <c r="BM14">
        <v>0.88370263764272572</v>
      </c>
      <c r="BN14" t="s">
        <v>69</v>
      </c>
      <c r="BO14" t="s">
        <v>208</v>
      </c>
      <c r="BP14">
        <v>1832.63</v>
      </c>
    </row>
    <row r="15" spans="1:68" ht="16.5">
      <c r="A15" s="126" t="str">
        <f t="shared" si="18"/>
        <v>공영급행</v>
      </c>
      <c r="B15" s="127" t="str">
        <f t="shared" si="19"/>
        <v>김남일</v>
      </c>
      <c r="C15" s="128" t="str">
        <f t="shared" si="20"/>
        <v>A</v>
      </c>
      <c r="D15" s="129">
        <f t="shared" si="21"/>
        <v>0.96840909090909089</v>
      </c>
      <c r="E15" s="130">
        <f t="shared" si="22"/>
        <v>1377</v>
      </c>
      <c r="F15" s="131" t="str">
        <f t="shared" si="23"/>
        <v>e음11</v>
      </c>
      <c r="G15" s="132" t="str">
        <f t="shared" si="24"/>
        <v>73아1570</v>
      </c>
      <c r="H15" s="133">
        <f t="shared" si="25"/>
        <v>1</v>
      </c>
      <c r="I15" s="134">
        <f t="shared" si="26"/>
        <v>939.524</v>
      </c>
      <c r="J15" s="135">
        <f t="shared" si="27"/>
        <v>2.5087265105777194E-2</v>
      </c>
      <c r="K15" s="135">
        <f t="shared" si="28"/>
        <v>0.3433532701338049</v>
      </c>
      <c r="L15" s="135">
        <f t="shared" si="29"/>
        <v>0.32356810469982672</v>
      </c>
      <c r="M15" s="136">
        <f t="shared" si="30"/>
        <v>4.3369999999999997</v>
      </c>
      <c r="N15" s="137">
        <f t="shared" si="31"/>
        <v>0.10643687654599564</v>
      </c>
      <c r="O15" s="137">
        <f t="shared" si="32"/>
        <v>0.21287375309199127</v>
      </c>
      <c r="P15" s="232">
        <f t="shared" si="33"/>
        <v>33</v>
      </c>
      <c r="Q15" s="233">
        <f t="shared" si="34"/>
        <v>1</v>
      </c>
      <c r="R15" s="233">
        <f t="shared" si="35"/>
        <v>2</v>
      </c>
      <c r="T15">
        <v>504</v>
      </c>
      <c r="U15">
        <v>1377</v>
      </c>
      <c r="V15" t="s">
        <v>300</v>
      </c>
      <c r="W15">
        <v>939.524</v>
      </c>
      <c r="X15">
        <v>220.47</v>
      </c>
      <c r="Y15">
        <v>4.2610000000000001</v>
      </c>
      <c r="Z15">
        <v>4.3369999999999997</v>
      </c>
      <c r="AA15">
        <v>72.058870999999996</v>
      </c>
      <c r="AB15">
        <v>1.80776</v>
      </c>
      <c r="AC15">
        <v>24.741648999999999</v>
      </c>
      <c r="AD15" s="1">
        <v>304</v>
      </c>
      <c r="AE15">
        <v>1</v>
      </c>
      <c r="AF15">
        <v>2</v>
      </c>
      <c r="AG15">
        <v>84</v>
      </c>
      <c r="AH15">
        <v>13.038283</v>
      </c>
      <c r="AI15">
        <v>421.7</v>
      </c>
      <c r="AJ15">
        <v>0</v>
      </c>
      <c r="AK15">
        <v>33</v>
      </c>
      <c r="AL15">
        <v>17563</v>
      </c>
      <c r="AM15" t="s">
        <v>301</v>
      </c>
      <c r="AN15" t="s">
        <v>560</v>
      </c>
      <c r="AO15">
        <v>939.524</v>
      </c>
      <c r="AR15" t="s">
        <v>120</v>
      </c>
      <c r="AS15" t="s">
        <v>122</v>
      </c>
      <c r="AT15" t="s">
        <v>219</v>
      </c>
      <c r="AU15" t="s">
        <v>300</v>
      </c>
      <c r="AV15" t="s">
        <v>259</v>
      </c>
      <c r="AW15">
        <v>1</v>
      </c>
      <c r="BB15">
        <v>0.96840909090909089</v>
      </c>
      <c r="BC15" t="s">
        <v>66</v>
      </c>
      <c r="BF15" t="s">
        <v>120</v>
      </c>
      <c r="BG15" s="5" t="s">
        <v>122</v>
      </c>
      <c r="BH15" t="s">
        <v>300</v>
      </c>
      <c r="BI15">
        <v>1377</v>
      </c>
      <c r="BJ15">
        <v>1</v>
      </c>
      <c r="BK15" t="s">
        <v>219</v>
      </c>
      <c r="BL15" t="s">
        <v>205</v>
      </c>
      <c r="BM15">
        <v>0.96840909090909089</v>
      </c>
      <c r="BN15" t="s">
        <v>66</v>
      </c>
      <c r="BO15" t="s">
        <v>209</v>
      </c>
      <c r="BP15">
        <v>939.524</v>
      </c>
    </row>
    <row r="16" spans="1:68" ht="16.5">
      <c r="A16" s="109" t="str">
        <f t="shared" si="18"/>
        <v>공영급행</v>
      </c>
      <c r="B16" s="110" t="str">
        <f t="shared" si="19"/>
        <v>김덕경</v>
      </c>
      <c r="C16" s="111" t="str">
        <f t="shared" si="20"/>
        <v>C</v>
      </c>
      <c r="D16" s="112">
        <f t="shared" si="21"/>
        <v>0.86857142857142855</v>
      </c>
      <c r="E16" s="113">
        <f t="shared" si="22"/>
        <v>9135</v>
      </c>
      <c r="F16" s="114" t="str">
        <f t="shared" si="23"/>
        <v>e음88</v>
      </c>
      <c r="G16" s="115" t="str">
        <f t="shared" si="24"/>
        <v>73아1562</v>
      </c>
      <c r="H16" s="116">
        <f t="shared" si="25"/>
        <v>1</v>
      </c>
      <c r="I16" s="117">
        <f t="shared" si="26"/>
        <v>2123.2350000000001</v>
      </c>
      <c r="J16" s="118">
        <f t="shared" si="27"/>
        <v>8.3912531690979505E-3</v>
      </c>
      <c r="K16" s="118">
        <f t="shared" si="28"/>
        <v>0.32397646579740819</v>
      </c>
      <c r="L16" s="118">
        <f t="shared" si="29"/>
        <v>0.23360579493084843</v>
      </c>
      <c r="M16" s="119">
        <f t="shared" si="30"/>
        <v>7.843</v>
      </c>
      <c r="N16" s="120">
        <f t="shared" si="31"/>
        <v>0</v>
      </c>
      <c r="O16" s="120">
        <f t="shared" si="32"/>
        <v>3.4381498044257937</v>
      </c>
      <c r="P16" s="234">
        <f t="shared" si="33"/>
        <v>2</v>
      </c>
      <c r="Q16" s="235">
        <f t="shared" si="34"/>
        <v>0</v>
      </c>
      <c r="R16" s="235">
        <f t="shared" si="35"/>
        <v>73</v>
      </c>
      <c r="T16">
        <v>504</v>
      </c>
      <c r="U16">
        <v>9135</v>
      </c>
      <c r="V16" t="s">
        <v>302</v>
      </c>
      <c r="W16">
        <v>2123.2350000000001</v>
      </c>
      <c r="X16">
        <v>872.94799999999998</v>
      </c>
      <c r="Y16">
        <v>2.4319999999999999</v>
      </c>
      <c r="Z16">
        <v>7.843</v>
      </c>
      <c r="AA16">
        <v>134.79190500000001</v>
      </c>
      <c r="AB16">
        <v>1.131073</v>
      </c>
      <c r="AC16">
        <v>43.669404999999998</v>
      </c>
      <c r="AD16" s="1">
        <v>496</v>
      </c>
      <c r="AE16">
        <v>0</v>
      </c>
      <c r="AF16">
        <v>73</v>
      </c>
      <c r="AG16">
        <v>67</v>
      </c>
      <c r="AH16">
        <v>15.751946999999999</v>
      </c>
      <c r="AI16">
        <v>13.8</v>
      </c>
      <c r="AJ16">
        <v>0</v>
      </c>
      <c r="AK16">
        <v>2</v>
      </c>
      <c r="AL16">
        <v>213</v>
      </c>
      <c r="AM16" t="s">
        <v>303</v>
      </c>
      <c r="AN16" t="s">
        <v>561</v>
      </c>
      <c r="AO16">
        <v>2123.2350000000001</v>
      </c>
      <c r="AR16" t="s">
        <v>120</v>
      </c>
      <c r="AS16" t="s">
        <v>130</v>
      </c>
      <c r="AT16" t="s">
        <v>284</v>
      </c>
      <c r="AU16" t="s">
        <v>302</v>
      </c>
      <c r="AV16" t="s">
        <v>48</v>
      </c>
      <c r="AW16">
        <v>1</v>
      </c>
      <c r="BB16">
        <v>0.86857142857142855</v>
      </c>
      <c r="BC16" t="s">
        <v>69</v>
      </c>
      <c r="BF16" t="s">
        <v>120</v>
      </c>
      <c r="BG16" t="s">
        <v>130</v>
      </c>
      <c r="BH16" t="s">
        <v>302</v>
      </c>
      <c r="BI16">
        <v>9135</v>
      </c>
      <c r="BJ16">
        <v>1</v>
      </c>
      <c r="BK16" t="s">
        <v>284</v>
      </c>
      <c r="BL16" t="s">
        <v>205</v>
      </c>
      <c r="BM16">
        <v>0.86857142857142855</v>
      </c>
      <c r="BN16" t="s">
        <v>69</v>
      </c>
      <c r="BO16" t="s">
        <v>208</v>
      </c>
      <c r="BP16">
        <v>2123.2350000000001</v>
      </c>
    </row>
    <row r="17" spans="1:68" ht="16.5">
      <c r="A17" s="126" t="str">
        <f t="shared" si="18"/>
        <v>공영급행</v>
      </c>
      <c r="B17" s="127" t="str">
        <f t="shared" si="19"/>
        <v>김덕호</v>
      </c>
      <c r="C17" s="128" t="str">
        <f t="shared" si="20"/>
        <v>D</v>
      </c>
      <c r="D17" s="129">
        <f t="shared" si="21"/>
        <v>0.82911111111111113</v>
      </c>
      <c r="E17" s="130">
        <f t="shared" si="22"/>
        <v>30</v>
      </c>
      <c r="F17" s="131" t="str">
        <f t="shared" si="23"/>
        <v>e음31</v>
      </c>
      <c r="G17" s="132" t="str">
        <f t="shared" si="24"/>
        <v>73아1580</v>
      </c>
      <c r="H17" s="133">
        <f t="shared" si="25"/>
        <v>3</v>
      </c>
      <c r="I17" s="134">
        <f t="shared" si="26"/>
        <v>2093.5259999999998</v>
      </c>
      <c r="J17" s="135">
        <f t="shared" si="27"/>
        <v>1.5022022759345801E-3</v>
      </c>
      <c r="K17" s="135">
        <f t="shared" si="28"/>
        <v>0.44015176506656245</v>
      </c>
      <c r="L17" s="135">
        <f t="shared" si="29"/>
        <v>0.2030067933237992</v>
      </c>
      <c r="M17" s="136">
        <f t="shared" si="30"/>
        <v>10.005000000000001</v>
      </c>
      <c r="N17" s="137">
        <f t="shared" si="31"/>
        <v>0.19106521724592865</v>
      </c>
      <c r="O17" s="137">
        <f t="shared" si="32"/>
        <v>1.2419239120985361</v>
      </c>
      <c r="P17" s="232">
        <f t="shared" si="33"/>
        <v>89</v>
      </c>
      <c r="Q17" s="233">
        <f t="shared" si="34"/>
        <v>4</v>
      </c>
      <c r="R17" s="233">
        <f t="shared" si="35"/>
        <v>26</v>
      </c>
      <c r="T17">
        <v>504</v>
      </c>
      <c r="U17">
        <v>30</v>
      </c>
      <c r="V17" t="s">
        <v>180</v>
      </c>
      <c r="W17">
        <v>2093.5259999999998</v>
      </c>
      <c r="X17">
        <v>580.851</v>
      </c>
      <c r="Y17">
        <v>3.6040000000000001</v>
      </c>
      <c r="Z17">
        <v>10.005000000000001</v>
      </c>
      <c r="AA17">
        <v>166.96885900000001</v>
      </c>
      <c r="AB17">
        <v>0.25082100000000002</v>
      </c>
      <c r="AC17">
        <v>73.491637999999995</v>
      </c>
      <c r="AD17" s="1">
        <v>425</v>
      </c>
      <c r="AE17">
        <v>4</v>
      </c>
      <c r="AF17">
        <v>26</v>
      </c>
      <c r="AG17">
        <v>82</v>
      </c>
      <c r="AH17">
        <v>12.538421</v>
      </c>
      <c r="AI17">
        <v>1818.6</v>
      </c>
      <c r="AJ17">
        <v>10.1</v>
      </c>
      <c r="AK17">
        <v>89</v>
      </c>
      <c r="AL17">
        <v>44197</v>
      </c>
      <c r="AM17" t="s">
        <v>304</v>
      </c>
      <c r="AN17" t="s">
        <v>562</v>
      </c>
      <c r="AO17">
        <v>1901.1669999999999</v>
      </c>
      <c r="AR17" t="s">
        <v>120</v>
      </c>
      <c r="AS17" t="s">
        <v>126</v>
      </c>
      <c r="AT17" t="s">
        <v>220</v>
      </c>
      <c r="AU17" t="s">
        <v>180</v>
      </c>
      <c r="AV17" t="s">
        <v>259</v>
      </c>
      <c r="AW17">
        <v>3</v>
      </c>
      <c r="BB17">
        <v>0.82911111111111113</v>
      </c>
      <c r="BC17" t="s">
        <v>67</v>
      </c>
      <c r="BF17" t="s">
        <v>120</v>
      </c>
      <c r="BG17" t="s">
        <v>126</v>
      </c>
      <c r="BH17" t="s">
        <v>180</v>
      </c>
      <c r="BI17">
        <v>30</v>
      </c>
      <c r="BJ17">
        <v>3</v>
      </c>
      <c r="BK17" t="s">
        <v>220</v>
      </c>
      <c r="BL17" t="s">
        <v>214</v>
      </c>
      <c r="BM17">
        <v>0.82911111111111113</v>
      </c>
      <c r="BN17" t="s">
        <v>67</v>
      </c>
      <c r="BO17" t="s">
        <v>210</v>
      </c>
      <c r="BP17">
        <v>2093.5259999999998</v>
      </c>
    </row>
    <row r="18" spans="1:68" ht="16.5">
      <c r="A18" s="109" t="str">
        <f t="shared" si="18"/>
        <v>공영급행</v>
      </c>
      <c r="B18" s="110" t="str">
        <f t="shared" si="19"/>
        <v>김동준</v>
      </c>
      <c r="C18" s="111" t="str">
        <f t="shared" si="20"/>
        <v>A</v>
      </c>
      <c r="D18" s="112">
        <f t="shared" si="21"/>
        <v>0.97454545454545449</v>
      </c>
      <c r="E18" s="113">
        <f t="shared" si="22"/>
        <v>2562</v>
      </c>
      <c r="F18" s="114" t="str">
        <f t="shared" si="23"/>
        <v>e음22</v>
      </c>
      <c r="G18" s="115" t="str">
        <f t="shared" si="24"/>
        <v>73아1576</v>
      </c>
      <c r="H18" s="116">
        <f t="shared" si="25"/>
        <v>1</v>
      </c>
      <c r="I18" s="117">
        <f t="shared" si="26"/>
        <v>2178.8409999999999</v>
      </c>
      <c r="J18" s="118">
        <f t="shared" si="27"/>
        <v>3.5098370591680368E-2</v>
      </c>
      <c r="K18" s="118">
        <f t="shared" si="28"/>
        <v>0.41510429636576707</v>
      </c>
      <c r="L18" s="118">
        <f t="shared" si="29"/>
        <v>0.31163357032477362</v>
      </c>
      <c r="M18" s="119">
        <f t="shared" si="30"/>
        <v>7.01</v>
      </c>
      <c r="N18" s="120">
        <f t="shared" si="31"/>
        <v>0.50485556311818991</v>
      </c>
      <c r="O18" s="120">
        <f t="shared" si="32"/>
        <v>0.87202324538596443</v>
      </c>
      <c r="P18" s="234">
        <f t="shared" si="33"/>
        <v>117</v>
      </c>
      <c r="Q18" s="235">
        <f t="shared" si="34"/>
        <v>11</v>
      </c>
      <c r="R18" s="235">
        <f t="shared" si="35"/>
        <v>19</v>
      </c>
      <c r="T18">
        <v>504</v>
      </c>
      <c r="U18">
        <v>2562</v>
      </c>
      <c r="V18" t="s">
        <v>305</v>
      </c>
      <c r="W18">
        <v>2178.8409999999999</v>
      </c>
      <c r="X18">
        <v>508.101</v>
      </c>
      <c r="Y18">
        <v>4.2880000000000003</v>
      </c>
      <c r="Z18">
        <v>7.01</v>
      </c>
      <c r="AA18">
        <v>164.85272399999999</v>
      </c>
      <c r="AB18">
        <v>5.7860620000000003</v>
      </c>
      <c r="AC18">
        <v>68.431073999999995</v>
      </c>
      <c r="AD18" s="1">
        <v>679</v>
      </c>
      <c r="AE18">
        <v>11</v>
      </c>
      <c r="AF18">
        <v>19</v>
      </c>
      <c r="AG18">
        <v>81</v>
      </c>
      <c r="AH18">
        <v>13.216894</v>
      </c>
      <c r="AI18">
        <v>1493.5</v>
      </c>
      <c r="AJ18">
        <v>0</v>
      </c>
      <c r="AK18">
        <v>117</v>
      </c>
      <c r="AL18">
        <v>44604</v>
      </c>
      <c r="AM18" t="s">
        <v>306</v>
      </c>
      <c r="AN18" t="s">
        <v>563</v>
      </c>
      <c r="AO18">
        <v>2178.8409999999999</v>
      </c>
      <c r="AR18" t="s">
        <v>120</v>
      </c>
      <c r="AS18" t="s">
        <v>125</v>
      </c>
      <c r="AT18" t="s">
        <v>266</v>
      </c>
      <c r="AU18" t="s">
        <v>305</v>
      </c>
      <c r="AV18" t="s">
        <v>259</v>
      </c>
      <c r="AW18">
        <v>1</v>
      </c>
      <c r="BB18">
        <v>0.97454545454545449</v>
      </c>
      <c r="BC18" t="s">
        <v>66</v>
      </c>
      <c r="BF18" t="s">
        <v>120</v>
      </c>
      <c r="BG18" t="s">
        <v>125</v>
      </c>
      <c r="BH18" t="s">
        <v>305</v>
      </c>
      <c r="BI18">
        <v>2562</v>
      </c>
      <c r="BJ18">
        <v>1</v>
      </c>
      <c r="BK18" t="s">
        <v>266</v>
      </c>
      <c r="BL18" t="s">
        <v>205</v>
      </c>
      <c r="BM18">
        <v>0.97454545454545449</v>
      </c>
      <c r="BN18" t="s">
        <v>66</v>
      </c>
      <c r="BO18" t="s">
        <v>209</v>
      </c>
      <c r="BP18">
        <v>2178.8409999999999</v>
      </c>
    </row>
    <row r="19" spans="1:68" ht="16.5">
      <c r="A19" s="126" t="str">
        <f t="shared" si="18"/>
        <v>공영급행</v>
      </c>
      <c r="B19" s="127" t="str">
        <f t="shared" si="19"/>
        <v>김동호</v>
      </c>
      <c r="C19" s="128" t="str">
        <f t="shared" si="20"/>
        <v>C</v>
      </c>
      <c r="D19" s="129">
        <f t="shared" si="21"/>
        <v>0.88863636363636356</v>
      </c>
      <c r="E19" s="130">
        <f t="shared" si="22"/>
        <v>48</v>
      </c>
      <c r="F19" s="131" t="str">
        <f t="shared" si="23"/>
        <v>14-1</v>
      </c>
      <c r="G19" s="132" t="str">
        <f t="shared" si="24"/>
        <v>70바3144</v>
      </c>
      <c r="H19" s="133">
        <f t="shared" si="25"/>
        <v>1</v>
      </c>
      <c r="I19" s="134">
        <f t="shared" si="26"/>
        <v>1518.4349999999999</v>
      </c>
      <c r="J19" s="135">
        <f t="shared" si="27"/>
        <v>1.3596553048276856E-2</v>
      </c>
      <c r="K19" s="135">
        <f t="shared" si="28"/>
        <v>0.33981886089794672</v>
      </c>
      <c r="L19" s="135">
        <f t="shared" si="29"/>
        <v>0.13237313418091654</v>
      </c>
      <c r="M19" s="136">
        <f t="shared" si="30"/>
        <v>10.544</v>
      </c>
      <c r="N19" s="137">
        <f t="shared" si="31"/>
        <v>6.5857280687023151E-2</v>
      </c>
      <c r="O19" s="137">
        <f t="shared" si="32"/>
        <v>7.7053018403817095</v>
      </c>
      <c r="P19" s="232">
        <f t="shared" si="33"/>
        <v>1</v>
      </c>
      <c r="Q19" s="233">
        <f t="shared" si="34"/>
        <v>1</v>
      </c>
      <c r="R19" s="233">
        <f t="shared" si="35"/>
        <v>117</v>
      </c>
      <c r="T19">
        <v>504</v>
      </c>
      <c r="U19">
        <v>48</v>
      </c>
      <c r="V19" t="s">
        <v>307</v>
      </c>
      <c r="W19">
        <v>1518.4349999999999</v>
      </c>
      <c r="X19">
        <v>776.53499999999997</v>
      </c>
      <c r="Y19">
        <v>1.9550000000000001</v>
      </c>
      <c r="Z19">
        <v>10.544</v>
      </c>
      <c r="AA19">
        <v>94.466075000000004</v>
      </c>
      <c r="AB19">
        <v>1.284413</v>
      </c>
      <c r="AC19">
        <v>32.101354000000001</v>
      </c>
      <c r="AD19" s="1">
        <v>201</v>
      </c>
      <c r="AE19">
        <v>1</v>
      </c>
      <c r="AF19">
        <v>117</v>
      </c>
      <c r="AG19">
        <v>88</v>
      </c>
      <c r="AH19">
        <v>16.073865000000001</v>
      </c>
      <c r="AI19">
        <v>205.6</v>
      </c>
      <c r="AJ19">
        <v>4.9000000000000004</v>
      </c>
      <c r="AK19">
        <v>1</v>
      </c>
      <c r="AL19">
        <v>231</v>
      </c>
      <c r="AM19" t="s">
        <v>308</v>
      </c>
      <c r="AN19" t="s">
        <v>564</v>
      </c>
      <c r="AO19">
        <v>1518.4349999999999</v>
      </c>
      <c r="AR19" t="s">
        <v>120</v>
      </c>
      <c r="AS19" t="s">
        <v>121</v>
      </c>
      <c r="AT19" t="s">
        <v>222</v>
      </c>
      <c r="AU19" t="s">
        <v>307</v>
      </c>
      <c r="AV19" t="s">
        <v>48</v>
      </c>
      <c r="AW19">
        <v>1</v>
      </c>
      <c r="BB19">
        <v>0.88863636363636356</v>
      </c>
      <c r="BC19" t="s">
        <v>69</v>
      </c>
      <c r="BF19" t="s">
        <v>120</v>
      </c>
      <c r="BG19" t="s">
        <v>121</v>
      </c>
      <c r="BH19" t="s">
        <v>307</v>
      </c>
      <c r="BI19">
        <v>48</v>
      </c>
      <c r="BJ19">
        <v>1</v>
      </c>
      <c r="BK19" t="s">
        <v>222</v>
      </c>
      <c r="BL19" t="s">
        <v>205</v>
      </c>
      <c r="BM19">
        <v>0.88863636363636356</v>
      </c>
      <c r="BN19" t="s">
        <v>69</v>
      </c>
      <c r="BO19" t="s">
        <v>208</v>
      </c>
      <c r="BP19">
        <v>1518.4349999999999</v>
      </c>
    </row>
    <row r="20" spans="1:68" ht="16.5">
      <c r="A20" s="109" t="str">
        <f t="shared" si="18"/>
        <v>공영급행</v>
      </c>
      <c r="B20" s="110" t="str">
        <f t="shared" si="19"/>
        <v>김봉환</v>
      </c>
      <c r="C20" s="111" t="str">
        <f t="shared" si="20"/>
        <v>F</v>
      </c>
      <c r="D20" s="112">
        <f t="shared" si="21"/>
        <v>0.78727272727272724</v>
      </c>
      <c r="E20" s="113">
        <f t="shared" si="22"/>
        <v>8642</v>
      </c>
      <c r="F20" s="114" t="str">
        <f t="shared" si="23"/>
        <v>e음12</v>
      </c>
      <c r="G20" s="115" t="str">
        <f t="shared" si="24"/>
        <v>73아1571</v>
      </c>
      <c r="H20" s="116">
        <f t="shared" si="25"/>
        <v>1</v>
      </c>
      <c r="I20" s="117">
        <f t="shared" si="26"/>
        <v>1529.578</v>
      </c>
      <c r="J20" s="118">
        <f t="shared" si="27"/>
        <v>1.056662461890313E-2</v>
      </c>
      <c r="K20" s="118">
        <f t="shared" si="28"/>
        <v>0.45680604226541904</v>
      </c>
      <c r="L20" s="118">
        <f t="shared" si="29"/>
        <v>0.31054316942320037</v>
      </c>
      <c r="M20" s="119">
        <f t="shared" si="30"/>
        <v>9.0670000000000002</v>
      </c>
      <c r="N20" s="120">
        <f t="shared" si="31"/>
        <v>0</v>
      </c>
      <c r="O20" s="120">
        <f t="shared" si="32"/>
        <v>0.52302007481802171</v>
      </c>
      <c r="P20" s="234">
        <f t="shared" si="33"/>
        <v>146</v>
      </c>
      <c r="Q20" s="235">
        <f t="shared" si="34"/>
        <v>0</v>
      </c>
      <c r="R20" s="235">
        <f t="shared" si="35"/>
        <v>8</v>
      </c>
      <c r="T20">
        <v>504</v>
      </c>
      <c r="U20">
        <v>8642</v>
      </c>
      <c r="V20" t="s">
        <v>565</v>
      </c>
      <c r="W20">
        <v>1529.578</v>
      </c>
      <c r="X20">
        <v>441.61599999999999</v>
      </c>
      <c r="Y20">
        <v>3.464</v>
      </c>
      <c r="Z20">
        <v>9.0670000000000002</v>
      </c>
      <c r="AA20">
        <v>122.29108600000001</v>
      </c>
      <c r="AB20">
        <v>1.2922039999999999</v>
      </c>
      <c r="AC20">
        <v>55.863306999999999</v>
      </c>
      <c r="AD20" s="1">
        <v>475</v>
      </c>
      <c r="AE20">
        <v>0</v>
      </c>
      <c r="AF20">
        <v>8</v>
      </c>
      <c r="AG20">
        <v>80</v>
      </c>
      <c r="AH20">
        <v>12.507681</v>
      </c>
      <c r="AI20">
        <v>781.3</v>
      </c>
      <c r="AJ20">
        <v>0</v>
      </c>
      <c r="AK20">
        <v>146</v>
      </c>
      <c r="AL20">
        <v>50779</v>
      </c>
      <c r="AM20" t="s">
        <v>566</v>
      </c>
      <c r="AN20" t="s">
        <v>567</v>
      </c>
      <c r="AO20">
        <v>1529.578</v>
      </c>
      <c r="AR20" t="s">
        <v>120</v>
      </c>
      <c r="AS20" t="s">
        <v>123</v>
      </c>
      <c r="AT20" t="s">
        <v>216</v>
      </c>
      <c r="AU20" t="s">
        <v>565</v>
      </c>
      <c r="AV20" t="s">
        <v>259</v>
      </c>
      <c r="AW20">
        <v>1</v>
      </c>
      <c r="BB20">
        <v>0.78727272727272724</v>
      </c>
      <c r="BC20" t="s">
        <v>70</v>
      </c>
      <c r="BF20" t="s">
        <v>120</v>
      </c>
      <c r="BG20" s="5" t="s">
        <v>123</v>
      </c>
      <c r="BH20" t="s">
        <v>565</v>
      </c>
      <c r="BI20">
        <v>8642</v>
      </c>
      <c r="BJ20">
        <v>1</v>
      </c>
      <c r="BK20" t="s">
        <v>216</v>
      </c>
      <c r="BL20" t="s">
        <v>205</v>
      </c>
      <c r="BM20">
        <v>0.78727272727272724</v>
      </c>
      <c r="BN20" t="s">
        <v>70</v>
      </c>
      <c r="BO20" t="s">
        <v>242</v>
      </c>
      <c r="BP20">
        <v>1529.578</v>
      </c>
    </row>
    <row r="21" spans="1:68" ht="16.5">
      <c r="A21" s="126" t="str">
        <f t="shared" si="18"/>
        <v>공영급행</v>
      </c>
      <c r="B21" s="127" t="str">
        <f t="shared" si="19"/>
        <v>김안도</v>
      </c>
      <c r="C21" s="128" t="str">
        <f t="shared" si="20"/>
        <v>F</v>
      </c>
      <c r="D21" s="129">
        <f t="shared" si="21"/>
        <v>0.79464128067822237</v>
      </c>
      <c r="E21" s="130">
        <f t="shared" si="22"/>
        <v>525</v>
      </c>
      <c r="F21" s="131" t="str">
        <f t="shared" si="23"/>
        <v>e음31</v>
      </c>
      <c r="G21" s="132" t="str">
        <f t="shared" si="24"/>
        <v>73아1580</v>
      </c>
      <c r="H21" s="133">
        <f t="shared" si="25"/>
        <v>11</v>
      </c>
      <c r="I21" s="134">
        <f t="shared" si="26"/>
        <v>2046.8249999999998</v>
      </c>
      <c r="J21" s="135">
        <f t="shared" si="27"/>
        <v>1.2138709994082645E-2</v>
      </c>
      <c r="K21" s="135">
        <f t="shared" si="28"/>
        <v>0.41129175815380487</v>
      </c>
      <c r="L21" s="135">
        <f t="shared" si="29"/>
        <v>0.2887398776153311</v>
      </c>
      <c r="M21" s="136">
        <f t="shared" si="30"/>
        <v>9.15</v>
      </c>
      <c r="N21" s="137">
        <f t="shared" si="31"/>
        <v>0</v>
      </c>
      <c r="O21" s="137">
        <f t="shared" si="32"/>
        <v>1.3679723474161201</v>
      </c>
      <c r="P21" s="232">
        <f t="shared" si="33"/>
        <v>56</v>
      </c>
      <c r="Q21" s="233">
        <f t="shared" si="34"/>
        <v>0</v>
      </c>
      <c r="R21" s="233">
        <f t="shared" si="35"/>
        <v>28</v>
      </c>
      <c r="T21">
        <v>504</v>
      </c>
      <c r="U21">
        <v>525</v>
      </c>
      <c r="V21" t="s">
        <v>182</v>
      </c>
      <c r="W21">
        <v>2046.825</v>
      </c>
      <c r="X21">
        <v>794.53099999999995</v>
      </c>
      <c r="Y21">
        <v>2.5760000000000001</v>
      </c>
      <c r="Z21">
        <v>9.15</v>
      </c>
      <c r="AA21">
        <v>153.546629</v>
      </c>
      <c r="AB21">
        <v>1.863858</v>
      </c>
      <c r="AC21">
        <v>63.152462999999997</v>
      </c>
      <c r="AD21" s="1">
        <v>591</v>
      </c>
      <c r="AE21">
        <v>0</v>
      </c>
      <c r="AF21">
        <v>28</v>
      </c>
      <c r="AG21">
        <v>67</v>
      </c>
      <c r="AH21">
        <v>13.330315000000001</v>
      </c>
      <c r="AI21">
        <v>173.3</v>
      </c>
      <c r="AJ21">
        <v>0</v>
      </c>
      <c r="AK21">
        <v>56</v>
      </c>
      <c r="AL21">
        <v>31762</v>
      </c>
      <c r="AM21" t="s">
        <v>309</v>
      </c>
      <c r="AN21" t="s">
        <v>568</v>
      </c>
      <c r="AO21">
        <v>281.86599999999999</v>
      </c>
      <c r="AR21" t="s">
        <v>120</v>
      </c>
      <c r="AS21" t="s">
        <v>126</v>
      </c>
      <c r="AT21" t="s">
        <v>220</v>
      </c>
      <c r="AU21" t="s">
        <v>182</v>
      </c>
      <c r="AV21" t="s">
        <v>259</v>
      </c>
      <c r="AW21">
        <v>11</v>
      </c>
      <c r="BB21">
        <v>0.79464128067822237</v>
      </c>
      <c r="BC21" t="s">
        <v>70</v>
      </c>
      <c r="BF21" t="s">
        <v>120</v>
      </c>
      <c r="BG21" t="s">
        <v>126</v>
      </c>
      <c r="BH21" t="s">
        <v>182</v>
      </c>
      <c r="BI21">
        <v>525</v>
      </c>
      <c r="BJ21">
        <v>11</v>
      </c>
      <c r="BK21" t="s">
        <v>220</v>
      </c>
      <c r="BL21" t="s">
        <v>282</v>
      </c>
      <c r="BM21">
        <v>0.79464128067822237</v>
      </c>
      <c r="BN21" t="s">
        <v>70</v>
      </c>
      <c r="BO21" t="s">
        <v>242</v>
      </c>
      <c r="BP21">
        <v>2046.8249999999998</v>
      </c>
    </row>
    <row r="22" spans="1:68" ht="16.5">
      <c r="A22" s="109" t="str">
        <f t="shared" si="18"/>
        <v>공영급행</v>
      </c>
      <c r="B22" s="110" t="str">
        <f t="shared" si="19"/>
        <v>김정대</v>
      </c>
      <c r="C22" s="111" t="str">
        <f t="shared" si="20"/>
        <v>A</v>
      </c>
      <c r="D22" s="112">
        <f t="shared" si="21"/>
        <v>0.96651665557679889</v>
      </c>
      <c r="E22" s="113">
        <f t="shared" si="22"/>
        <v>8726</v>
      </c>
      <c r="F22" s="114" t="str">
        <f t="shared" si="23"/>
        <v>e음53</v>
      </c>
      <c r="G22" s="115" t="str">
        <f t="shared" si="24"/>
        <v>73아1564</v>
      </c>
      <c r="H22" s="116">
        <f t="shared" si="25"/>
        <v>2</v>
      </c>
      <c r="I22" s="117">
        <f t="shared" si="26"/>
        <v>1939.136</v>
      </c>
      <c r="J22" s="118">
        <f t="shared" si="27"/>
        <v>1.1049894785361909E-2</v>
      </c>
      <c r="K22" s="118">
        <f t="shared" si="28"/>
        <v>0.27344013388618804</v>
      </c>
      <c r="L22" s="118">
        <f t="shared" si="29"/>
        <v>4.7443810026733556E-2</v>
      </c>
      <c r="M22" s="119">
        <f t="shared" si="30"/>
        <v>5.2519999999999998</v>
      </c>
      <c r="N22" s="120">
        <f t="shared" si="31"/>
        <v>0</v>
      </c>
      <c r="O22" s="120">
        <f t="shared" si="32"/>
        <v>3.5582857520050166</v>
      </c>
      <c r="P22" s="234">
        <f t="shared" si="33"/>
        <v>2</v>
      </c>
      <c r="Q22" s="235">
        <f t="shared" si="34"/>
        <v>0</v>
      </c>
      <c r="R22" s="235">
        <f t="shared" si="35"/>
        <v>69</v>
      </c>
      <c r="T22">
        <v>504</v>
      </c>
      <c r="U22">
        <v>8726</v>
      </c>
      <c r="V22" t="s">
        <v>310</v>
      </c>
      <c r="W22">
        <v>1939.136</v>
      </c>
      <c r="X22">
        <v>718.55499999999995</v>
      </c>
      <c r="Y22">
        <v>2.6989999999999998</v>
      </c>
      <c r="Z22">
        <v>5.2519999999999998</v>
      </c>
      <c r="AA22">
        <v>125.43549299999999</v>
      </c>
      <c r="AB22">
        <v>1.3860490000000001</v>
      </c>
      <c r="AC22">
        <v>34.299098000000001</v>
      </c>
      <c r="AD22" s="1">
        <v>92</v>
      </c>
      <c r="AE22">
        <v>0</v>
      </c>
      <c r="AF22">
        <v>69</v>
      </c>
      <c r="AG22">
        <v>95</v>
      </c>
      <c r="AH22">
        <v>15.459228</v>
      </c>
      <c r="AI22">
        <v>120.4</v>
      </c>
      <c r="AJ22">
        <v>10</v>
      </c>
      <c r="AK22">
        <v>2</v>
      </c>
      <c r="AL22">
        <v>230</v>
      </c>
      <c r="AM22" t="s">
        <v>311</v>
      </c>
      <c r="AN22" t="s">
        <v>569</v>
      </c>
      <c r="AO22">
        <v>1827.645</v>
      </c>
      <c r="AR22" t="s">
        <v>120</v>
      </c>
      <c r="AS22" t="s">
        <v>127</v>
      </c>
      <c r="AT22" t="s">
        <v>274</v>
      </c>
      <c r="AU22" t="s">
        <v>310</v>
      </c>
      <c r="AV22" t="s">
        <v>48</v>
      </c>
      <c r="AW22">
        <v>2</v>
      </c>
      <c r="BB22">
        <v>0.96651665557679889</v>
      </c>
      <c r="BC22" t="s">
        <v>66</v>
      </c>
      <c r="BF22" t="s">
        <v>120</v>
      </c>
      <c r="BG22" t="s">
        <v>127</v>
      </c>
      <c r="BH22" t="s">
        <v>310</v>
      </c>
      <c r="BI22">
        <v>8726</v>
      </c>
      <c r="BJ22">
        <v>2</v>
      </c>
      <c r="BK22" t="s">
        <v>274</v>
      </c>
      <c r="BL22" t="s">
        <v>276</v>
      </c>
      <c r="BM22">
        <v>0.96651665557679889</v>
      </c>
      <c r="BN22" t="s">
        <v>66</v>
      </c>
      <c r="BO22" t="s">
        <v>209</v>
      </c>
      <c r="BP22">
        <v>1939.136</v>
      </c>
    </row>
    <row r="23" spans="1:68" ht="16.5">
      <c r="A23" s="126" t="str">
        <f t="shared" si="18"/>
        <v>공영급행</v>
      </c>
      <c r="B23" s="127" t="str">
        <f t="shared" si="19"/>
        <v>김진양</v>
      </c>
      <c r="C23" s="128" t="str">
        <f t="shared" si="20"/>
        <v>C</v>
      </c>
      <c r="D23" s="129">
        <f t="shared" si="21"/>
        <v>0.87057182563616997</v>
      </c>
      <c r="E23" s="130">
        <f t="shared" si="22"/>
        <v>7905</v>
      </c>
      <c r="F23" s="131" t="str">
        <f t="shared" si="23"/>
        <v>14-1</v>
      </c>
      <c r="G23" s="132" t="str">
        <f t="shared" si="24"/>
        <v>70바3211</v>
      </c>
      <c r="H23" s="133">
        <f t="shared" si="25"/>
        <v>2</v>
      </c>
      <c r="I23" s="134">
        <f t="shared" si="26"/>
        <v>2043.192</v>
      </c>
      <c r="J23" s="135">
        <f t="shared" si="27"/>
        <v>1.3308652317019536E-2</v>
      </c>
      <c r="K23" s="135">
        <f t="shared" si="28"/>
        <v>0.31106347540558982</v>
      </c>
      <c r="L23" s="135">
        <f t="shared" si="29"/>
        <v>0.14046648577324108</v>
      </c>
      <c r="M23" s="136">
        <f t="shared" si="30"/>
        <v>10.92</v>
      </c>
      <c r="N23" s="137">
        <f t="shared" si="31"/>
        <v>0</v>
      </c>
      <c r="O23" s="137">
        <f t="shared" si="32"/>
        <v>1.3214617128493065</v>
      </c>
      <c r="P23" s="232">
        <f t="shared" si="33"/>
        <v>2</v>
      </c>
      <c r="Q23" s="233">
        <f t="shared" si="34"/>
        <v>0</v>
      </c>
      <c r="R23" s="233">
        <f t="shared" si="35"/>
        <v>27</v>
      </c>
      <c r="T23">
        <v>504</v>
      </c>
      <c r="U23">
        <v>7905</v>
      </c>
      <c r="V23" t="s">
        <v>312</v>
      </c>
      <c r="W23">
        <v>2043.192</v>
      </c>
      <c r="X23">
        <v>1020.724</v>
      </c>
      <c r="Y23">
        <v>2.0019999999999998</v>
      </c>
      <c r="Z23">
        <v>10.92</v>
      </c>
      <c r="AA23">
        <v>131.51106200000001</v>
      </c>
      <c r="AB23">
        <v>1.750235</v>
      </c>
      <c r="AC23">
        <v>40.908287999999999</v>
      </c>
      <c r="AD23" s="1">
        <v>287</v>
      </c>
      <c r="AE23">
        <v>0</v>
      </c>
      <c r="AF23">
        <v>27</v>
      </c>
      <c r="AG23">
        <v>69</v>
      </c>
      <c r="AH23">
        <v>15.536274000000001</v>
      </c>
      <c r="AI23">
        <v>79.400000000000006</v>
      </c>
      <c r="AJ23">
        <v>0</v>
      </c>
      <c r="AK23">
        <v>2</v>
      </c>
      <c r="AL23">
        <v>1098</v>
      </c>
      <c r="AM23" t="s">
        <v>313</v>
      </c>
      <c r="AN23" t="s">
        <v>570</v>
      </c>
      <c r="AO23">
        <v>1919.0119999999999</v>
      </c>
      <c r="AR23" t="s">
        <v>120</v>
      </c>
      <c r="AS23" t="s">
        <v>121</v>
      </c>
      <c r="AT23" t="s">
        <v>255</v>
      </c>
      <c r="AU23" t="s">
        <v>312</v>
      </c>
      <c r="AV23" t="s">
        <v>48</v>
      </c>
      <c r="AW23">
        <v>2</v>
      </c>
      <c r="BB23">
        <v>0.87057182563616997</v>
      </c>
      <c r="BC23" t="s">
        <v>69</v>
      </c>
      <c r="BF23" t="s">
        <v>120</v>
      </c>
      <c r="BG23" t="s">
        <v>121</v>
      </c>
      <c r="BH23" t="s">
        <v>312</v>
      </c>
      <c r="BI23">
        <v>7905</v>
      </c>
      <c r="BJ23">
        <v>2</v>
      </c>
      <c r="BK23" t="s">
        <v>255</v>
      </c>
      <c r="BL23" t="s">
        <v>254</v>
      </c>
      <c r="BM23">
        <v>0.87057182563616997</v>
      </c>
      <c r="BN23" t="s">
        <v>69</v>
      </c>
      <c r="BO23" t="s">
        <v>208</v>
      </c>
      <c r="BP23">
        <v>2043.192</v>
      </c>
    </row>
    <row r="24" spans="1:68" ht="16.5">
      <c r="A24" s="109" t="str">
        <f t="shared" si="18"/>
        <v>공영급행</v>
      </c>
      <c r="B24" s="110" t="str">
        <f t="shared" si="19"/>
        <v>김창배</v>
      </c>
      <c r="C24" s="111" t="str">
        <f t="shared" si="20"/>
        <v>C</v>
      </c>
      <c r="D24" s="112">
        <f t="shared" si="21"/>
        <v>0.88719912092874864</v>
      </c>
      <c r="E24" s="113">
        <f t="shared" si="22"/>
        <v>3696</v>
      </c>
      <c r="F24" s="114" t="str">
        <f t="shared" si="23"/>
        <v>e음53</v>
      </c>
      <c r="G24" s="115" t="str">
        <f t="shared" si="24"/>
        <v>73아1565</v>
      </c>
      <c r="H24" s="116">
        <f t="shared" si="25"/>
        <v>2</v>
      </c>
      <c r="I24" s="117">
        <f t="shared" si="26"/>
        <v>2108.0039999999999</v>
      </c>
      <c r="J24" s="118">
        <f t="shared" si="27"/>
        <v>1.9491879964464356E-3</v>
      </c>
      <c r="K24" s="118">
        <f t="shared" si="28"/>
        <v>0.29580788582128109</v>
      </c>
      <c r="L24" s="118">
        <f t="shared" si="29"/>
        <v>8.9183891491667E-2</v>
      </c>
      <c r="M24" s="119">
        <f t="shared" si="30"/>
        <v>12.151</v>
      </c>
      <c r="N24" s="120">
        <f t="shared" si="31"/>
        <v>4.7438240155142024E-2</v>
      </c>
      <c r="O24" s="120">
        <f t="shared" si="32"/>
        <v>4.5066328147384924</v>
      </c>
      <c r="P24" s="234">
        <f t="shared" si="33"/>
        <v>0</v>
      </c>
      <c r="Q24" s="235">
        <f t="shared" si="34"/>
        <v>1</v>
      </c>
      <c r="R24" s="235">
        <f t="shared" si="35"/>
        <v>95</v>
      </c>
      <c r="T24">
        <v>504</v>
      </c>
      <c r="U24">
        <v>3696</v>
      </c>
      <c r="V24" t="s">
        <v>314</v>
      </c>
      <c r="W24">
        <v>2108.0039999999999</v>
      </c>
      <c r="X24">
        <v>849.02200000000005</v>
      </c>
      <c r="Y24">
        <v>2.4830000000000001</v>
      </c>
      <c r="Z24">
        <v>12.151</v>
      </c>
      <c r="AA24">
        <v>132.501329</v>
      </c>
      <c r="AB24">
        <v>0.25827</v>
      </c>
      <c r="AC24">
        <v>39.194938</v>
      </c>
      <c r="AD24" s="1">
        <v>188</v>
      </c>
      <c r="AE24">
        <v>1</v>
      </c>
      <c r="AF24">
        <v>95</v>
      </c>
      <c r="AG24">
        <v>76</v>
      </c>
      <c r="AH24">
        <v>15.909304000000001</v>
      </c>
      <c r="AI24">
        <v>90.7</v>
      </c>
      <c r="AJ24">
        <v>0</v>
      </c>
      <c r="AK24">
        <v>0</v>
      </c>
      <c r="AL24">
        <v>0</v>
      </c>
      <c r="AM24" t="s">
        <v>315</v>
      </c>
      <c r="AN24" t="s">
        <v>571</v>
      </c>
      <c r="AO24">
        <v>1881.953</v>
      </c>
      <c r="AR24" t="s">
        <v>120</v>
      </c>
      <c r="AS24" t="s">
        <v>127</v>
      </c>
      <c r="AT24" t="s">
        <v>276</v>
      </c>
      <c r="AU24" t="s">
        <v>314</v>
      </c>
      <c r="AV24" t="s">
        <v>48</v>
      </c>
      <c r="AW24">
        <v>2</v>
      </c>
      <c r="BB24">
        <v>0.88719912092874864</v>
      </c>
      <c r="BC24" t="s">
        <v>69</v>
      </c>
      <c r="BF24" t="s">
        <v>120</v>
      </c>
      <c r="BG24" s="5" t="s">
        <v>127</v>
      </c>
      <c r="BH24" t="s">
        <v>314</v>
      </c>
      <c r="BI24">
        <v>3696</v>
      </c>
      <c r="BJ24">
        <v>2</v>
      </c>
      <c r="BK24" t="s">
        <v>276</v>
      </c>
      <c r="BL24" t="s">
        <v>277</v>
      </c>
      <c r="BM24">
        <v>0.88719912092874864</v>
      </c>
      <c r="BN24" t="s">
        <v>69</v>
      </c>
      <c r="BO24" t="s">
        <v>208</v>
      </c>
      <c r="BP24">
        <v>2108.0039999999999</v>
      </c>
    </row>
    <row r="25" spans="1:68" ht="16.5">
      <c r="A25" s="126" t="str">
        <f t="shared" si="18"/>
        <v>공영급행</v>
      </c>
      <c r="B25" s="127" t="str">
        <f t="shared" si="19"/>
        <v>김창섭</v>
      </c>
      <c r="C25" s="128" t="str">
        <f t="shared" si="20"/>
        <v>D</v>
      </c>
      <c r="D25" s="129">
        <f t="shared" si="21"/>
        <v>0.83535714285714291</v>
      </c>
      <c r="E25" s="130">
        <f t="shared" si="22"/>
        <v>8913</v>
      </c>
      <c r="F25" s="131" t="str">
        <f t="shared" si="23"/>
        <v>e음88</v>
      </c>
      <c r="G25" s="132" t="str">
        <f t="shared" si="24"/>
        <v>73아1562</v>
      </c>
      <c r="H25" s="133">
        <f t="shared" si="25"/>
        <v>1</v>
      </c>
      <c r="I25" s="134">
        <f t="shared" si="26"/>
        <v>2150.2739999999999</v>
      </c>
      <c r="J25" s="135">
        <f t="shared" si="27"/>
        <v>2.4677755279275002E-2</v>
      </c>
      <c r="K25" s="135">
        <f t="shared" si="28"/>
        <v>0.35365324054907143</v>
      </c>
      <c r="L25" s="135">
        <f t="shared" si="29"/>
        <v>0.10742816961931363</v>
      </c>
      <c r="M25" s="136">
        <f t="shared" si="30"/>
        <v>9.5559999999999992</v>
      </c>
      <c r="N25" s="137">
        <f t="shared" si="31"/>
        <v>0</v>
      </c>
      <c r="O25" s="137">
        <f t="shared" si="32"/>
        <v>3.3019047805070425</v>
      </c>
      <c r="P25" s="232">
        <f t="shared" si="33"/>
        <v>6</v>
      </c>
      <c r="Q25" s="233">
        <f t="shared" si="34"/>
        <v>0</v>
      </c>
      <c r="R25" s="233">
        <f t="shared" si="35"/>
        <v>71</v>
      </c>
      <c r="T25">
        <v>504</v>
      </c>
      <c r="U25">
        <v>8913</v>
      </c>
      <c r="V25" t="s">
        <v>316</v>
      </c>
      <c r="W25">
        <v>2150.2739999999999</v>
      </c>
      <c r="X25">
        <v>919.32</v>
      </c>
      <c r="Y25">
        <v>2.339</v>
      </c>
      <c r="Z25">
        <v>9.5559999999999992</v>
      </c>
      <c r="AA25">
        <v>136.65995799999999</v>
      </c>
      <c r="AB25">
        <v>3.3724609999999999</v>
      </c>
      <c r="AC25">
        <v>48.330236999999997</v>
      </c>
      <c r="AD25" s="1">
        <v>231</v>
      </c>
      <c r="AE25">
        <v>0</v>
      </c>
      <c r="AF25">
        <v>71</v>
      </c>
      <c r="AG25">
        <v>67</v>
      </c>
      <c r="AH25">
        <v>15.734484</v>
      </c>
      <c r="AI25">
        <v>108.7</v>
      </c>
      <c r="AJ25">
        <v>0</v>
      </c>
      <c r="AK25">
        <v>6</v>
      </c>
      <c r="AL25">
        <v>869</v>
      </c>
      <c r="AM25" t="s">
        <v>317</v>
      </c>
      <c r="AN25" t="s">
        <v>572</v>
      </c>
      <c r="AO25">
        <v>2150.2739999999999</v>
      </c>
      <c r="AR25" t="s">
        <v>120</v>
      </c>
      <c r="AS25" t="s">
        <v>130</v>
      </c>
      <c r="AT25" t="s">
        <v>284</v>
      </c>
      <c r="AU25" t="s">
        <v>316</v>
      </c>
      <c r="AV25" t="s">
        <v>48</v>
      </c>
      <c r="AW25">
        <v>1</v>
      </c>
      <c r="BB25">
        <v>0.83535714285714291</v>
      </c>
      <c r="BC25" t="s">
        <v>67</v>
      </c>
      <c r="BF25" t="s">
        <v>120</v>
      </c>
      <c r="BG25" t="s">
        <v>130</v>
      </c>
      <c r="BH25" t="s">
        <v>316</v>
      </c>
      <c r="BI25">
        <v>8913</v>
      </c>
      <c r="BJ25">
        <v>1</v>
      </c>
      <c r="BK25" t="s">
        <v>284</v>
      </c>
      <c r="BL25" t="s">
        <v>205</v>
      </c>
      <c r="BM25">
        <v>0.83535714285714291</v>
      </c>
      <c r="BN25" t="s">
        <v>67</v>
      </c>
      <c r="BO25" t="s">
        <v>210</v>
      </c>
      <c r="BP25">
        <v>2150.2739999999999</v>
      </c>
    </row>
    <row r="26" spans="1:68" ht="16.5">
      <c r="A26" s="109" t="str">
        <f t="shared" si="18"/>
        <v>공영급행</v>
      </c>
      <c r="B26" s="110" t="str">
        <f t="shared" si="19"/>
        <v>김춘식</v>
      </c>
      <c r="C26" s="111" t="str">
        <f t="shared" si="20"/>
        <v>C</v>
      </c>
      <c r="D26" s="112">
        <f t="shared" si="21"/>
        <v>0.85570613672052287</v>
      </c>
      <c r="E26" s="113">
        <f t="shared" si="22"/>
        <v>292</v>
      </c>
      <c r="F26" s="114" t="str">
        <f t="shared" si="23"/>
        <v>14-1</v>
      </c>
      <c r="G26" s="115" t="str">
        <f t="shared" si="24"/>
        <v>70바3112</v>
      </c>
      <c r="H26" s="116">
        <f t="shared" si="25"/>
        <v>2</v>
      </c>
      <c r="I26" s="117">
        <f t="shared" si="26"/>
        <v>2130.165</v>
      </c>
      <c r="J26" s="118">
        <f t="shared" si="27"/>
        <v>2.1803458046232654E-2</v>
      </c>
      <c r="K26" s="118">
        <f t="shared" si="28"/>
        <v>0.3520150855925015</v>
      </c>
      <c r="L26" s="118">
        <f t="shared" si="29"/>
        <v>0.12017848382637027</v>
      </c>
      <c r="M26" s="119">
        <f t="shared" si="30"/>
        <v>11.936</v>
      </c>
      <c r="N26" s="120">
        <f t="shared" si="31"/>
        <v>0</v>
      </c>
      <c r="O26" s="120">
        <f t="shared" si="32"/>
        <v>6.3375372330312443</v>
      </c>
      <c r="P26" s="234">
        <f t="shared" si="33"/>
        <v>9</v>
      </c>
      <c r="Q26" s="235">
        <f t="shared" si="34"/>
        <v>0</v>
      </c>
      <c r="R26" s="235">
        <f t="shared" si="35"/>
        <v>135</v>
      </c>
      <c r="T26">
        <v>504</v>
      </c>
      <c r="U26">
        <v>292</v>
      </c>
      <c r="V26" t="s">
        <v>318</v>
      </c>
      <c r="W26">
        <v>2130.165</v>
      </c>
      <c r="X26">
        <v>1131.6559999999999</v>
      </c>
      <c r="Y26">
        <v>1.8819999999999999</v>
      </c>
      <c r="Z26">
        <v>11.936</v>
      </c>
      <c r="AA26">
        <v>131.71772999999999</v>
      </c>
      <c r="AB26">
        <v>2.871902</v>
      </c>
      <c r="AC26">
        <v>46.366627999999999</v>
      </c>
      <c r="AD26" s="1">
        <v>256</v>
      </c>
      <c r="AE26">
        <v>0</v>
      </c>
      <c r="AF26">
        <v>135</v>
      </c>
      <c r="AG26">
        <v>86</v>
      </c>
      <c r="AH26">
        <v>16.172196</v>
      </c>
      <c r="AI26">
        <v>1414.5</v>
      </c>
      <c r="AJ26">
        <v>3.6</v>
      </c>
      <c r="AK26">
        <v>9</v>
      </c>
      <c r="AL26">
        <v>3563</v>
      </c>
      <c r="AM26" t="s">
        <v>319</v>
      </c>
      <c r="AN26" t="s">
        <v>573</v>
      </c>
      <c r="AO26">
        <v>2006.241</v>
      </c>
      <c r="AR26" t="s">
        <v>120</v>
      </c>
      <c r="AS26" t="s">
        <v>121</v>
      </c>
      <c r="AT26" t="s">
        <v>247</v>
      </c>
      <c r="AU26" t="s">
        <v>318</v>
      </c>
      <c r="AV26" t="s">
        <v>48</v>
      </c>
      <c r="AW26">
        <v>2</v>
      </c>
      <c r="BB26">
        <v>0.85570613672052287</v>
      </c>
      <c r="BC26" t="s">
        <v>69</v>
      </c>
      <c r="BF26" t="s">
        <v>120</v>
      </c>
      <c r="BG26" t="s">
        <v>121</v>
      </c>
      <c r="BH26" t="s">
        <v>318</v>
      </c>
      <c r="BI26">
        <v>292</v>
      </c>
      <c r="BJ26">
        <v>2</v>
      </c>
      <c r="BK26" t="s">
        <v>247</v>
      </c>
      <c r="BL26" t="s">
        <v>252</v>
      </c>
      <c r="BM26">
        <v>0.85570613672052287</v>
      </c>
      <c r="BN26" t="s">
        <v>69</v>
      </c>
      <c r="BO26" t="s">
        <v>208</v>
      </c>
      <c r="BP26">
        <v>2130.165</v>
      </c>
    </row>
    <row r="27" spans="1:68" ht="16.5">
      <c r="A27" s="126" t="str">
        <f t="shared" si="18"/>
        <v>공영급행</v>
      </c>
      <c r="B27" s="127" t="str">
        <f t="shared" si="19"/>
        <v>김태문</v>
      </c>
      <c r="C27" s="128" t="str">
        <f t="shared" si="20"/>
        <v>C</v>
      </c>
      <c r="D27" s="129">
        <f t="shared" si="21"/>
        <v>0.85643438438518604</v>
      </c>
      <c r="E27" s="130">
        <f t="shared" si="22"/>
        <v>1370</v>
      </c>
      <c r="F27" s="131" t="str">
        <f t="shared" si="23"/>
        <v>14-1</v>
      </c>
      <c r="G27" s="132" t="str">
        <f t="shared" si="24"/>
        <v>70바3131</v>
      </c>
      <c r="H27" s="133">
        <f t="shared" si="25"/>
        <v>3</v>
      </c>
      <c r="I27" s="134">
        <f t="shared" si="26"/>
        <v>2179.2080000000001</v>
      </c>
      <c r="J27" s="135">
        <f t="shared" si="27"/>
        <v>1.7084599843925172E-2</v>
      </c>
      <c r="K27" s="135">
        <f t="shared" si="28"/>
        <v>0.31167791712434073</v>
      </c>
      <c r="L27" s="135">
        <f t="shared" si="29"/>
        <v>6.8373464120909985E-2</v>
      </c>
      <c r="M27" s="136">
        <f t="shared" si="30"/>
        <v>10.538</v>
      </c>
      <c r="N27" s="137">
        <f t="shared" si="31"/>
        <v>0</v>
      </c>
      <c r="O27" s="137">
        <f t="shared" si="32"/>
        <v>12.435710588433963</v>
      </c>
      <c r="P27" s="232">
        <f t="shared" si="33"/>
        <v>3</v>
      </c>
      <c r="Q27" s="233">
        <f t="shared" si="34"/>
        <v>0</v>
      </c>
      <c r="R27" s="233">
        <f t="shared" si="35"/>
        <v>271</v>
      </c>
      <c r="T27">
        <v>504</v>
      </c>
      <c r="U27">
        <v>1370</v>
      </c>
      <c r="V27" t="s">
        <v>320</v>
      </c>
      <c r="W27">
        <v>2179.2080000000001</v>
      </c>
      <c r="X27">
        <v>1142.04</v>
      </c>
      <c r="Y27">
        <v>1.9079999999999999</v>
      </c>
      <c r="Z27">
        <v>10.538</v>
      </c>
      <c r="AA27">
        <v>134.10106300000001</v>
      </c>
      <c r="AB27">
        <v>2.2910629999999998</v>
      </c>
      <c r="AC27">
        <v>41.796340000000001</v>
      </c>
      <c r="AD27" s="1">
        <v>149</v>
      </c>
      <c r="AE27">
        <v>0</v>
      </c>
      <c r="AF27">
        <v>271</v>
      </c>
      <c r="AG27">
        <v>73</v>
      </c>
      <c r="AH27">
        <v>16.250489999999999</v>
      </c>
      <c r="AI27">
        <v>504.2</v>
      </c>
      <c r="AJ27">
        <v>0</v>
      </c>
      <c r="AK27">
        <v>3</v>
      </c>
      <c r="AL27">
        <v>245</v>
      </c>
      <c r="AM27" t="s">
        <v>321</v>
      </c>
      <c r="AN27" t="s">
        <v>574</v>
      </c>
      <c r="AO27">
        <v>1952.2670000000001</v>
      </c>
      <c r="AR27" t="s">
        <v>120</v>
      </c>
      <c r="AS27" t="s">
        <v>121</v>
      </c>
      <c r="AT27" t="s">
        <v>248</v>
      </c>
      <c r="AU27" t="s">
        <v>320</v>
      </c>
      <c r="AV27" t="s">
        <v>48</v>
      </c>
      <c r="AW27">
        <v>3</v>
      </c>
      <c r="BB27">
        <v>0.85643438438518604</v>
      </c>
      <c r="BC27" t="s">
        <v>69</v>
      </c>
      <c r="BF27" t="s">
        <v>120</v>
      </c>
      <c r="BG27" s="5" t="s">
        <v>121</v>
      </c>
      <c r="BH27" t="s">
        <v>320</v>
      </c>
      <c r="BI27">
        <v>1370</v>
      </c>
      <c r="BJ27">
        <v>3</v>
      </c>
      <c r="BK27" t="s">
        <v>248</v>
      </c>
      <c r="BL27" t="s">
        <v>223</v>
      </c>
      <c r="BM27">
        <v>0.85643438438518604</v>
      </c>
      <c r="BN27" t="s">
        <v>69</v>
      </c>
      <c r="BO27" t="s">
        <v>208</v>
      </c>
      <c r="BP27">
        <v>2179.2080000000001</v>
      </c>
    </row>
    <row r="28" spans="1:68" ht="16.5">
      <c r="A28" s="109" t="str">
        <f t="shared" si="18"/>
        <v>공영급행</v>
      </c>
      <c r="B28" s="110" t="str">
        <f t="shared" si="19"/>
        <v>김태욱</v>
      </c>
      <c r="C28" s="111" t="str">
        <f t="shared" si="20"/>
        <v>S</v>
      </c>
      <c r="D28" s="112">
        <f t="shared" si="21"/>
        <v>1.0765075880333108</v>
      </c>
      <c r="E28" s="113">
        <f t="shared" si="22"/>
        <v>3841</v>
      </c>
      <c r="F28" s="114" t="str">
        <f t="shared" si="23"/>
        <v>14-1</v>
      </c>
      <c r="G28" s="115" t="str">
        <f t="shared" si="24"/>
        <v>70바3157</v>
      </c>
      <c r="H28" s="116">
        <f t="shared" si="25"/>
        <v>5</v>
      </c>
      <c r="I28" s="117">
        <f t="shared" si="26"/>
        <v>2317.0650000000001</v>
      </c>
      <c r="J28" s="118">
        <f t="shared" si="27"/>
        <v>1.8480945437950268E-2</v>
      </c>
      <c r="K28" s="118">
        <f t="shared" si="28"/>
        <v>0.31813030201584636</v>
      </c>
      <c r="L28" s="118">
        <f t="shared" si="29"/>
        <v>0.18126379708812657</v>
      </c>
      <c r="M28" s="119">
        <f t="shared" si="30"/>
        <v>8.077</v>
      </c>
      <c r="N28" s="120">
        <f t="shared" si="31"/>
        <v>0</v>
      </c>
      <c r="O28" s="120">
        <f t="shared" si="32"/>
        <v>3.7112188419443681</v>
      </c>
      <c r="P28" s="234">
        <f t="shared" si="33"/>
        <v>0</v>
      </c>
      <c r="Q28" s="235">
        <f t="shared" si="34"/>
        <v>0</v>
      </c>
      <c r="R28" s="235">
        <f t="shared" si="35"/>
        <v>86</v>
      </c>
      <c r="T28">
        <v>504</v>
      </c>
      <c r="U28">
        <v>3841</v>
      </c>
      <c r="V28" t="s">
        <v>322</v>
      </c>
      <c r="W28">
        <v>2317.2979999999998</v>
      </c>
      <c r="X28">
        <v>976.572</v>
      </c>
      <c r="Y28">
        <v>2.3730000000000002</v>
      </c>
      <c r="Z28">
        <v>8.077</v>
      </c>
      <c r="AA28">
        <v>145.702719</v>
      </c>
      <c r="AB28">
        <v>2.6927240000000001</v>
      </c>
      <c r="AC28">
        <v>46.352449999999997</v>
      </c>
      <c r="AD28" s="1">
        <v>420</v>
      </c>
      <c r="AE28">
        <v>0</v>
      </c>
      <c r="AF28">
        <v>86</v>
      </c>
      <c r="AG28">
        <v>88</v>
      </c>
      <c r="AH28">
        <v>15.904287</v>
      </c>
      <c r="AI28">
        <v>170.1</v>
      </c>
      <c r="AJ28">
        <v>1.9</v>
      </c>
      <c r="AK28">
        <v>0</v>
      </c>
      <c r="AL28">
        <v>0</v>
      </c>
      <c r="AM28" t="s">
        <v>323</v>
      </c>
      <c r="AN28" t="s">
        <v>575</v>
      </c>
      <c r="AO28">
        <v>1728.0450000000001</v>
      </c>
      <c r="AR28" t="s">
        <v>120</v>
      </c>
      <c r="AS28" t="s">
        <v>121</v>
      </c>
      <c r="AT28" t="s">
        <v>213</v>
      </c>
      <c r="AU28" t="s">
        <v>322</v>
      </c>
      <c r="AV28" t="s">
        <v>48</v>
      </c>
      <c r="AW28">
        <v>5</v>
      </c>
      <c r="BB28">
        <v>1.0765075880333108</v>
      </c>
      <c r="BC28" t="s">
        <v>71</v>
      </c>
      <c r="BF28" t="s">
        <v>120</v>
      </c>
      <c r="BG28" s="5" t="s">
        <v>121</v>
      </c>
      <c r="BH28" t="s">
        <v>322</v>
      </c>
      <c r="BI28">
        <v>3841</v>
      </c>
      <c r="BJ28">
        <v>5</v>
      </c>
      <c r="BK28" t="s">
        <v>213</v>
      </c>
      <c r="BL28" t="s">
        <v>222</v>
      </c>
      <c r="BM28">
        <v>1.0765075880333108</v>
      </c>
      <c r="BN28" t="s">
        <v>71</v>
      </c>
      <c r="BO28" t="s">
        <v>207</v>
      </c>
      <c r="BP28">
        <v>2317.0650000000001</v>
      </c>
    </row>
    <row r="29" spans="1:68" ht="16.5">
      <c r="A29" s="126" t="str">
        <f t="shared" si="18"/>
        <v>공영급행</v>
      </c>
      <c r="B29" s="127" t="str">
        <f t="shared" si="19"/>
        <v>김학수</v>
      </c>
      <c r="C29" s="128" t="str">
        <f t="shared" si="20"/>
        <v>F</v>
      </c>
      <c r="D29" s="129">
        <f t="shared" si="21"/>
        <v>0.76571428571428579</v>
      </c>
      <c r="E29" s="130">
        <f t="shared" si="22"/>
        <v>4905</v>
      </c>
      <c r="F29" s="131" t="str">
        <f t="shared" si="23"/>
        <v>e음88</v>
      </c>
      <c r="G29" s="132" t="str">
        <f t="shared" si="24"/>
        <v>73아1561</v>
      </c>
      <c r="H29" s="133">
        <f t="shared" si="25"/>
        <v>1</v>
      </c>
      <c r="I29" s="134">
        <f t="shared" si="26"/>
        <v>1797.8019999999999</v>
      </c>
      <c r="J29" s="135">
        <f t="shared" si="27"/>
        <v>6.6917505055926812E-3</v>
      </c>
      <c r="K29" s="135">
        <f t="shared" si="28"/>
        <v>0.34400601482660054</v>
      </c>
      <c r="L29" s="135">
        <f t="shared" si="29"/>
        <v>0.2486369466715467</v>
      </c>
      <c r="M29" s="136">
        <f t="shared" si="30"/>
        <v>11.46</v>
      </c>
      <c r="N29" s="137">
        <f t="shared" si="31"/>
        <v>0</v>
      </c>
      <c r="O29" s="137">
        <f t="shared" si="32"/>
        <v>1.7799512960826611</v>
      </c>
      <c r="P29" s="232">
        <f t="shared" si="33"/>
        <v>0</v>
      </c>
      <c r="Q29" s="233">
        <f t="shared" si="34"/>
        <v>0</v>
      </c>
      <c r="R29" s="233">
        <f t="shared" si="35"/>
        <v>32</v>
      </c>
      <c r="T29">
        <v>504</v>
      </c>
      <c r="U29">
        <v>4905</v>
      </c>
      <c r="V29" t="s">
        <v>324</v>
      </c>
      <c r="W29">
        <v>1797.8019999999999</v>
      </c>
      <c r="X29">
        <v>838.34699999999998</v>
      </c>
      <c r="Y29">
        <v>2.1440000000000001</v>
      </c>
      <c r="Z29">
        <v>11.46</v>
      </c>
      <c r="AA29">
        <v>113.319975</v>
      </c>
      <c r="AB29">
        <v>0.75830900000000001</v>
      </c>
      <c r="AC29">
        <v>38.982753000000002</v>
      </c>
      <c r="AD29" s="1">
        <v>447</v>
      </c>
      <c r="AE29">
        <v>0</v>
      </c>
      <c r="AF29">
        <v>32</v>
      </c>
      <c r="AG29">
        <v>70</v>
      </c>
      <c r="AH29">
        <v>15.864827999999999</v>
      </c>
      <c r="AI29">
        <v>52.4</v>
      </c>
      <c r="AJ29">
        <v>0</v>
      </c>
      <c r="AK29">
        <v>0</v>
      </c>
      <c r="AL29">
        <v>0</v>
      </c>
      <c r="AM29" t="s">
        <v>325</v>
      </c>
      <c r="AN29" t="s">
        <v>576</v>
      </c>
      <c r="AO29">
        <v>1797.8019999999999</v>
      </c>
      <c r="AR29" t="s">
        <v>120</v>
      </c>
      <c r="AS29" t="s">
        <v>130</v>
      </c>
      <c r="AT29" t="s">
        <v>224</v>
      </c>
      <c r="AU29" t="s">
        <v>324</v>
      </c>
      <c r="AV29" t="s">
        <v>48</v>
      </c>
      <c r="AW29">
        <v>1</v>
      </c>
      <c r="BB29">
        <v>0.76571428571428579</v>
      </c>
      <c r="BC29" t="s">
        <v>70</v>
      </c>
      <c r="BF29" t="s">
        <v>120</v>
      </c>
      <c r="BG29" s="5" t="s">
        <v>130</v>
      </c>
      <c r="BH29" t="s">
        <v>324</v>
      </c>
      <c r="BI29">
        <v>4905</v>
      </c>
      <c r="BJ29">
        <v>1</v>
      </c>
      <c r="BK29" t="s">
        <v>224</v>
      </c>
      <c r="BL29" t="s">
        <v>205</v>
      </c>
      <c r="BM29">
        <v>0.76571428571428579</v>
      </c>
      <c r="BN29" t="s">
        <v>70</v>
      </c>
      <c r="BO29" t="s">
        <v>242</v>
      </c>
      <c r="BP29">
        <v>1797.8019999999999</v>
      </c>
    </row>
    <row r="30" spans="1:68" ht="16.5">
      <c r="A30" s="109" t="str">
        <f t="shared" si="18"/>
        <v>공영급행</v>
      </c>
      <c r="B30" s="110" t="str">
        <f t="shared" si="19"/>
        <v>김환</v>
      </c>
      <c r="C30" s="111" t="str">
        <f t="shared" si="20"/>
        <v>D</v>
      </c>
      <c r="D30" s="112">
        <f t="shared" si="21"/>
        <v>0.8382142857142858</v>
      </c>
      <c r="E30" s="113">
        <f t="shared" si="22"/>
        <v>2765</v>
      </c>
      <c r="F30" s="114" t="str">
        <f t="shared" si="23"/>
        <v>e음88</v>
      </c>
      <c r="G30" s="115" t="str">
        <f t="shared" si="24"/>
        <v>73아1556</v>
      </c>
      <c r="H30" s="116">
        <f t="shared" si="25"/>
        <v>1</v>
      </c>
      <c r="I30" s="117">
        <f t="shared" si="26"/>
        <v>2208.9949999999999</v>
      </c>
      <c r="J30" s="118">
        <f t="shared" si="27"/>
        <v>1.1594091142544557E-2</v>
      </c>
      <c r="K30" s="118">
        <f t="shared" si="28"/>
        <v>0.31973707935138634</v>
      </c>
      <c r="L30" s="118">
        <f t="shared" si="29"/>
        <v>0.25441433774182376</v>
      </c>
      <c r="M30" s="119">
        <f t="shared" si="30"/>
        <v>6.8360000000000003</v>
      </c>
      <c r="N30" s="120">
        <f t="shared" si="31"/>
        <v>0</v>
      </c>
      <c r="O30" s="120">
        <f t="shared" si="32"/>
        <v>0.54323346137044226</v>
      </c>
      <c r="P30" s="234">
        <f t="shared" si="33"/>
        <v>6</v>
      </c>
      <c r="Q30" s="235">
        <f t="shared" si="34"/>
        <v>0</v>
      </c>
      <c r="R30" s="235">
        <f t="shared" si="35"/>
        <v>12</v>
      </c>
      <c r="T30">
        <v>504</v>
      </c>
      <c r="U30">
        <v>2765</v>
      </c>
      <c r="V30" t="s">
        <v>326</v>
      </c>
      <c r="W30">
        <v>2208.9949999999999</v>
      </c>
      <c r="X30">
        <v>941.13800000000003</v>
      </c>
      <c r="Y30">
        <v>2.347</v>
      </c>
      <c r="Z30">
        <v>6.8360000000000003</v>
      </c>
      <c r="AA30">
        <v>140.39384200000001</v>
      </c>
      <c r="AB30">
        <v>1.627739</v>
      </c>
      <c r="AC30">
        <v>44.889116999999999</v>
      </c>
      <c r="AD30" s="1">
        <v>562</v>
      </c>
      <c r="AE30">
        <v>0</v>
      </c>
      <c r="AF30">
        <v>12</v>
      </c>
      <c r="AG30">
        <v>73</v>
      </c>
      <c r="AH30">
        <v>15.734272000000001</v>
      </c>
      <c r="AI30">
        <v>279.60000000000002</v>
      </c>
      <c r="AJ30">
        <v>0</v>
      </c>
      <c r="AK30">
        <v>6</v>
      </c>
      <c r="AL30">
        <v>891</v>
      </c>
      <c r="AM30" t="s">
        <v>327</v>
      </c>
      <c r="AN30" t="s">
        <v>577</v>
      </c>
      <c r="AO30">
        <v>2208.9949999999999</v>
      </c>
      <c r="AR30" t="s">
        <v>120</v>
      </c>
      <c r="AS30" t="s">
        <v>130</v>
      </c>
      <c r="AT30" t="s">
        <v>278</v>
      </c>
      <c r="AU30" t="s">
        <v>326</v>
      </c>
      <c r="AV30" t="s">
        <v>48</v>
      </c>
      <c r="AW30">
        <v>1</v>
      </c>
      <c r="BB30">
        <v>0.8382142857142858</v>
      </c>
      <c r="BC30" t="s">
        <v>67</v>
      </c>
      <c r="BF30" t="s">
        <v>120</v>
      </c>
      <c r="BG30" t="s">
        <v>130</v>
      </c>
      <c r="BH30" t="s">
        <v>326</v>
      </c>
      <c r="BI30">
        <v>2765</v>
      </c>
      <c r="BJ30">
        <v>1</v>
      </c>
      <c r="BK30" t="s">
        <v>278</v>
      </c>
      <c r="BL30" t="s">
        <v>205</v>
      </c>
      <c r="BM30">
        <v>0.8382142857142858</v>
      </c>
      <c r="BN30" t="s">
        <v>67</v>
      </c>
      <c r="BO30" t="s">
        <v>210</v>
      </c>
      <c r="BP30">
        <v>2208.9949999999999</v>
      </c>
    </row>
    <row r="31" spans="1:68" ht="16.5">
      <c r="A31" s="126" t="str">
        <f t="shared" si="18"/>
        <v>공영급행</v>
      </c>
      <c r="B31" s="127" t="str">
        <f t="shared" si="19"/>
        <v>김흥규</v>
      </c>
      <c r="C31" s="128" t="str">
        <f t="shared" si="20"/>
        <v>F</v>
      </c>
      <c r="D31" s="129">
        <f t="shared" si="21"/>
        <v>0.77971879439956948</v>
      </c>
      <c r="E31" s="130">
        <f t="shared" si="22"/>
        <v>8784</v>
      </c>
      <c r="F31" s="131" t="str">
        <f t="shared" si="23"/>
        <v>14-1</v>
      </c>
      <c r="G31" s="132" t="str">
        <f t="shared" si="24"/>
        <v>70바3213</v>
      </c>
      <c r="H31" s="133">
        <f t="shared" si="25"/>
        <v>3</v>
      </c>
      <c r="I31" s="134">
        <f t="shared" si="26"/>
        <v>1705.6080000000002</v>
      </c>
      <c r="J31" s="135">
        <f t="shared" si="27"/>
        <v>2.2203680787276626E-2</v>
      </c>
      <c r="K31" s="135">
        <f t="shared" si="28"/>
        <v>0.36201331264031211</v>
      </c>
      <c r="L31" s="135">
        <f t="shared" si="29"/>
        <v>0.251523210491508</v>
      </c>
      <c r="M31" s="136">
        <f t="shared" si="30"/>
        <v>13.962</v>
      </c>
      <c r="N31" s="137">
        <f t="shared" si="31"/>
        <v>0</v>
      </c>
      <c r="O31" s="137">
        <f t="shared" si="32"/>
        <v>1.9347939268577541</v>
      </c>
      <c r="P31" s="232">
        <f t="shared" si="33"/>
        <v>2</v>
      </c>
      <c r="Q31" s="233">
        <f t="shared" si="34"/>
        <v>0</v>
      </c>
      <c r="R31" s="233">
        <f t="shared" si="35"/>
        <v>33</v>
      </c>
      <c r="T31">
        <v>504</v>
      </c>
      <c r="U31">
        <v>8784</v>
      </c>
      <c r="V31" t="s">
        <v>449</v>
      </c>
      <c r="W31">
        <v>1705.6079999999999</v>
      </c>
      <c r="X31">
        <v>955.84299999999996</v>
      </c>
      <c r="Y31">
        <v>1.784</v>
      </c>
      <c r="Z31">
        <v>13.962</v>
      </c>
      <c r="AA31">
        <v>106.68717599999999</v>
      </c>
      <c r="AB31">
        <v>2.3688479999999998</v>
      </c>
      <c r="AC31">
        <v>38.622177999999998</v>
      </c>
      <c r="AD31" s="1">
        <v>429</v>
      </c>
      <c r="AE31">
        <v>0</v>
      </c>
      <c r="AF31">
        <v>33</v>
      </c>
      <c r="AG31">
        <v>70</v>
      </c>
      <c r="AH31">
        <v>15.987000999999999</v>
      </c>
      <c r="AI31">
        <v>254.1</v>
      </c>
      <c r="AJ31">
        <v>0</v>
      </c>
      <c r="AK31">
        <v>2</v>
      </c>
      <c r="AL31">
        <v>258</v>
      </c>
      <c r="AM31" t="s">
        <v>450</v>
      </c>
      <c r="AN31" t="s">
        <v>578</v>
      </c>
      <c r="AO31">
        <v>1419.951</v>
      </c>
      <c r="AR31" t="s">
        <v>120</v>
      </c>
      <c r="AS31" t="s">
        <v>121</v>
      </c>
      <c r="AT31" t="s">
        <v>445</v>
      </c>
      <c r="AU31" t="s">
        <v>449</v>
      </c>
      <c r="AV31" t="s">
        <v>48</v>
      </c>
      <c r="AW31">
        <v>3</v>
      </c>
      <c r="BB31">
        <v>0.77971879439956948</v>
      </c>
      <c r="BC31" t="s">
        <v>70</v>
      </c>
      <c r="BF31" t="s">
        <v>120</v>
      </c>
      <c r="BG31" s="5" t="s">
        <v>121</v>
      </c>
      <c r="BH31" t="s">
        <v>449</v>
      </c>
      <c r="BI31">
        <v>8784</v>
      </c>
      <c r="BJ31">
        <v>3</v>
      </c>
      <c r="BK31" t="s">
        <v>445</v>
      </c>
      <c r="BL31" t="s">
        <v>252</v>
      </c>
      <c r="BM31">
        <v>0.77971879439956948</v>
      </c>
      <c r="BN31" t="s">
        <v>70</v>
      </c>
      <c r="BO31" t="s">
        <v>242</v>
      </c>
      <c r="BP31">
        <v>1705.6080000000002</v>
      </c>
    </row>
    <row r="32" spans="1:68" ht="16.5">
      <c r="A32" s="109" t="str">
        <f t="shared" si="18"/>
        <v>공영급행</v>
      </c>
      <c r="B32" s="110" t="str">
        <f t="shared" si="19"/>
        <v>문광호</v>
      </c>
      <c r="C32" s="111" t="str">
        <f t="shared" si="20"/>
        <v>D</v>
      </c>
      <c r="D32" s="112">
        <f t="shared" si="21"/>
        <v>0.84095937766114948</v>
      </c>
      <c r="E32" s="113">
        <f t="shared" si="22"/>
        <v>1080</v>
      </c>
      <c r="F32" s="114" t="str">
        <f t="shared" si="23"/>
        <v>14-1</v>
      </c>
      <c r="G32" s="115" t="str">
        <f t="shared" si="24"/>
        <v>70바3125</v>
      </c>
      <c r="H32" s="116">
        <f t="shared" si="25"/>
        <v>2</v>
      </c>
      <c r="I32" s="117">
        <f t="shared" si="26"/>
        <v>2021.5119999999999</v>
      </c>
      <c r="J32" s="118">
        <f t="shared" si="27"/>
        <v>2.3254636346406617E-2</v>
      </c>
      <c r="K32" s="118">
        <f t="shared" si="28"/>
        <v>0.33456981928112495</v>
      </c>
      <c r="L32" s="118">
        <f t="shared" si="29"/>
        <v>0.14345697675799104</v>
      </c>
      <c r="M32" s="119">
        <f t="shared" si="30"/>
        <v>14.298</v>
      </c>
      <c r="N32" s="120">
        <f t="shared" si="31"/>
        <v>0</v>
      </c>
      <c r="O32" s="120">
        <f t="shared" si="32"/>
        <v>9.4483732968194101</v>
      </c>
      <c r="P32" s="234">
        <f t="shared" si="33"/>
        <v>7</v>
      </c>
      <c r="Q32" s="235">
        <f t="shared" si="34"/>
        <v>0</v>
      </c>
      <c r="R32" s="235">
        <f t="shared" si="35"/>
        <v>191</v>
      </c>
      <c r="T32">
        <v>504</v>
      </c>
      <c r="U32">
        <v>1080</v>
      </c>
      <c r="V32" t="s">
        <v>183</v>
      </c>
      <c r="W32">
        <v>2021.5119999999999</v>
      </c>
      <c r="X32">
        <v>1082.059</v>
      </c>
      <c r="Y32">
        <v>1.8680000000000001</v>
      </c>
      <c r="Z32">
        <v>14.298</v>
      </c>
      <c r="AA32">
        <v>125.02689599999999</v>
      </c>
      <c r="AB32">
        <v>2.9074550000000001</v>
      </c>
      <c r="AC32">
        <v>41.830226000000003</v>
      </c>
      <c r="AD32" s="1">
        <v>290</v>
      </c>
      <c r="AE32">
        <v>0</v>
      </c>
      <c r="AF32">
        <v>191</v>
      </c>
      <c r="AG32">
        <v>84</v>
      </c>
      <c r="AH32">
        <v>16.168617000000001</v>
      </c>
      <c r="AI32">
        <v>352.7</v>
      </c>
      <c r="AJ32">
        <v>7</v>
      </c>
      <c r="AK32">
        <v>7</v>
      </c>
      <c r="AL32">
        <v>854</v>
      </c>
      <c r="AM32" t="s">
        <v>328</v>
      </c>
      <c r="AN32" t="s">
        <v>579</v>
      </c>
      <c r="AO32">
        <v>1858.9059999999999</v>
      </c>
      <c r="AR32" t="s">
        <v>120</v>
      </c>
      <c r="AS32" t="s">
        <v>121</v>
      </c>
      <c r="AT32" t="s">
        <v>212</v>
      </c>
      <c r="AU32" t="s">
        <v>183</v>
      </c>
      <c r="AV32" t="s">
        <v>48</v>
      </c>
      <c r="AW32">
        <v>2</v>
      </c>
      <c r="BB32">
        <v>0.84095937766114948</v>
      </c>
      <c r="BC32" t="s">
        <v>67</v>
      </c>
      <c r="BF32" t="s">
        <v>120</v>
      </c>
      <c r="BG32" t="s">
        <v>121</v>
      </c>
      <c r="BH32" t="s">
        <v>183</v>
      </c>
      <c r="BI32">
        <v>1080</v>
      </c>
      <c r="BJ32">
        <v>2</v>
      </c>
      <c r="BK32" t="s">
        <v>212</v>
      </c>
      <c r="BL32" t="s">
        <v>256</v>
      </c>
      <c r="BM32">
        <v>0.84095937766114948</v>
      </c>
      <c r="BN32" t="s">
        <v>67</v>
      </c>
      <c r="BO32" t="s">
        <v>210</v>
      </c>
      <c r="BP32">
        <v>2021.5119999999999</v>
      </c>
    </row>
    <row r="33" spans="1:68" ht="16.5">
      <c r="A33" s="126" t="str">
        <f t="shared" si="18"/>
        <v>공영급행</v>
      </c>
      <c r="B33" s="127" t="str">
        <f t="shared" si="19"/>
        <v>박기호</v>
      </c>
      <c r="C33" s="128" t="str">
        <f t="shared" si="20"/>
        <v>B</v>
      </c>
      <c r="D33" s="129">
        <f t="shared" si="21"/>
        <v>0.93840909090909075</v>
      </c>
      <c r="E33" s="130">
        <f t="shared" si="22"/>
        <v>5569</v>
      </c>
      <c r="F33" s="131" t="str">
        <f t="shared" si="23"/>
        <v>e음21</v>
      </c>
      <c r="G33" s="132" t="str">
        <f t="shared" si="24"/>
        <v>73아1573</v>
      </c>
      <c r="H33" s="133">
        <f t="shared" si="25"/>
        <v>1</v>
      </c>
      <c r="I33" s="134">
        <f t="shared" si="26"/>
        <v>1960.4939999999999</v>
      </c>
      <c r="J33" s="135">
        <f t="shared" si="27"/>
        <v>3.2344411003406917E-2</v>
      </c>
      <c r="K33" s="135">
        <f t="shared" si="28"/>
        <v>0.44402799767385109</v>
      </c>
      <c r="L33" s="135">
        <f t="shared" si="29"/>
        <v>0.26880979997898491</v>
      </c>
      <c r="M33" s="136">
        <f t="shared" si="30"/>
        <v>7.5410000000000004</v>
      </c>
      <c r="N33" s="137">
        <f t="shared" si="31"/>
        <v>5.10075521781755E-2</v>
      </c>
      <c r="O33" s="137">
        <f t="shared" si="32"/>
        <v>0.66309817831628148</v>
      </c>
      <c r="P33" s="232">
        <f t="shared" si="33"/>
        <v>128</v>
      </c>
      <c r="Q33" s="233">
        <f t="shared" si="34"/>
        <v>1</v>
      </c>
      <c r="R33" s="233">
        <f t="shared" si="35"/>
        <v>13</v>
      </c>
      <c r="T33">
        <v>504</v>
      </c>
      <c r="U33">
        <v>5569</v>
      </c>
      <c r="V33" t="s">
        <v>329</v>
      </c>
      <c r="W33">
        <v>1960.4939999999999</v>
      </c>
      <c r="X33">
        <v>474.76799999999997</v>
      </c>
      <c r="Y33">
        <v>4.1289999999999996</v>
      </c>
      <c r="Z33">
        <v>7.5410000000000004</v>
      </c>
      <c r="AA33">
        <v>151.87161699999999</v>
      </c>
      <c r="AB33">
        <v>4.9121980000000001</v>
      </c>
      <c r="AC33">
        <v>67.435249999999996</v>
      </c>
      <c r="AD33" s="1">
        <v>527</v>
      </c>
      <c r="AE33">
        <v>1</v>
      </c>
      <c r="AF33">
        <v>13</v>
      </c>
      <c r="AG33">
        <v>85</v>
      </c>
      <c r="AH33">
        <v>12.90889</v>
      </c>
      <c r="AI33">
        <v>1783.5</v>
      </c>
      <c r="AJ33">
        <v>1.9</v>
      </c>
      <c r="AK33">
        <v>128</v>
      </c>
      <c r="AL33">
        <v>53111</v>
      </c>
      <c r="AM33" t="s">
        <v>330</v>
      </c>
      <c r="AN33" t="s">
        <v>580</v>
      </c>
      <c r="AO33">
        <v>1960.4939999999999</v>
      </c>
      <c r="AR33" t="s">
        <v>120</v>
      </c>
      <c r="AS33" t="s">
        <v>124</v>
      </c>
      <c r="AT33" t="s">
        <v>225</v>
      </c>
      <c r="AU33" t="s">
        <v>329</v>
      </c>
      <c r="AV33" t="s">
        <v>259</v>
      </c>
      <c r="AW33">
        <v>1</v>
      </c>
      <c r="BB33">
        <v>0.93840909090909075</v>
      </c>
      <c r="BC33" t="s">
        <v>68</v>
      </c>
      <c r="BF33" t="s">
        <v>120</v>
      </c>
      <c r="BG33" s="5" t="s">
        <v>124</v>
      </c>
      <c r="BH33" t="s">
        <v>329</v>
      </c>
      <c r="BI33">
        <v>5569</v>
      </c>
      <c r="BJ33">
        <v>1</v>
      </c>
      <c r="BK33" t="s">
        <v>225</v>
      </c>
      <c r="BL33" t="s">
        <v>205</v>
      </c>
      <c r="BM33">
        <v>0.93840909090909075</v>
      </c>
      <c r="BN33" t="s">
        <v>68</v>
      </c>
      <c r="BO33" t="s">
        <v>206</v>
      </c>
      <c r="BP33">
        <v>1960.4939999999999</v>
      </c>
    </row>
    <row r="34" spans="1:68" ht="16.5">
      <c r="A34" s="109" t="str">
        <f t="shared" si="18"/>
        <v>공영급행</v>
      </c>
      <c r="B34" s="110" t="str">
        <f t="shared" si="19"/>
        <v>박상천</v>
      </c>
      <c r="C34" s="111" t="str">
        <f t="shared" si="20"/>
        <v>D</v>
      </c>
      <c r="D34" s="112">
        <f t="shared" si="21"/>
        <v>0.84121615106725589</v>
      </c>
      <c r="E34" s="113">
        <f t="shared" si="22"/>
        <v>9677</v>
      </c>
      <c r="F34" s="114" t="str">
        <f t="shared" si="23"/>
        <v>14-1</v>
      </c>
      <c r="G34" s="115" t="str">
        <f t="shared" si="24"/>
        <v>70바3132</v>
      </c>
      <c r="H34" s="116">
        <f t="shared" si="25"/>
        <v>4</v>
      </c>
      <c r="I34" s="117">
        <f t="shared" si="26"/>
        <v>2130.3290000000002</v>
      </c>
      <c r="J34" s="118">
        <f t="shared" si="27"/>
        <v>9.2479351797472922E-3</v>
      </c>
      <c r="K34" s="118">
        <f t="shared" si="28"/>
        <v>0.33183943751275219</v>
      </c>
      <c r="L34" s="118">
        <f t="shared" si="29"/>
        <v>0.15584447284902941</v>
      </c>
      <c r="M34" s="119">
        <f t="shared" si="30"/>
        <v>10.923</v>
      </c>
      <c r="N34" s="120">
        <f t="shared" si="31"/>
        <v>0</v>
      </c>
      <c r="O34" s="120">
        <f t="shared" si="32"/>
        <v>4.6941106279828135</v>
      </c>
      <c r="P34" s="234">
        <f t="shared" si="33"/>
        <v>1</v>
      </c>
      <c r="Q34" s="235">
        <f t="shared" si="34"/>
        <v>0</v>
      </c>
      <c r="R34" s="235">
        <f t="shared" si="35"/>
        <v>100</v>
      </c>
      <c r="T34">
        <v>504</v>
      </c>
      <c r="U34">
        <v>9677</v>
      </c>
      <c r="V34" t="s">
        <v>331</v>
      </c>
      <c r="W34">
        <v>2130.3290000000002</v>
      </c>
      <c r="X34">
        <v>1033.1959999999999</v>
      </c>
      <c r="Y34">
        <v>2.0619999999999998</v>
      </c>
      <c r="Z34">
        <v>10.923</v>
      </c>
      <c r="AA34">
        <v>131.79633899999999</v>
      </c>
      <c r="AB34">
        <v>1.218844</v>
      </c>
      <c r="AC34">
        <v>43.735222999999998</v>
      </c>
      <c r="AD34" s="1">
        <v>332</v>
      </c>
      <c r="AE34">
        <v>0</v>
      </c>
      <c r="AF34">
        <v>100</v>
      </c>
      <c r="AG34">
        <v>91</v>
      </c>
      <c r="AH34">
        <v>16.163793999999999</v>
      </c>
      <c r="AI34">
        <v>440</v>
      </c>
      <c r="AJ34">
        <v>9.5</v>
      </c>
      <c r="AK34">
        <v>1</v>
      </c>
      <c r="AL34">
        <v>1216</v>
      </c>
      <c r="AM34" t="s">
        <v>332</v>
      </c>
      <c r="AN34" t="s">
        <v>581</v>
      </c>
      <c r="AO34">
        <v>1774.8510000000001</v>
      </c>
      <c r="AR34" t="s">
        <v>120</v>
      </c>
      <c r="AS34" t="s">
        <v>121</v>
      </c>
      <c r="AT34" t="s">
        <v>218</v>
      </c>
      <c r="AU34" t="s">
        <v>331</v>
      </c>
      <c r="AV34" t="s">
        <v>48</v>
      </c>
      <c r="AW34">
        <v>4</v>
      </c>
      <c r="BB34">
        <v>0.84121615106725589</v>
      </c>
      <c r="BC34" t="s">
        <v>67</v>
      </c>
      <c r="BF34" t="s">
        <v>120</v>
      </c>
      <c r="BG34" s="5" t="s">
        <v>121</v>
      </c>
      <c r="BH34" t="s">
        <v>331</v>
      </c>
      <c r="BI34">
        <v>9677</v>
      </c>
      <c r="BJ34">
        <v>4</v>
      </c>
      <c r="BK34" t="s">
        <v>218</v>
      </c>
      <c r="BL34" t="s">
        <v>243</v>
      </c>
      <c r="BM34">
        <v>0.84121615106725589</v>
      </c>
      <c r="BN34" t="s">
        <v>67</v>
      </c>
      <c r="BO34" t="s">
        <v>210</v>
      </c>
      <c r="BP34">
        <v>2130.3290000000002</v>
      </c>
    </row>
    <row r="35" spans="1:68" ht="16.5">
      <c r="A35" s="126" t="str">
        <f t="shared" si="18"/>
        <v>공영급행</v>
      </c>
      <c r="B35" s="127" t="str">
        <f t="shared" si="19"/>
        <v>박성준</v>
      </c>
      <c r="C35" s="128" t="str">
        <f t="shared" si="20"/>
        <v>B</v>
      </c>
      <c r="D35" s="129">
        <f t="shared" si="21"/>
        <v>0.91241198863752537</v>
      </c>
      <c r="E35" s="130">
        <f t="shared" si="22"/>
        <v>1637</v>
      </c>
      <c r="F35" s="131" t="str">
        <f t="shared" si="23"/>
        <v>e음53</v>
      </c>
      <c r="G35" s="132" t="str">
        <f t="shared" si="24"/>
        <v>73아1563</v>
      </c>
      <c r="H35" s="133">
        <f t="shared" si="25"/>
        <v>8</v>
      </c>
      <c r="I35" s="134">
        <f t="shared" si="26"/>
        <v>1825.039</v>
      </c>
      <c r="J35" s="135">
        <f t="shared" si="27"/>
        <v>4.4026279815201743E-3</v>
      </c>
      <c r="K35" s="135">
        <f t="shared" si="28"/>
        <v>0.39263169535356429</v>
      </c>
      <c r="L35" s="135">
        <f t="shared" si="29"/>
        <v>0.18848912269819987</v>
      </c>
      <c r="M35" s="136">
        <f t="shared" si="30"/>
        <v>8.3539999999999992</v>
      </c>
      <c r="N35" s="137">
        <f t="shared" si="31"/>
        <v>5.4793349621569731E-2</v>
      </c>
      <c r="O35" s="137">
        <f t="shared" si="32"/>
        <v>6.7943753530746465</v>
      </c>
      <c r="P35" s="232">
        <f t="shared" si="33"/>
        <v>46</v>
      </c>
      <c r="Q35" s="233">
        <f t="shared" si="34"/>
        <v>1</v>
      </c>
      <c r="R35" s="233">
        <f t="shared" si="35"/>
        <v>124</v>
      </c>
      <c r="T35">
        <v>504</v>
      </c>
      <c r="U35">
        <v>1637</v>
      </c>
      <c r="V35" t="s">
        <v>333</v>
      </c>
      <c r="W35">
        <v>1825.039</v>
      </c>
      <c r="X35">
        <v>605.37</v>
      </c>
      <c r="Y35">
        <v>3.0150000000000001</v>
      </c>
      <c r="Z35">
        <v>8.3539999999999992</v>
      </c>
      <c r="AA35">
        <v>125.676074</v>
      </c>
      <c r="AB35">
        <v>0.55330500000000005</v>
      </c>
      <c r="AC35">
        <v>49.344410000000003</v>
      </c>
      <c r="AD35" s="1">
        <v>344</v>
      </c>
      <c r="AE35">
        <v>1</v>
      </c>
      <c r="AF35">
        <v>124</v>
      </c>
      <c r="AG35">
        <v>100</v>
      </c>
      <c r="AH35">
        <v>14.521769000000001</v>
      </c>
      <c r="AI35">
        <v>857.6</v>
      </c>
      <c r="AJ35">
        <v>107.5</v>
      </c>
      <c r="AK35">
        <v>46</v>
      </c>
      <c r="AL35">
        <v>20508</v>
      </c>
      <c r="AM35" t="s">
        <v>334</v>
      </c>
      <c r="AN35" t="s">
        <v>582</v>
      </c>
      <c r="AO35">
        <v>463.608</v>
      </c>
      <c r="AR35" t="s">
        <v>120</v>
      </c>
      <c r="AS35" t="s">
        <v>127</v>
      </c>
      <c r="AT35" t="s">
        <v>270</v>
      </c>
      <c r="AU35" t="s">
        <v>333</v>
      </c>
      <c r="AV35" t="s">
        <v>48</v>
      </c>
      <c r="AW35">
        <v>8</v>
      </c>
      <c r="BB35">
        <v>0.91241198863752537</v>
      </c>
      <c r="BC35" t="s">
        <v>68</v>
      </c>
      <c r="BF35" t="s">
        <v>120</v>
      </c>
      <c r="BG35" t="s">
        <v>127</v>
      </c>
      <c r="BH35" t="s">
        <v>333</v>
      </c>
      <c r="BI35">
        <v>1637</v>
      </c>
      <c r="BJ35">
        <v>8</v>
      </c>
      <c r="BK35" t="s">
        <v>270</v>
      </c>
      <c r="BL35" t="s">
        <v>266</v>
      </c>
      <c r="BM35">
        <v>0.91241198863752537</v>
      </c>
      <c r="BN35" t="s">
        <v>68</v>
      </c>
      <c r="BO35" t="s">
        <v>206</v>
      </c>
      <c r="BP35">
        <v>1825.039</v>
      </c>
    </row>
    <row r="36" spans="1:68" ht="16.5">
      <c r="A36" s="109" t="str">
        <f t="shared" si="18"/>
        <v>공영급행</v>
      </c>
      <c r="B36" s="110" t="str">
        <f t="shared" si="19"/>
        <v>박승기</v>
      </c>
      <c r="C36" s="111" t="str">
        <f t="shared" si="20"/>
        <v>F</v>
      </c>
      <c r="D36" s="112">
        <f t="shared" si="21"/>
        <v>0.66795454545454547</v>
      </c>
      <c r="E36" s="113">
        <f t="shared" si="22"/>
        <v>8030</v>
      </c>
      <c r="F36" s="114" t="str">
        <f t="shared" si="23"/>
        <v>e음12</v>
      </c>
      <c r="G36" s="115" t="str">
        <f t="shared" si="24"/>
        <v>73아1571</v>
      </c>
      <c r="H36" s="116">
        <f t="shared" si="25"/>
        <v>1</v>
      </c>
      <c r="I36" s="117">
        <f t="shared" si="26"/>
        <v>2206.203</v>
      </c>
      <c r="J36" s="118">
        <f t="shared" si="27"/>
        <v>1.8336355177805091E-3</v>
      </c>
      <c r="K36" s="118">
        <f t="shared" si="28"/>
        <v>0.48156097398773751</v>
      </c>
      <c r="L36" s="118">
        <f t="shared" si="29"/>
        <v>0.25609610720319026</v>
      </c>
      <c r="M36" s="119">
        <f t="shared" si="30"/>
        <v>11.364000000000001</v>
      </c>
      <c r="N36" s="120">
        <f t="shared" si="31"/>
        <v>0.86120814811692303</v>
      </c>
      <c r="O36" s="120">
        <f t="shared" si="32"/>
        <v>3.1275453800035629</v>
      </c>
      <c r="P36" s="234">
        <f t="shared" si="33"/>
        <v>217</v>
      </c>
      <c r="Q36" s="235">
        <f t="shared" si="34"/>
        <v>19</v>
      </c>
      <c r="R36" s="235">
        <f t="shared" si="35"/>
        <v>69</v>
      </c>
      <c r="T36">
        <v>504</v>
      </c>
      <c r="U36">
        <v>8030</v>
      </c>
      <c r="V36" t="s">
        <v>335</v>
      </c>
      <c r="W36">
        <v>2206.203</v>
      </c>
      <c r="X36">
        <v>750.76700000000005</v>
      </c>
      <c r="Y36">
        <v>2.9390000000000001</v>
      </c>
      <c r="Z36">
        <v>11.364000000000001</v>
      </c>
      <c r="AA36">
        <v>187.541088</v>
      </c>
      <c r="AB36">
        <v>0.34388200000000002</v>
      </c>
      <c r="AC36">
        <v>90.312468999999993</v>
      </c>
      <c r="AD36" s="1">
        <v>565</v>
      </c>
      <c r="AE36">
        <v>19</v>
      </c>
      <c r="AF36">
        <v>69</v>
      </c>
      <c r="AG36">
        <v>107</v>
      </c>
      <c r="AH36">
        <v>11.763838</v>
      </c>
      <c r="AI36">
        <v>3330.2</v>
      </c>
      <c r="AJ36">
        <v>244.5</v>
      </c>
      <c r="AK36">
        <v>217</v>
      </c>
      <c r="AL36">
        <v>124846</v>
      </c>
      <c r="AM36" t="s">
        <v>336</v>
      </c>
      <c r="AN36" t="s">
        <v>583</v>
      </c>
      <c r="AO36">
        <v>2206.203</v>
      </c>
      <c r="AR36" t="s">
        <v>120</v>
      </c>
      <c r="AS36" t="s">
        <v>123</v>
      </c>
      <c r="AT36" t="s">
        <v>216</v>
      </c>
      <c r="AU36" t="s">
        <v>335</v>
      </c>
      <c r="AV36" t="s">
        <v>259</v>
      </c>
      <c r="AW36">
        <v>1</v>
      </c>
      <c r="BB36">
        <v>0.66795454545454547</v>
      </c>
      <c r="BC36" t="s">
        <v>70</v>
      </c>
      <c r="BF36" t="s">
        <v>120</v>
      </c>
      <c r="BG36" s="5" t="s">
        <v>123</v>
      </c>
      <c r="BH36" t="s">
        <v>335</v>
      </c>
      <c r="BI36">
        <v>8030</v>
      </c>
      <c r="BJ36">
        <v>1</v>
      </c>
      <c r="BK36" t="s">
        <v>216</v>
      </c>
      <c r="BL36" t="s">
        <v>205</v>
      </c>
      <c r="BM36">
        <v>0.66795454545454547</v>
      </c>
      <c r="BN36" t="s">
        <v>70</v>
      </c>
      <c r="BO36" t="s">
        <v>242</v>
      </c>
      <c r="BP36">
        <v>2206.203</v>
      </c>
    </row>
    <row r="37" spans="1:68" ht="16.5">
      <c r="A37" s="126" t="str">
        <f t="shared" si="18"/>
        <v>공영급행</v>
      </c>
      <c r="B37" s="127" t="str">
        <f t="shared" si="19"/>
        <v>박용민</v>
      </c>
      <c r="C37" s="128" t="str">
        <f t="shared" si="20"/>
        <v>B</v>
      </c>
      <c r="D37" s="129">
        <f t="shared" si="21"/>
        <v>0.91571428571428581</v>
      </c>
      <c r="E37" s="130">
        <f t="shared" si="22"/>
        <v>5040</v>
      </c>
      <c r="F37" s="131" t="str">
        <f t="shared" si="23"/>
        <v>e음84</v>
      </c>
      <c r="G37" s="132" t="str">
        <f t="shared" si="24"/>
        <v>73아1554</v>
      </c>
      <c r="H37" s="133">
        <f t="shared" si="25"/>
        <v>1</v>
      </c>
      <c r="I37" s="134">
        <f t="shared" si="26"/>
        <v>2549.8580000000002</v>
      </c>
      <c r="J37" s="135">
        <f t="shared" si="27"/>
        <v>2.2038150776361815E-2</v>
      </c>
      <c r="K37" s="135">
        <f t="shared" si="28"/>
        <v>0.26955696021236836</v>
      </c>
      <c r="L37" s="135">
        <f t="shared" si="29"/>
        <v>0.20354074619057216</v>
      </c>
      <c r="M37" s="136">
        <f t="shared" si="30"/>
        <v>7.2389999999999999</v>
      </c>
      <c r="N37" s="137">
        <f t="shared" si="31"/>
        <v>3.9217870171593866E-2</v>
      </c>
      <c r="O37" s="137">
        <f t="shared" si="32"/>
        <v>0.70592166308868964</v>
      </c>
      <c r="P37" s="232">
        <f t="shared" si="33"/>
        <v>1</v>
      </c>
      <c r="Q37" s="233">
        <f t="shared" si="34"/>
        <v>1</v>
      </c>
      <c r="R37" s="233">
        <f t="shared" si="35"/>
        <v>18</v>
      </c>
      <c r="T37">
        <v>504</v>
      </c>
      <c r="U37">
        <v>5040</v>
      </c>
      <c r="V37" t="s">
        <v>184</v>
      </c>
      <c r="W37">
        <v>2549.8580000000002</v>
      </c>
      <c r="X37">
        <v>994.37599999999998</v>
      </c>
      <c r="Y37">
        <v>2.5640000000000001</v>
      </c>
      <c r="Z37">
        <v>7.2389999999999999</v>
      </c>
      <c r="AA37">
        <v>141.946574</v>
      </c>
      <c r="AB37">
        <v>3.1282399999999999</v>
      </c>
      <c r="AC37">
        <v>38.262687</v>
      </c>
      <c r="AD37" s="1">
        <v>519</v>
      </c>
      <c r="AE37">
        <v>1</v>
      </c>
      <c r="AF37">
        <v>18</v>
      </c>
      <c r="AG37">
        <v>67</v>
      </c>
      <c r="AH37">
        <v>17.963505000000001</v>
      </c>
      <c r="AI37">
        <v>12.1</v>
      </c>
      <c r="AJ37">
        <v>0</v>
      </c>
      <c r="AK37">
        <v>1</v>
      </c>
      <c r="AL37">
        <v>447</v>
      </c>
      <c r="AM37" t="s">
        <v>337</v>
      </c>
      <c r="AN37" t="s">
        <v>584</v>
      </c>
      <c r="AO37">
        <v>2549.8580000000002</v>
      </c>
      <c r="AR37" t="s">
        <v>120</v>
      </c>
      <c r="AS37" t="s">
        <v>128</v>
      </c>
      <c r="AT37" t="s">
        <v>227</v>
      </c>
      <c r="AU37" t="s">
        <v>184</v>
      </c>
      <c r="AV37" t="s">
        <v>48</v>
      </c>
      <c r="AW37">
        <v>1</v>
      </c>
      <c r="BB37">
        <v>0.91571428571428581</v>
      </c>
      <c r="BC37" t="s">
        <v>68</v>
      </c>
      <c r="BF37" t="s">
        <v>120</v>
      </c>
      <c r="BG37" t="s">
        <v>128</v>
      </c>
      <c r="BH37" t="s">
        <v>184</v>
      </c>
      <c r="BI37">
        <v>5040</v>
      </c>
      <c r="BJ37">
        <v>1</v>
      </c>
      <c r="BK37" t="s">
        <v>227</v>
      </c>
      <c r="BL37" t="s">
        <v>205</v>
      </c>
      <c r="BM37">
        <v>0.91571428571428581</v>
      </c>
      <c r="BN37" t="s">
        <v>68</v>
      </c>
      <c r="BO37" t="s">
        <v>206</v>
      </c>
      <c r="BP37">
        <v>2549.8580000000002</v>
      </c>
    </row>
    <row r="38" spans="1:68" ht="16.5">
      <c r="A38" s="109" t="str">
        <f t="shared" si="18"/>
        <v>공영급행</v>
      </c>
      <c r="B38" s="110" t="str">
        <f t="shared" si="19"/>
        <v>박윤만</v>
      </c>
      <c r="C38" s="111" t="str">
        <f t="shared" si="20"/>
        <v>F</v>
      </c>
      <c r="D38" s="112">
        <f t="shared" si="21"/>
        <v>0.746</v>
      </c>
      <c r="E38" s="113">
        <f t="shared" si="22"/>
        <v>1797</v>
      </c>
      <c r="F38" s="114" t="str">
        <f t="shared" si="23"/>
        <v>e음31</v>
      </c>
      <c r="G38" s="115" t="str">
        <f t="shared" si="24"/>
        <v>73아1578</v>
      </c>
      <c r="H38" s="116">
        <f t="shared" si="25"/>
        <v>1</v>
      </c>
      <c r="I38" s="117">
        <f t="shared" si="26"/>
        <v>2242.3980000000001</v>
      </c>
      <c r="J38" s="118">
        <f t="shared" si="27"/>
        <v>3.7441790258059188E-2</v>
      </c>
      <c r="K38" s="118">
        <f t="shared" si="28"/>
        <v>0.41675999661199131</v>
      </c>
      <c r="L38" s="118">
        <f t="shared" si="29"/>
        <v>0.23234055685030042</v>
      </c>
      <c r="M38" s="119">
        <f t="shared" si="30"/>
        <v>9.3490000000000002</v>
      </c>
      <c r="N38" s="120">
        <f t="shared" si="31"/>
        <v>0</v>
      </c>
      <c r="O38" s="120">
        <f t="shared" si="32"/>
        <v>0.49054628125783201</v>
      </c>
      <c r="P38" s="234">
        <f t="shared" si="33"/>
        <v>91</v>
      </c>
      <c r="Q38" s="235">
        <f t="shared" si="34"/>
        <v>0</v>
      </c>
      <c r="R38" s="235">
        <f t="shared" si="35"/>
        <v>11</v>
      </c>
      <c r="T38">
        <v>504</v>
      </c>
      <c r="U38">
        <v>1797</v>
      </c>
      <c r="V38" t="s">
        <v>185</v>
      </c>
      <c r="W38">
        <v>2242.3980000000001</v>
      </c>
      <c r="X38">
        <v>667.995</v>
      </c>
      <c r="Y38">
        <v>3.3570000000000002</v>
      </c>
      <c r="Z38">
        <v>9.3490000000000002</v>
      </c>
      <c r="AA38">
        <v>188.157723</v>
      </c>
      <c r="AB38">
        <v>7.0449619999999999</v>
      </c>
      <c r="AC38">
        <v>78.416612000000001</v>
      </c>
      <c r="AD38" s="1">
        <v>521</v>
      </c>
      <c r="AE38">
        <v>0</v>
      </c>
      <c r="AF38">
        <v>11</v>
      </c>
      <c r="AG38">
        <v>90</v>
      </c>
      <c r="AH38">
        <v>11.91765</v>
      </c>
      <c r="AI38">
        <v>264.5</v>
      </c>
      <c r="AJ38">
        <v>12.7</v>
      </c>
      <c r="AK38">
        <v>91</v>
      </c>
      <c r="AL38">
        <v>54726</v>
      </c>
      <c r="AM38" t="s">
        <v>338</v>
      </c>
      <c r="AN38" t="s">
        <v>585</v>
      </c>
      <c r="AO38">
        <v>2242.3980000000001</v>
      </c>
      <c r="AR38" t="s">
        <v>120</v>
      </c>
      <c r="AS38" t="s">
        <v>126</v>
      </c>
      <c r="AT38" t="s">
        <v>228</v>
      </c>
      <c r="AU38" t="s">
        <v>185</v>
      </c>
      <c r="AV38" t="s">
        <v>259</v>
      </c>
      <c r="AW38">
        <v>1</v>
      </c>
      <c r="BB38">
        <v>0.746</v>
      </c>
      <c r="BC38" t="s">
        <v>70</v>
      </c>
      <c r="BF38" t="s">
        <v>120</v>
      </c>
      <c r="BG38" s="5" t="s">
        <v>126</v>
      </c>
      <c r="BH38" t="s">
        <v>185</v>
      </c>
      <c r="BI38">
        <v>1797</v>
      </c>
      <c r="BJ38">
        <v>1</v>
      </c>
      <c r="BK38" t="s">
        <v>228</v>
      </c>
      <c r="BL38" t="s">
        <v>205</v>
      </c>
      <c r="BM38">
        <v>0.746</v>
      </c>
      <c r="BN38" t="s">
        <v>70</v>
      </c>
      <c r="BO38" t="s">
        <v>242</v>
      </c>
      <c r="BP38">
        <v>2242.3980000000001</v>
      </c>
    </row>
    <row r="39" spans="1:68" ht="16.5">
      <c r="A39" s="126" t="str">
        <f t="shared" si="18"/>
        <v>공영급행</v>
      </c>
      <c r="B39" s="127" t="str">
        <f t="shared" si="19"/>
        <v>박충래</v>
      </c>
      <c r="C39" s="128" t="str">
        <f t="shared" si="20"/>
        <v>B</v>
      </c>
      <c r="D39" s="129">
        <f t="shared" si="21"/>
        <v>0.90811558196881359</v>
      </c>
      <c r="E39" s="130">
        <f t="shared" si="22"/>
        <v>2818</v>
      </c>
      <c r="F39" s="131" t="str">
        <f t="shared" si="23"/>
        <v>14-1</v>
      </c>
      <c r="G39" s="132" t="str">
        <f t="shared" si="24"/>
        <v>70바3213</v>
      </c>
      <c r="H39" s="133">
        <f t="shared" si="25"/>
        <v>2</v>
      </c>
      <c r="I39" s="134">
        <f t="shared" si="26"/>
        <v>1888.683</v>
      </c>
      <c r="J39" s="135">
        <f t="shared" si="27"/>
        <v>3.1197064511976003E-2</v>
      </c>
      <c r="K39" s="135">
        <f t="shared" si="28"/>
        <v>0.36825312675791971</v>
      </c>
      <c r="L39" s="135">
        <f t="shared" si="29"/>
        <v>0.15619349567926433</v>
      </c>
      <c r="M39" s="136">
        <f t="shared" si="30"/>
        <v>10.167</v>
      </c>
      <c r="N39" s="137">
        <f t="shared" si="31"/>
        <v>0</v>
      </c>
      <c r="O39" s="137">
        <f t="shared" si="32"/>
        <v>1.5884084306365864</v>
      </c>
      <c r="P39" s="232">
        <f t="shared" si="33"/>
        <v>13</v>
      </c>
      <c r="Q39" s="233">
        <f t="shared" si="34"/>
        <v>0</v>
      </c>
      <c r="R39" s="233">
        <f t="shared" si="35"/>
        <v>30</v>
      </c>
      <c r="T39">
        <v>504</v>
      </c>
      <c r="U39">
        <v>2818</v>
      </c>
      <c r="V39" t="s">
        <v>451</v>
      </c>
      <c r="W39">
        <v>1888.683</v>
      </c>
      <c r="X39">
        <v>906.70500000000004</v>
      </c>
      <c r="Y39">
        <v>2.0830000000000002</v>
      </c>
      <c r="Z39">
        <v>10.167</v>
      </c>
      <c r="AA39">
        <v>126.32829599999999</v>
      </c>
      <c r="AB39">
        <v>3.9410720000000001</v>
      </c>
      <c r="AC39">
        <v>46.520789999999998</v>
      </c>
      <c r="AD39" s="1">
        <v>295</v>
      </c>
      <c r="AE39">
        <v>0</v>
      </c>
      <c r="AF39">
        <v>30</v>
      </c>
      <c r="AG39">
        <v>68</v>
      </c>
      <c r="AH39">
        <v>14.950593</v>
      </c>
      <c r="AI39">
        <v>185.1</v>
      </c>
      <c r="AJ39">
        <v>0</v>
      </c>
      <c r="AK39">
        <v>13</v>
      </c>
      <c r="AL39">
        <v>8800</v>
      </c>
      <c r="AM39" t="s">
        <v>452</v>
      </c>
      <c r="AN39" t="s">
        <v>586</v>
      </c>
      <c r="AO39">
        <v>1768.7570000000001</v>
      </c>
      <c r="AR39" t="s">
        <v>120</v>
      </c>
      <c r="AS39" t="s">
        <v>121</v>
      </c>
      <c r="AT39" t="s">
        <v>445</v>
      </c>
      <c r="AU39" t="s">
        <v>451</v>
      </c>
      <c r="AV39" t="s">
        <v>48</v>
      </c>
      <c r="AW39">
        <v>2</v>
      </c>
      <c r="BB39">
        <v>0.90811558196881359</v>
      </c>
      <c r="BC39" t="s">
        <v>68</v>
      </c>
      <c r="BF39" t="s">
        <v>120</v>
      </c>
      <c r="BG39" t="s">
        <v>121</v>
      </c>
      <c r="BH39" t="s">
        <v>451</v>
      </c>
      <c r="BI39">
        <v>2818</v>
      </c>
      <c r="BJ39">
        <v>2</v>
      </c>
      <c r="BK39" t="s">
        <v>445</v>
      </c>
      <c r="BL39" t="s">
        <v>252</v>
      </c>
      <c r="BM39">
        <v>0.90811558196881359</v>
      </c>
      <c r="BN39" t="s">
        <v>68</v>
      </c>
      <c r="BO39" t="s">
        <v>206</v>
      </c>
      <c r="BP39">
        <v>1888.683</v>
      </c>
    </row>
    <row r="40" spans="1:68" ht="16.5">
      <c r="A40" s="109" t="str">
        <f t="shared" si="18"/>
        <v>공영급행</v>
      </c>
      <c r="B40" s="110" t="str">
        <f t="shared" si="19"/>
        <v>배해성</v>
      </c>
      <c r="C40" s="111" t="str">
        <f t="shared" si="20"/>
        <v>C</v>
      </c>
      <c r="D40" s="112">
        <f t="shared" si="21"/>
        <v>0.89088888888888895</v>
      </c>
      <c r="E40" s="113">
        <f t="shared" si="22"/>
        <v>4004</v>
      </c>
      <c r="F40" s="114" t="str">
        <f t="shared" si="23"/>
        <v>e음31</v>
      </c>
      <c r="G40" s="115" t="str">
        <f t="shared" si="24"/>
        <v>73아1579</v>
      </c>
      <c r="H40" s="116">
        <f t="shared" si="25"/>
        <v>1</v>
      </c>
      <c r="I40" s="117">
        <f t="shared" si="26"/>
        <v>2077.567</v>
      </c>
      <c r="J40" s="118">
        <f t="shared" si="27"/>
        <v>1.3801173203558189E-2</v>
      </c>
      <c r="K40" s="118">
        <f t="shared" si="28"/>
        <v>0.49055829248267702</v>
      </c>
      <c r="L40" s="118">
        <f t="shared" si="29"/>
        <v>0.36581251049905972</v>
      </c>
      <c r="M40" s="119">
        <f t="shared" si="30"/>
        <v>9.0559999999999992</v>
      </c>
      <c r="N40" s="120">
        <f t="shared" si="31"/>
        <v>9.6266450131331505E-2</v>
      </c>
      <c r="O40" s="120">
        <f t="shared" si="32"/>
        <v>1.9734622276922957</v>
      </c>
      <c r="P40" s="234">
        <f t="shared" si="33"/>
        <v>134</v>
      </c>
      <c r="Q40" s="235">
        <f t="shared" si="34"/>
        <v>2</v>
      </c>
      <c r="R40" s="235">
        <f t="shared" si="35"/>
        <v>41</v>
      </c>
      <c r="T40">
        <v>504</v>
      </c>
      <c r="U40">
        <v>4004</v>
      </c>
      <c r="V40" t="s">
        <v>453</v>
      </c>
      <c r="W40">
        <v>2077.567</v>
      </c>
      <c r="X40">
        <v>518.27099999999996</v>
      </c>
      <c r="Y40">
        <v>4.0090000000000003</v>
      </c>
      <c r="Z40">
        <v>9.0559999999999992</v>
      </c>
      <c r="AA40">
        <v>182.45137299999999</v>
      </c>
      <c r="AB40">
        <v>2.518043</v>
      </c>
      <c r="AC40">
        <v>89.503034</v>
      </c>
      <c r="AD40" s="1">
        <v>760</v>
      </c>
      <c r="AE40">
        <v>2</v>
      </c>
      <c r="AF40">
        <v>41</v>
      </c>
      <c r="AG40">
        <v>89</v>
      </c>
      <c r="AH40">
        <v>11.386962</v>
      </c>
      <c r="AI40">
        <v>1591.5</v>
      </c>
      <c r="AJ40">
        <v>6.8</v>
      </c>
      <c r="AK40">
        <v>134</v>
      </c>
      <c r="AL40">
        <v>94995</v>
      </c>
      <c r="AM40" t="s">
        <v>454</v>
      </c>
      <c r="AN40" t="s">
        <v>587</v>
      </c>
      <c r="AO40">
        <v>2077.567</v>
      </c>
      <c r="AR40" t="s">
        <v>120</v>
      </c>
      <c r="AS40" t="s">
        <v>126</v>
      </c>
      <c r="AT40" t="s">
        <v>269</v>
      </c>
      <c r="AU40" t="s">
        <v>453</v>
      </c>
      <c r="AV40" t="s">
        <v>259</v>
      </c>
      <c r="AW40">
        <v>1</v>
      </c>
      <c r="BB40">
        <v>0.89088888888888895</v>
      </c>
      <c r="BC40" t="s">
        <v>69</v>
      </c>
      <c r="BF40" t="s">
        <v>120</v>
      </c>
      <c r="BG40" t="s">
        <v>126</v>
      </c>
      <c r="BH40" t="s">
        <v>453</v>
      </c>
      <c r="BI40">
        <v>4004</v>
      </c>
      <c r="BJ40">
        <v>1</v>
      </c>
      <c r="BK40" t="s">
        <v>269</v>
      </c>
      <c r="BL40" t="s">
        <v>205</v>
      </c>
      <c r="BM40">
        <v>0.89088888888888895</v>
      </c>
      <c r="BN40" t="s">
        <v>69</v>
      </c>
      <c r="BO40" t="s">
        <v>208</v>
      </c>
      <c r="BP40">
        <v>2077.567</v>
      </c>
    </row>
    <row r="41" spans="1:68" ht="16.5">
      <c r="A41" s="126" t="str">
        <f t="shared" si="18"/>
        <v>공영급행</v>
      </c>
      <c r="B41" s="127" t="str">
        <f t="shared" si="19"/>
        <v>백경인</v>
      </c>
      <c r="C41" s="128" t="str">
        <f t="shared" si="20"/>
        <v>D</v>
      </c>
      <c r="D41" s="129">
        <f t="shared" si="21"/>
        <v>0.83234647958483698</v>
      </c>
      <c r="E41" s="130">
        <f t="shared" si="22"/>
        <v>2942</v>
      </c>
      <c r="F41" s="131" t="str">
        <f t="shared" si="23"/>
        <v>14-1</v>
      </c>
      <c r="G41" s="132" t="str">
        <f t="shared" si="24"/>
        <v>70바3125</v>
      </c>
      <c r="H41" s="133">
        <f t="shared" si="25"/>
        <v>2</v>
      </c>
      <c r="I41" s="134">
        <f t="shared" si="26"/>
        <v>1590.981</v>
      </c>
      <c r="J41" s="135">
        <f t="shared" si="27"/>
        <v>1.8014441296012363E-2</v>
      </c>
      <c r="K41" s="135">
        <f t="shared" si="28"/>
        <v>0.33991306221503281</v>
      </c>
      <c r="L41" s="135">
        <f t="shared" si="29"/>
        <v>0.21307608324675154</v>
      </c>
      <c r="M41" s="136">
        <f t="shared" si="30"/>
        <v>14.029</v>
      </c>
      <c r="N41" s="137">
        <f t="shared" si="31"/>
        <v>0</v>
      </c>
      <c r="O41" s="137">
        <f t="shared" si="32"/>
        <v>3.456986601348476</v>
      </c>
      <c r="P41" s="232">
        <f t="shared" si="33"/>
        <v>8</v>
      </c>
      <c r="Q41" s="233">
        <f t="shared" si="34"/>
        <v>0</v>
      </c>
      <c r="R41" s="233">
        <f t="shared" si="35"/>
        <v>55</v>
      </c>
      <c r="T41">
        <v>504</v>
      </c>
      <c r="U41">
        <v>2942</v>
      </c>
      <c r="V41" t="s">
        <v>339</v>
      </c>
      <c r="W41">
        <v>1590.981</v>
      </c>
      <c r="X41">
        <v>861.22500000000002</v>
      </c>
      <c r="Y41">
        <v>1.847</v>
      </c>
      <c r="Z41">
        <v>14.029</v>
      </c>
      <c r="AA41">
        <v>100.796909</v>
      </c>
      <c r="AB41">
        <v>1.8158000000000001</v>
      </c>
      <c r="AC41">
        <v>34.262186</v>
      </c>
      <c r="AD41" s="1">
        <v>339</v>
      </c>
      <c r="AE41">
        <v>0</v>
      </c>
      <c r="AF41">
        <v>55</v>
      </c>
      <c r="AG41">
        <v>72</v>
      </c>
      <c r="AH41">
        <v>15.784025</v>
      </c>
      <c r="AI41">
        <v>159.6</v>
      </c>
      <c r="AJ41">
        <v>0</v>
      </c>
      <c r="AK41">
        <v>8</v>
      </c>
      <c r="AL41">
        <v>3135</v>
      </c>
      <c r="AM41" t="s">
        <v>340</v>
      </c>
      <c r="AN41" t="s">
        <v>588</v>
      </c>
      <c r="AO41">
        <v>1466.702</v>
      </c>
      <c r="AR41" t="s">
        <v>120</v>
      </c>
      <c r="AS41" t="s">
        <v>121</v>
      </c>
      <c r="AT41" t="s">
        <v>212</v>
      </c>
      <c r="AU41" t="s">
        <v>339</v>
      </c>
      <c r="AV41" t="s">
        <v>48</v>
      </c>
      <c r="AW41">
        <v>2</v>
      </c>
      <c r="BB41">
        <v>0.83234647958483698</v>
      </c>
      <c r="BC41" t="s">
        <v>67</v>
      </c>
      <c r="BF41" t="s">
        <v>120</v>
      </c>
      <c r="BG41" t="s">
        <v>121</v>
      </c>
      <c r="BH41" t="s">
        <v>339</v>
      </c>
      <c r="BI41">
        <v>2942</v>
      </c>
      <c r="BJ41">
        <v>2</v>
      </c>
      <c r="BK41" t="s">
        <v>212</v>
      </c>
      <c r="BL41" t="s">
        <v>256</v>
      </c>
      <c r="BM41">
        <v>0.83234647958483698</v>
      </c>
      <c r="BN41" t="s">
        <v>67</v>
      </c>
      <c r="BO41" t="s">
        <v>210</v>
      </c>
      <c r="BP41">
        <v>1590.981</v>
      </c>
    </row>
    <row r="42" spans="1:68" ht="16.5">
      <c r="A42" s="109" t="str">
        <f t="shared" si="18"/>
        <v>공영급행</v>
      </c>
      <c r="B42" s="110" t="str">
        <f t="shared" si="19"/>
        <v>서동진</v>
      </c>
      <c r="C42" s="111" t="str">
        <f t="shared" si="20"/>
        <v>F</v>
      </c>
      <c r="D42" s="112">
        <f t="shared" si="21"/>
        <v>0.79969355485806026</v>
      </c>
      <c r="E42" s="113">
        <f t="shared" si="22"/>
        <v>6652</v>
      </c>
      <c r="F42" s="114" t="str">
        <f t="shared" si="23"/>
        <v>14-1</v>
      </c>
      <c r="G42" s="115" t="str">
        <f t="shared" si="24"/>
        <v>70바3106</v>
      </c>
      <c r="H42" s="116">
        <f t="shared" si="25"/>
        <v>11</v>
      </c>
      <c r="I42" s="117">
        <f t="shared" si="26"/>
        <v>2236.2850000000003</v>
      </c>
      <c r="J42" s="118">
        <f t="shared" si="27"/>
        <v>3.2475482493326539E-2</v>
      </c>
      <c r="K42" s="118">
        <f t="shared" si="28"/>
        <v>0.39618414035334992</v>
      </c>
      <c r="L42" s="118">
        <f t="shared" si="29"/>
        <v>0.24191907560977241</v>
      </c>
      <c r="M42" s="119">
        <f t="shared" si="30"/>
        <v>12.587</v>
      </c>
      <c r="N42" s="120">
        <f t="shared" si="31"/>
        <v>0.17886807808485949</v>
      </c>
      <c r="O42" s="120">
        <f t="shared" si="32"/>
        <v>10.061329392273347</v>
      </c>
      <c r="P42" s="234">
        <f t="shared" si="33"/>
        <v>75</v>
      </c>
      <c r="Q42" s="235">
        <f t="shared" si="34"/>
        <v>4</v>
      </c>
      <c r="R42" s="235">
        <f t="shared" si="35"/>
        <v>225</v>
      </c>
      <c r="T42">
        <v>504</v>
      </c>
      <c r="U42">
        <v>6652</v>
      </c>
      <c r="V42" t="s">
        <v>341</v>
      </c>
      <c r="W42">
        <v>2236.2849999999999</v>
      </c>
      <c r="X42">
        <v>1233.3869999999999</v>
      </c>
      <c r="Y42">
        <v>1.8129999999999999</v>
      </c>
      <c r="Z42">
        <v>12.587</v>
      </c>
      <c r="AA42">
        <v>158.69996699999999</v>
      </c>
      <c r="AB42">
        <v>5.1538579999999996</v>
      </c>
      <c r="AC42">
        <v>62.874409999999997</v>
      </c>
      <c r="AD42" s="1">
        <v>541</v>
      </c>
      <c r="AE42">
        <v>4</v>
      </c>
      <c r="AF42">
        <v>225</v>
      </c>
      <c r="AG42">
        <v>72</v>
      </c>
      <c r="AH42">
        <v>14.091275</v>
      </c>
      <c r="AI42">
        <v>1019.1</v>
      </c>
      <c r="AJ42">
        <v>0</v>
      </c>
      <c r="AK42">
        <v>75</v>
      </c>
      <c r="AL42">
        <v>34240</v>
      </c>
      <c r="AM42" t="s">
        <v>342</v>
      </c>
      <c r="AN42" t="s">
        <v>589</v>
      </c>
      <c r="AO42">
        <v>447.17399999999998</v>
      </c>
      <c r="AR42" t="s">
        <v>120</v>
      </c>
      <c r="AS42" t="s">
        <v>121</v>
      </c>
      <c r="AT42" t="s">
        <v>243</v>
      </c>
      <c r="AU42" t="s">
        <v>341</v>
      </c>
      <c r="AV42" t="s">
        <v>48</v>
      </c>
      <c r="AW42">
        <v>11</v>
      </c>
      <c r="BB42">
        <v>0.79969355485806026</v>
      </c>
      <c r="BC42" t="s">
        <v>70</v>
      </c>
      <c r="BF42" t="s">
        <v>120</v>
      </c>
      <c r="BG42" t="s">
        <v>121</v>
      </c>
      <c r="BH42" t="s">
        <v>341</v>
      </c>
      <c r="BI42">
        <v>6652</v>
      </c>
      <c r="BJ42">
        <v>11</v>
      </c>
      <c r="BK42" t="s">
        <v>243</v>
      </c>
      <c r="BL42" t="s">
        <v>222</v>
      </c>
      <c r="BM42">
        <v>0.79969355485806026</v>
      </c>
      <c r="BN42" t="s">
        <v>70</v>
      </c>
      <c r="BO42" t="s">
        <v>242</v>
      </c>
      <c r="BP42">
        <v>2236.2850000000003</v>
      </c>
    </row>
    <row r="43" spans="1:68" ht="16.5">
      <c r="A43" s="126" t="str">
        <f t="shared" si="18"/>
        <v>공영급행</v>
      </c>
      <c r="B43" s="127" t="str">
        <f t="shared" si="19"/>
        <v>서성민</v>
      </c>
      <c r="C43" s="128" t="str">
        <f t="shared" si="20"/>
        <v>C</v>
      </c>
      <c r="D43" s="129">
        <f t="shared" si="21"/>
        <v>0.87053824324058038</v>
      </c>
      <c r="E43" s="130">
        <f t="shared" si="22"/>
        <v>5309</v>
      </c>
      <c r="F43" s="131" t="str">
        <f t="shared" si="23"/>
        <v>14-1</v>
      </c>
      <c r="G43" s="132" t="str">
        <f t="shared" si="24"/>
        <v>70바3210</v>
      </c>
      <c r="H43" s="133">
        <f t="shared" si="25"/>
        <v>2</v>
      </c>
      <c r="I43" s="134">
        <f t="shared" si="26"/>
        <v>1976.645</v>
      </c>
      <c r="J43" s="135">
        <f t="shared" si="27"/>
        <v>3.1405512544623315E-2</v>
      </c>
      <c r="K43" s="135">
        <f t="shared" si="28"/>
        <v>0.33905921425165669</v>
      </c>
      <c r="L43" s="135">
        <f t="shared" si="29"/>
        <v>0.15683139865782678</v>
      </c>
      <c r="M43" s="136">
        <f t="shared" si="30"/>
        <v>12.718999999999999</v>
      </c>
      <c r="N43" s="137">
        <f t="shared" si="31"/>
        <v>0</v>
      </c>
      <c r="O43" s="137">
        <f t="shared" si="32"/>
        <v>13.103010403992624</v>
      </c>
      <c r="P43" s="232">
        <f t="shared" si="33"/>
        <v>0</v>
      </c>
      <c r="Q43" s="233">
        <f t="shared" si="34"/>
        <v>0</v>
      </c>
      <c r="R43" s="233">
        <f t="shared" si="35"/>
        <v>259</v>
      </c>
      <c r="T43">
        <v>504</v>
      </c>
      <c r="U43">
        <v>5309</v>
      </c>
      <c r="V43" t="s">
        <v>343</v>
      </c>
      <c r="W43">
        <v>1976.645</v>
      </c>
      <c r="X43">
        <v>989.71900000000005</v>
      </c>
      <c r="Y43">
        <v>1.9970000000000001</v>
      </c>
      <c r="Z43">
        <v>12.718999999999999</v>
      </c>
      <c r="AA43">
        <v>123.605784</v>
      </c>
      <c r="AB43">
        <v>3.8819029999999999</v>
      </c>
      <c r="AC43">
        <v>41.909680000000002</v>
      </c>
      <c r="AD43" s="1">
        <v>310</v>
      </c>
      <c r="AE43">
        <v>0</v>
      </c>
      <c r="AF43">
        <v>259</v>
      </c>
      <c r="AG43">
        <v>76</v>
      </c>
      <c r="AH43">
        <v>15.991524999999999</v>
      </c>
      <c r="AI43">
        <v>445.6</v>
      </c>
      <c r="AJ43">
        <v>0</v>
      </c>
      <c r="AK43">
        <v>0</v>
      </c>
      <c r="AL43">
        <v>0</v>
      </c>
      <c r="AM43" t="s">
        <v>344</v>
      </c>
      <c r="AN43" t="s">
        <v>590</v>
      </c>
      <c r="AO43">
        <v>1873.088</v>
      </c>
      <c r="AR43" t="s">
        <v>120</v>
      </c>
      <c r="AS43" t="s">
        <v>121</v>
      </c>
      <c r="AT43" t="s">
        <v>254</v>
      </c>
      <c r="AU43" t="s">
        <v>343</v>
      </c>
      <c r="AV43" t="s">
        <v>48</v>
      </c>
      <c r="AW43">
        <v>2</v>
      </c>
      <c r="BB43">
        <v>0.87053824324058038</v>
      </c>
      <c r="BC43" t="s">
        <v>69</v>
      </c>
      <c r="BF43" t="s">
        <v>120</v>
      </c>
      <c r="BG43" s="5" t="s">
        <v>121</v>
      </c>
      <c r="BH43" t="s">
        <v>343</v>
      </c>
      <c r="BI43">
        <v>5309</v>
      </c>
      <c r="BJ43">
        <v>2</v>
      </c>
      <c r="BK43" t="s">
        <v>254</v>
      </c>
      <c r="BL43" t="s">
        <v>252</v>
      </c>
      <c r="BM43">
        <v>0.87053824324058038</v>
      </c>
      <c r="BN43" t="s">
        <v>69</v>
      </c>
      <c r="BO43" t="s">
        <v>208</v>
      </c>
      <c r="BP43">
        <v>1976.645</v>
      </c>
    </row>
    <row r="44" spans="1:68" ht="16.5">
      <c r="A44" s="109" t="str">
        <f t="shared" si="18"/>
        <v>공영급행</v>
      </c>
      <c r="B44" s="110" t="str">
        <f t="shared" si="19"/>
        <v>서영삼</v>
      </c>
      <c r="C44" s="111" t="str">
        <f t="shared" si="20"/>
        <v>F</v>
      </c>
      <c r="D44" s="112">
        <f t="shared" si="21"/>
        <v>0.76867386992874687</v>
      </c>
      <c r="E44" s="113">
        <f t="shared" si="22"/>
        <v>3233</v>
      </c>
      <c r="F44" s="114" t="str">
        <f t="shared" si="23"/>
        <v>e음88</v>
      </c>
      <c r="G44" s="115" t="str">
        <f t="shared" si="24"/>
        <v>73아1555</v>
      </c>
      <c r="H44" s="116">
        <f t="shared" si="25"/>
        <v>2</v>
      </c>
      <c r="I44" s="117">
        <f t="shared" si="26"/>
        <v>2207.6010000000001</v>
      </c>
      <c r="J44" s="118">
        <f t="shared" si="27"/>
        <v>2.2997200307699434E-2</v>
      </c>
      <c r="K44" s="118">
        <f t="shared" si="28"/>
        <v>0.37721744283587749</v>
      </c>
      <c r="L44" s="118">
        <f t="shared" si="29"/>
        <v>0.16443188782755577</v>
      </c>
      <c r="M44" s="119">
        <f t="shared" si="30"/>
        <v>9.6509999999999998</v>
      </c>
      <c r="N44" s="120">
        <f t="shared" si="31"/>
        <v>0</v>
      </c>
      <c r="O44" s="120">
        <f t="shared" si="32"/>
        <v>1.5854314253345598</v>
      </c>
      <c r="P44" s="234">
        <f t="shared" si="33"/>
        <v>31</v>
      </c>
      <c r="Q44" s="235">
        <f t="shared" si="34"/>
        <v>0</v>
      </c>
      <c r="R44" s="235">
        <f t="shared" si="35"/>
        <v>35</v>
      </c>
      <c r="T44">
        <v>504</v>
      </c>
      <c r="U44">
        <v>3233</v>
      </c>
      <c r="V44" t="s">
        <v>186</v>
      </c>
      <c r="W44">
        <v>2207.6010000000001</v>
      </c>
      <c r="X44">
        <v>1025.73</v>
      </c>
      <c r="Y44">
        <v>2.1520000000000001</v>
      </c>
      <c r="Z44">
        <v>9.6509999999999998</v>
      </c>
      <c r="AA44">
        <v>148.808853</v>
      </c>
      <c r="AB44">
        <v>3.4221870000000001</v>
      </c>
      <c r="AC44">
        <v>56.133294999999997</v>
      </c>
      <c r="AD44" s="1">
        <v>363</v>
      </c>
      <c r="AE44">
        <v>0</v>
      </c>
      <c r="AF44">
        <v>35</v>
      </c>
      <c r="AG44">
        <v>69</v>
      </c>
      <c r="AH44">
        <v>14.835145000000001</v>
      </c>
      <c r="AI44">
        <v>59.5</v>
      </c>
      <c r="AJ44">
        <v>0</v>
      </c>
      <c r="AK44">
        <v>31</v>
      </c>
      <c r="AL44">
        <v>17426</v>
      </c>
      <c r="AM44" t="s">
        <v>345</v>
      </c>
      <c r="AN44" t="s">
        <v>591</v>
      </c>
      <c r="AO44">
        <v>2073.4490000000001</v>
      </c>
      <c r="AR44" t="s">
        <v>120</v>
      </c>
      <c r="AS44" t="s">
        <v>130</v>
      </c>
      <c r="AT44" t="s">
        <v>217</v>
      </c>
      <c r="AU44" t="s">
        <v>186</v>
      </c>
      <c r="AV44" t="s">
        <v>48</v>
      </c>
      <c r="AW44">
        <v>2</v>
      </c>
      <c r="BB44">
        <v>0.76867386992874687</v>
      </c>
      <c r="BC44" t="s">
        <v>70</v>
      </c>
      <c r="BF44" t="s">
        <v>120</v>
      </c>
      <c r="BG44" s="5" t="s">
        <v>130</v>
      </c>
      <c r="BH44" t="s">
        <v>186</v>
      </c>
      <c r="BI44">
        <v>3233</v>
      </c>
      <c r="BJ44">
        <v>2</v>
      </c>
      <c r="BK44" t="s">
        <v>217</v>
      </c>
      <c r="BL44" t="s">
        <v>226</v>
      </c>
      <c r="BM44">
        <v>0.76867386992874687</v>
      </c>
      <c r="BN44" t="s">
        <v>70</v>
      </c>
      <c r="BO44" t="s">
        <v>242</v>
      </c>
      <c r="BP44">
        <v>2207.6010000000001</v>
      </c>
    </row>
    <row r="45" spans="1:68" ht="16.5">
      <c r="A45" s="126" t="str">
        <f t="shared" si="18"/>
        <v>공영급행</v>
      </c>
      <c r="B45" s="127" t="str">
        <f t="shared" si="19"/>
        <v>서종우</v>
      </c>
      <c r="C45" s="128" t="str">
        <f t="shared" si="20"/>
        <v>F</v>
      </c>
      <c r="D45" s="129">
        <f t="shared" si="21"/>
        <v>0.78900514025103086</v>
      </c>
      <c r="E45" s="130">
        <f t="shared" si="22"/>
        <v>1397</v>
      </c>
      <c r="F45" s="131" t="str">
        <f t="shared" si="23"/>
        <v>14-1</v>
      </c>
      <c r="G45" s="132" t="str">
        <f t="shared" si="24"/>
        <v>70바3109</v>
      </c>
      <c r="H45" s="133">
        <f t="shared" si="25"/>
        <v>4</v>
      </c>
      <c r="I45" s="134">
        <f t="shared" si="26"/>
        <v>2134.1819999999998</v>
      </c>
      <c r="J45" s="135">
        <f t="shared" si="27"/>
        <v>1.5594782421952419E-2</v>
      </c>
      <c r="K45" s="135">
        <f t="shared" si="28"/>
        <v>0.35625227731707604</v>
      </c>
      <c r="L45" s="135">
        <f t="shared" si="29"/>
        <v>4.0296469560702888E-2</v>
      </c>
      <c r="M45" s="136">
        <f t="shared" si="30"/>
        <v>11.173</v>
      </c>
      <c r="N45" s="137">
        <f t="shared" si="31"/>
        <v>0</v>
      </c>
      <c r="O45" s="137">
        <f t="shared" si="32"/>
        <v>52.385410428913751</v>
      </c>
      <c r="P45" s="232">
        <f t="shared" si="33"/>
        <v>4</v>
      </c>
      <c r="Q45" s="233">
        <f t="shared" si="34"/>
        <v>0</v>
      </c>
      <c r="R45" s="233">
        <f t="shared" si="35"/>
        <v>1118</v>
      </c>
      <c r="T45">
        <v>504</v>
      </c>
      <c r="U45">
        <v>1397</v>
      </c>
      <c r="V45" t="s">
        <v>346</v>
      </c>
      <c r="W45">
        <v>2134.1819999999998</v>
      </c>
      <c r="X45">
        <v>1138.1289999999999</v>
      </c>
      <c r="Y45">
        <v>1.875</v>
      </c>
      <c r="Z45">
        <v>11.173</v>
      </c>
      <c r="AA45">
        <v>140.39272500000001</v>
      </c>
      <c r="AB45">
        <v>2.1893940000000001</v>
      </c>
      <c r="AC45">
        <v>50.015228</v>
      </c>
      <c r="AD45" s="1">
        <v>86</v>
      </c>
      <c r="AE45">
        <v>0</v>
      </c>
      <c r="AF45">
        <v>1118</v>
      </c>
      <c r="AG45">
        <v>86</v>
      </c>
      <c r="AH45">
        <v>15.201514</v>
      </c>
      <c r="AI45">
        <v>1178.2</v>
      </c>
      <c r="AJ45">
        <v>5.8</v>
      </c>
      <c r="AK45">
        <v>4</v>
      </c>
      <c r="AL45">
        <v>772</v>
      </c>
      <c r="AM45" t="s">
        <v>347</v>
      </c>
      <c r="AN45" t="s">
        <v>592</v>
      </c>
      <c r="AO45">
        <v>1785.759</v>
      </c>
      <c r="AR45" t="s">
        <v>120</v>
      </c>
      <c r="AS45" t="s">
        <v>121</v>
      </c>
      <c r="AT45" t="s">
        <v>245</v>
      </c>
      <c r="AU45" t="s">
        <v>346</v>
      </c>
      <c r="AV45" t="s">
        <v>48</v>
      </c>
      <c r="AW45">
        <v>4</v>
      </c>
      <c r="BB45">
        <v>0.78900514025103086</v>
      </c>
      <c r="BC45" t="s">
        <v>70</v>
      </c>
      <c r="BF45" t="s">
        <v>120</v>
      </c>
      <c r="BG45" t="s">
        <v>121</v>
      </c>
      <c r="BH45" t="s">
        <v>346</v>
      </c>
      <c r="BI45">
        <v>1397</v>
      </c>
      <c r="BJ45">
        <v>4</v>
      </c>
      <c r="BK45" t="s">
        <v>245</v>
      </c>
      <c r="BL45" t="s">
        <v>247</v>
      </c>
      <c r="BM45">
        <v>0.78900514025103086</v>
      </c>
      <c r="BN45" t="s">
        <v>70</v>
      </c>
      <c r="BO45" t="s">
        <v>242</v>
      </c>
      <c r="BP45">
        <v>2134.1819999999998</v>
      </c>
    </row>
    <row r="46" spans="1:68" ht="16.5">
      <c r="A46" s="109" t="str">
        <f t="shared" si="18"/>
        <v>공영급행</v>
      </c>
      <c r="B46" s="110" t="str">
        <f t="shared" si="19"/>
        <v>성경구</v>
      </c>
      <c r="C46" s="111" t="str">
        <f t="shared" si="20"/>
        <v>C</v>
      </c>
      <c r="D46" s="112">
        <f t="shared" si="21"/>
        <v>0.87344827586206897</v>
      </c>
      <c r="E46" s="113">
        <f t="shared" si="22"/>
        <v>7739</v>
      </c>
      <c r="F46" s="114" t="str">
        <f t="shared" si="23"/>
        <v>e음86</v>
      </c>
      <c r="G46" s="115" t="str">
        <f t="shared" si="24"/>
        <v>73아1557</v>
      </c>
      <c r="H46" s="116">
        <f t="shared" si="25"/>
        <v>1</v>
      </c>
      <c r="I46" s="117">
        <f t="shared" si="26"/>
        <v>2569.0189999999998</v>
      </c>
      <c r="J46" s="118">
        <f t="shared" si="27"/>
        <v>1.6897991937522481E-2</v>
      </c>
      <c r="K46" s="118">
        <f t="shared" si="28"/>
        <v>0.29319710374756819</v>
      </c>
      <c r="L46" s="118">
        <f t="shared" si="29"/>
        <v>4.9824466070511747E-2</v>
      </c>
      <c r="M46" s="119">
        <f t="shared" si="30"/>
        <v>6.6319999999999997</v>
      </c>
      <c r="N46" s="120">
        <f t="shared" si="31"/>
        <v>0</v>
      </c>
      <c r="O46" s="120">
        <f t="shared" si="32"/>
        <v>0.15570145647034919</v>
      </c>
      <c r="P46" s="234">
        <f t="shared" si="33"/>
        <v>4</v>
      </c>
      <c r="Q46" s="235">
        <f t="shared" si="34"/>
        <v>0</v>
      </c>
      <c r="R46" s="235">
        <f t="shared" si="35"/>
        <v>4</v>
      </c>
      <c r="T46">
        <v>504</v>
      </c>
      <c r="U46">
        <v>7739</v>
      </c>
      <c r="V46" t="s">
        <v>348</v>
      </c>
      <c r="W46">
        <v>2569.0189999999998</v>
      </c>
      <c r="X46">
        <v>1014.1660000000001</v>
      </c>
      <c r="Y46">
        <v>2.5329999999999999</v>
      </c>
      <c r="Z46">
        <v>6.6319999999999997</v>
      </c>
      <c r="AA46">
        <v>164.98824300000001</v>
      </c>
      <c r="AB46">
        <v>2.7879700000000001</v>
      </c>
      <c r="AC46">
        <v>48.374074999999998</v>
      </c>
      <c r="AD46" s="1">
        <v>128</v>
      </c>
      <c r="AE46">
        <v>0</v>
      </c>
      <c r="AF46">
        <v>4</v>
      </c>
      <c r="AG46">
        <v>67</v>
      </c>
      <c r="AH46">
        <v>15.570921</v>
      </c>
      <c r="AI46">
        <v>55.2</v>
      </c>
      <c r="AJ46">
        <v>0</v>
      </c>
      <c r="AK46">
        <v>4</v>
      </c>
      <c r="AL46">
        <v>645</v>
      </c>
      <c r="AM46" t="s">
        <v>349</v>
      </c>
      <c r="AN46" t="s">
        <v>593</v>
      </c>
      <c r="AO46">
        <v>2569.0189999999998</v>
      </c>
      <c r="AR46" t="s">
        <v>120</v>
      </c>
      <c r="AS46" t="s">
        <v>129</v>
      </c>
      <c r="AT46" t="s">
        <v>215</v>
      </c>
      <c r="AU46" t="s">
        <v>348</v>
      </c>
      <c r="AV46" t="s">
        <v>48</v>
      </c>
      <c r="AW46">
        <v>1</v>
      </c>
      <c r="BB46">
        <v>0.87344827586206897</v>
      </c>
      <c r="BC46" t="s">
        <v>69</v>
      </c>
      <c r="BF46" t="s">
        <v>120</v>
      </c>
      <c r="BG46" s="5" t="s">
        <v>129</v>
      </c>
      <c r="BH46" t="s">
        <v>348</v>
      </c>
      <c r="BI46">
        <v>7739</v>
      </c>
      <c r="BJ46">
        <v>1</v>
      </c>
      <c r="BK46" t="s">
        <v>215</v>
      </c>
      <c r="BL46" t="s">
        <v>205</v>
      </c>
      <c r="BM46">
        <v>0.87344827586206897</v>
      </c>
      <c r="BN46" t="s">
        <v>69</v>
      </c>
      <c r="BO46" t="s">
        <v>208</v>
      </c>
      <c r="BP46">
        <v>2569.0189999999998</v>
      </c>
    </row>
    <row r="47" spans="1:68" ht="16.5">
      <c r="A47" s="126" t="str">
        <f t="shared" si="18"/>
        <v>공영급행</v>
      </c>
      <c r="B47" s="127" t="str">
        <f t="shared" si="19"/>
        <v>손강성</v>
      </c>
      <c r="C47" s="128" t="str">
        <f t="shared" si="20"/>
        <v>D</v>
      </c>
      <c r="D47" s="129">
        <f t="shared" si="21"/>
        <v>0.83199729345776796</v>
      </c>
      <c r="E47" s="130">
        <f t="shared" si="22"/>
        <v>5435</v>
      </c>
      <c r="F47" s="131" t="str">
        <f t="shared" si="23"/>
        <v>e음86</v>
      </c>
      <c r="G47" s="132" t="str">
        <f t="shared" si="24"/>
        <v>73아1557</v>
      </c>
      <c r="H47" s="133">
        <f t="shared" si="25"/>
        <v>9</v>
      </c>
      <c r="I47" s="134">
        <f t="shared" si="26"/>
        <v>1910.8520000000001</v>
      </c>
      <c r="J47" s="135">
        <f t="shared" si="27"/>
        <v>1.6458311636411913E-2</v>
      </c>
      <c r="K47" s="135">
        <f t="shared" si="28"/>
        <v>0.4121144258374011</v>
      </c>
      <c r="L47" s="135">
        <f t="shared" si="29"/>
        <v>0.22712381701984244</v>
      </c>
      <c r="M47" s="136">
        <f t="shared" si="30"/>
        <v>8.3109999999999999</v>
      </c>
      <c r="N47" s="137">
        <f t="shared" si="31"/>
        <v>0</v>
      </c>
      <c r="O47" s="137">
        <f t="shared" si="32"/>
        <v>2.6166338366341297</v>
      </c>
      <c r="P47" s="232">
        <f t="shared" si="33"/>
        <v>95</v>
      </c>
      <c r="Q47" s="233">
        <f t="shared" si="34"/>
        <v>0</v>
      </c>
      <c r="R47" s="233">
        <f t="shared" si="35"/>
        <v>50</v>
      </c>
      <c r="T47">
        <v>504</v>
      </c>
      <c r="U47">
        <v>5435</v>
      </c>
      <c r="V47" t="s">
        <v>470</v>
      </c>
      <c r="W47">
        <v>1910.8520000000001</v>
      </c>
      <c r="X47">
        <v>692.31299999999999</v>
      </c>
      <c r="Y47">
        <v>2.76</v>
      </c>
      <c r="Z47">
        <v>8.3109999999999999</v>
      </c>
      <c r="AA47">
        <v>149.416359</v>
      </c>
      <c r="AB47">
        <v>2.4591409999999998</v>
      </c>
      <c r="AC47">
        <v>61.576636999999998</v>
      </c>
      <c r="AD47" s="1">
        <v>434</v>
      </c>
      <c r="AE47">
        <v>0</v>
      </c>
      <c r="AF47">
        <v>50</v>
      </c>
      <c r="AG47">
        <v>73</v>
      </c>
      <c r="AH47">
        <v>12.788773000000001</v>
      </c>
      <c r="AI47">
        <v>482.3</v>
      </c>
      <c r="AJ47">
        <v>0</v>
      </c>
      <c r="AK47">
        <v>95</v>
      </c>
      <c r="AL47">
        <v>48307</v>
      </c>
      <c r="AM47" t="s">
        <v>471</v>
      </c>
      <c r="AN47" t="s">
        <v>594</v>
      </c>
      <c r="AO47">
        <v>243.179</v>
      </c>
      <c r="AR47" t="s">
        <v>120</v>
      </c>
      <c r="AS47" t="s">
        <v>129</v>
      </c>
      <c r="AT47" t="s">
        <v>215</v>
      </c>
      <c r="AU47" t="s">
        <v>470</v>
      </c>
      <c r="AV47" t="s">
        <v>48</v>
      </c>
      <c r="AW47">
        <v>9</v>
      </c>
      <c r="BB47">
        <v>0.83199729345776796</v>
      </c>
      <c r="BC47" t="s">
        <v>67</v>
      </c>
      <c r="BF47" t="s">
        <v>120</v>
      </c>
      <c r="BG47" s="5" t="s">
        <v>129</v>
      </c>
      <c r="BH47" t="s">
        <v>470</v>
      </c>
      <c r="BI47">
        <v>5435</v>
      </c>
      <c r="BJ47">
        <v>9</v>
      </c>
      <c r="BK47" t="s">
        <v>215</v>
      </c>
      <c r="BL47" t="s">
        <v>277</v>
      </c>
      <c r="BM47">
        <v>0.83199729345776796</v>
      </c>
      <c r="BN47" t="s">
        <v>67</v>
      </c>
      <c r="BO47" t="s">
        <v>210</v>
      </c>
      <c r="BP47">
        <v>1910.8520000000001</v>
      </c>
    </row>
    <row r="48" spans="1:68" ht="16.5">
      <c r="A48" s="109" t="str">
        <f t="shared" si="18"/>
        <v>공영급행</v>
      </c>
      <c r="B48" s="110" t="str">
        <f t="shared" si="19"/>
        <v>송광섭</v>
      </c>
      <c r="C48" s="111" t="str">
        <f t="shared" si="20"/>
        <v>S</v>
      </c>
      <c r="D48" s="112">
        <f t="shared" si="21"/>
        <v>1.0228571428571429</v>
      </c>
      <c r="E48" s="113">
        <f t="shared" si="22"/>
        <v>5805</v>
      </c>
      <c r="F48" s="114" t="str">
        <f t="shared" si="23"/>
        <v>e음53</v>
      </c>
      <c r="G48" s="115" t="str">
        <f t="shared" si="24"/>
        <v>73아1564</v>
      </c>
      <c r="H48" s="116">
        <f t="shared" si="25"/>
        <v>1</v>
      </c>
      <c r="I48" s="117">
        <f t="shared" si="26"/>
        <v>1898.9960000000001</v>
      </c>
      <c r="J48" s="118">
        <f t="shared" si="27"/>
        <v>2.2834509717612728E-3</v>
      </c>
      <c r="K48" s="118">
        <f t="shared" si="28"/>
        <v>0.26039243826464031</v>
      </c>
      <c r="L48" s="118">
        <f t="shared" si="29"/>
        <v>0.23012160109868582</v>
      </c>
      <c r="M48" s="119">
        <f t="shared" si="30"/>
        <v>3.4740000000000002</v>
      </c>
      <c r="N48" s="120">
        <f t="shared" si="31"/>
        <v>0</v>
      </c>
      <c r="O48" s="120">
        <f t="shared" si="32"/>
        <v>0.52659405285740457</v>
      </c>
      <c r="P48" s="234">
        <f t="shared" si="33"/>
        <v>0</v>
      </c>
      <c r="Q48" s="235">
        <f t="shared" si="34"/>
        <v>0</v>
      </c>
      <c r="R48" s="235">
        <f t="shared" si="35"/>
        <v>10</v>
      </c>
      <c r="T48">
        <v>504</v>
      </c>
      <c r="U48">
        <v>5805</v>
      </c>
      <c r="V48" t="s">
        <v>350</v>
      </c>
      <c r="W48">
        <v>1898.9960000000001</v>
      </c>
      <c r="X48">
        <v>663.17</v>
      </c>
      <c r="Y48">
        <v>2.8639999999999999</v>
      </c>
      <c r="Z48">
        <v>3.4740000000000002</v>
      </c>
      <c r="AA48">
        <v>128.803291</v>
      </c>
      <c r="AB48">
        <v>0.29411599999999999</v>
      </c>
      <c r="AC48">
        <v>33.539403</v>
      </c>
      <c r="AD48" s="1">
        <v>437</v>
      </c>
      <c r="AE48">
        <v>0</v>
      </c>
      <c r="AF48">
        <v>10</v>
      </c>
      <c r="AG48">
        <v>58</v>
      </c>
      <c r="AH48">
        <v>14.743380999999999</v>
      </c>
      <c r="AI48">
        <v>0</v>
      </c>
      <c r="AJ48">
        <v>0</v>
      </c>
      <c r="AK48">
        <v>0</v>
      </c>
      <c r="AL48">
        <v>0</v>
      </c>
      <c r="AM48" t="s">
        <v>351</v>
      </c>
      <c r="AN48" t="s">
        <v>595</v>
      </c>
      <c r="AO48">
        <v>1898.9960000000001</v>
      </c>
      <c r="AR48" t="s">
        <v>120</v>
      </c>
      <c r="AS48" t="s">
        <v>127</v>
      </c>
      <c r="AT48" t="s">
        <v>274</v>
      </c>
      <c r="AU48" t="s">
        <v>350</v>
      </c>
      <c r="AV48" t="s">
        <v>48</v>
      </c>
      <c r="AW48">
        <v>1</v>
      </c>
      <c r="BB48">
        <v>1.0228571428571429</v>
      </c>
      <c r="BC48" t="s">
        <v>71</v>
      </c>
      <c r="BF48" t="s">
        <v>120</v>
      </c>
      <c r="BG48" s="5" t="s">
        <v>127</v>
      </c>
      <c r="BH48" t="s">
        <v>350</v>
      </c>
      <c r="BI48">
        <v>5805</v>
      </c>
      <c r="BJ48">
        <v>1</v>
      </c>
      <c r="BK48" t="s">
        <v>274</v>
      </c>
      <c r="BL48" t="s">
        <v>205</v>
      </c>
      <c r="BM48">
        <v>1.0228571428571429</v>
      </c>
      <c r="BN48" t="s">
        <v>71</v>
      </c>
      <c r="BO48" t="s">
        <v>207</v>
      </c>
      <c r="BP48">
        <v>1898.9960000000001</v>
      </c>
    </row>
    <row r="49" spans="1:68" ht="16.5">
      <c r="A49" s="126" t="str">
        <f t="shared" si="18"/>
        <v>공영급행</v>
      </c>
      <c r="B49" s="127" t="str">
        <f t="shared" si="19"/>
        <v>신광현</v>
      </c>
      <c r="C49" s="128" t="str">
        <f t="shared" si="20"/>
        <v>S</v>
      </c>
      <c r="D49" s="129">
        <f t="shared" si="21"/>
        <v>1.0920454545454543</v>
      </c>
      <c r="E49" s="130">
        <f t="shared" si="22"/>
        <v>766</v>
      </c>
      <c r="F49" s="131" t="str">
        <f t="shared" si="23"/>
        <v>e음22</v>
      </c>
      <c r="G49" s="132" t="str">
        <f t="shared" si="24"/>
        <v>73아1575</v>
      </c>
      <c r="H49" s="133">
        <f t="shared" si="25"/>
        <v>1</v>
      </c>
      <c r="I49" s="134">
        <f t="shared" si="26"/>
        <v>1989.5029999999999</v>
      </c>
      <c r="J49" s="135">
        <f t="shared" si="27"/>
        <v>5.6245122527127196E-3</v>
      </c>
      <c r="K49" s="135">
        <f t="shared" si="28"/>
        <v>0.40946584727421376</v>
      </c>
      <c r="L49" s="135">
        <f t="shared" si="29"/>
        <v>0.48705631506964303</v>
      </c>
      <c r="M49" s="136">
        <f t="shared" si="30"/>
        <v>3.238</v>
      </c>
      <c r="N49" s="137">
        <f t="shared" si="31"/>
        <v>5.0263809604710323E-2</v>
      </c>
      <c r="O49" s="137">
        <f t="shared" si="32"/>
        <v>1.3068590497224684</v>
      </c>
      <c r="P49" s="232">
        <f t="shared" si="33"/>
        <v>121</v>
      </c>
      <c r="Q49" s="233">
        <f t="shared" si="34"/>
        <v>1</v>
      </c>
      <c r="R49" s="233">
        <f t="shared" si="35"/>
        <v>26</v>
      </c>
      <c r="T49">
        <v>504</v>
      </c>
      <c r="U49">
        <v>766</v>
      </c>
      <c r="V49" t="s">
        <v>352</v>
      </c>
      <c r="W49">
        <v>1989.5029999999999</v>
      </c>
      <c r="X49">
        <v>414.05900000000003</v>
      </c>
      <c r="Y49">
        <v>4.8049999999999997</v>
      </c>
      <c r="Z49">
        <v>3.238</v>
      </c>
      <c r="AA49">
        <v>149.34219400000001</v>
      </c>
      <c r="AB49">
        <v>0.83997699999999997</v>
      </c>
      <c r="AC49">
        <v>61.150528000000001</v>
      </c>
      <c r="AD49" s="1">
        <v>969</v>
      </c>
      <c r="AE49">
        <v>1</v>
      </c>
      <c r="AF49">
        <v>26</v>
      </c>
      <c r="AG49">
        <v>84</v>
      </c>
      <c r="AH49">
        <v>13.321774</v>
      </c>
      <c r="AI49">
        <v>2202</v>
      </c>
      <c r="AJ49">
        <v>17</v>
      </c>
      <c r="AK49">
        <v>121</v>
      </c>
      <c r="AL49">
        <v>48117</v>
      </c>
      <c r="AM49" t="s">
        <v>353</v>
      </c>
      <c r="AN49" t="s">
        <v>596</v>
      </c>
      <c r="AO49">
        <v>1989.5029999999999</v>
      </c>
      <c r="AR49" t="s">
        <v>120</v>
      </c>
      <c r="AS49" t="s">
        <v>125</v>
      </c>
      <c r="AT49" t="s">
        <v>264</v>
      </c>
      <c r="AU49" t="s">
        <v>352</v>
      </c>
      <c r="AV49" t="s">
        <v>259</v>
      </c>
      <c r="AW49">
        <v>1</v>
      </c>
      <c r="BB49">
        <v>1.0920454545454543</v>
      </c>
      <c r="BC49" t="s">
        <v>71</v>
      </c>
      <c r="BF49" t="s">
        <v>120</v>
      </c>
      <c r="BG49" t="s">
        <v>125</v>
      </c>
      <c r="BH49" t="s">
        <v>352</v>
      </c>
      <c r="BI49">
        <v>766</v>
      </c>
      <c r="BJ49">
        <v>1</v>
      </c>
      <c r="BK49" t="s">
        <v>264</v>
      </c>
      <c r="BL49" t="s">
        <v>205</v>
      </c>
      <c r="BM49">
        <v>1.0920454545454543</v>
      </c>
      <c r="BN49" t="s">
        <v>71</v>
      </c>
      <c r="BO49" t="s">
        <v>207</v>
      </c>
      <c r="BP49">
        <v>1989.5029999999999</v>
      </c>
    </row>
    <row r="50" spans="1:68" ht="16.5">
      <c r="A50" s="109" t="str">
        <f t="shared" si="18"/>
        <v>공영급행</v>
      </c>
      <c r="B50" s="110" t="str">
        <f t="shared" si="19"/>
        <v>신형순</v>
      </c>
      <c r="C50" s="111" t="str">
        <f t="shared" si="20"/>
        <v>S</v>
      </c>
      <c r="D50" s="112">
        <f t="shared" si="21"/>
        <v>1.1993181818181817</v>
      </c>
      <c r="E50" s="113">
        <f t="shared" si="22"/>
        <v>5560</v>
      </c>
      <c r="F50" s="114" t="str">
        <f t="shared" si="23"/>
        <v>e음21</v>
      </c>
      <c r="G50" s="115" t="str">
        <f t="shared" si="24"/>
        <v>73아1574</v>
      </c>
      <c r="H50" s="116">
        <f t="shared" si="25"/>
        <v>1</v>
      </c>
      <c r="I50" s="117">
        <f t="shared" si="26"/>
        <v>608.35299999999995</v>
      </c>
      <c r="J50" s="118">
        <f t="shared" si="27"/>
        <v>3.8160020223165659E-3</v>
      </c>
      <c r="K50" s="118">
        <f t="shared" si="28"/>
        <v>0.28984704446741261</v>
      </c>
      <c r="L50" s="118">
        <f t="shared" si="29"/>
        <v>0.37149483934491984</v>
      </c>
      <c r="M50" s="119">
        <f t="shared" si="30"/>
        <v>6.1020000000000003</v>
      </c>
      <c r="N50" s="120">
        <f t="shared" si="31"/>
        <v>0</v>
      </c>
      <c r="O50" s="120">
        <f t="shared" si="32"/>
        <v>1.4794042274797692</v>
      </c>
      <c r="P50" s="234">
        <f t="shared" si="33"/>
        <v>11</v>
      </c>
      <c r="Q50" s="235">
        <f t="shared" si="34"/>
        <v>0</v>
      </c>
      <c r="R50" s="235">
        <f t="shared" si="35"/>
        <v>9</v>
      </c>
      <c r="T50">
        <v>504</v>
      </c>
      <c r="U50">
        <v>5560</v>
      </c>
      <c r="V50" t="s">
        <v>354</v>
      </c>
      <c r="W50">
        <v>608.35299999999995</v>
      </c>
      <c r="X50">
        <v>115.276</v>
      </c>
      <c r="Y50">
        <v>5.2770000000000001</v>
      </c>
      <c r="Z50">
        <v>6.1020000000000003</v>
      </c>
      <c r="AA50">
        <v>28.023308</v>
      </c>
      <c r="AB50">
        <v>0.106937</v>
      </c>
      <c r="AC50">
        <v>8.1224729999999994</v>
      </c>
      <c r="AD50" s="1">
        <v>226</v>
      </c>
      <c r="AE50">
        <v>0</v>
      </c>
      <c r="AF50">
        <v>9</v>
      </c>
      <c r="AG50">
        <v>87</v>
      </c>
      <c r="AH50">
        <v>21.708821</v>
      </c>
      <c r="AI50">
        <v>1125.2</v>
      </c>
      <c r="AJ50">
        <v>4.5</v>
      </c>
      <c r="AK50">
        <v>11</v>
      </c>
      <c r="AL50">
        <v>1409</v>
      </c>
      <c r="AM50" t="s">
        <v>355</v>
      </c>
      <c r="AN50" t="s">
        <v>597</v>
      </c>
      <c r="AO50">
        <v>608.35299999999995</v>
      </c>
      <c r="AR50" t="s">
        <v>120</v>
      </c>
      <c r="AS50" t="s">
        <v>124</v>
      </c>
      <c r="AT50" t="s">
        <v>221</v>
      </c>
      <c r="AU50" t="s">
        <v>354</v>
      </c>
      <c r="AV50" t="s">
        <v>259</v>
      </c>
      <c r="AW50">
        <v>1</v>
      </c>
      <c r="BB50">
        <v>1.1993181818181817</v>
      </c>
      <c r="BC50" t="s">
        <v>71</v>
      </c>
      <c r="BF50" t="s">
        <v>120</v>
      </c>
      <c r="BG50" s="5" t="s">
        <v>124</v>
      </c>
      <c r="BH50" t="s">
        <v>354</v>
      </c>
      <c r="BI50">
        <v>5560</v>
      </c>
      <c r="BJ50">
        <v>1</v>
      </c>
      <c r="BK50" t="s">
        <v>221</v>
      </c>
      <c r="BL50" t="s">
        <v>205</v>
      </c>
      <c r="BM50">
        <v>1.1993181818181817</v>
      </c>
      <c r="BN50" t="s">
        <v>71</v>
      </c>
      <c r="BO50" t="s">
        <v>207</v>
      </c>
      <c r="BP50">
        <v>608.35299999999995</v>
      </c>
    </row>
    <row r="51" spans="1:68" ht="16.5">
      <c r="A51" s="126" t="str">
        <f t="shared" si="18"/>
        <v>공영급행</v>
      </c>
      <c r="B51" s="127" t="str">
        <f t="shared" si="19"/>
        <v>심의섭</v>
      </c>
      <c r="C51" s="128" t="str">
        <f t="shared" si="20"/>
        <v>S</v>
      </c>
      <c r="D51" s="129">
        <f t="shared" si="21"/>
        <v>1.0072126899147573</v>
      </c>
      <c r="E51" s="130">
        <f t="shared" si="22"/>
        <v>8359</v>
      </c>
      <c r="F51" s="131" t="str">
        <f t="shared" si="23"/>
        <v>e음31</v>
      </c>
      <c r="G51" s="132" t="str">
        <f t="shared" si="24"/>
        <v>73아1578</v>
      </c>
      <c r="H51" s="133">
        <f t="shared" si="25"/>
        <v>2</v>
      </c>
      <c r="I51" s="134">
        <f t="shared" si="26"/>
        <v>2326.614</v>
      </c>
      <c r="J51" s="135">
        <f t="shared" si="27"/>
        <v>1.3510543930106776E-2</v>
      </c>
      <c r="K51" s="135">
        <f t="shared" si="28"/>
        <v>0.42170767229471001</v>
      </c>
      <c r="L51" s="135">
        <f t="shared" si="29"/>
        <v>0.36920606512296411</v>
      </c>
      <c r="M51" s="136">
        <f t="shared" si="30"/>
        <v>4.8959999999999999</v>
      </c>
      <c r="N51" s="137">
        <f t="shared" si="31"/>
        <v>0</v>
      </c>
      <c r="O51" s="137">
        <f t="shared" si="32"/>
        <v>4.8568434643649523</v>
      </c>
      <c r="P51" s="232">
        <f t="shared" si="33"/>
        <v>106</v>
      </c>
      <c r="Q51" s="233">
        <f t="shared" si="34"/>
        <v>0</v>
      </c>
      <c r="R51" s="233">
        <f t="shared" si="35"/>
        <v>113</v>
      </c>
      <c r="T51">
        <v>504</v>
      </c>
      <c r="U51">
        <v>8359</v>
      </c>
      <c r="V51" t="s">
        <v>356</v>
      </c>
      <c r="W51">
        <v>2326.614</v>
      </c>
      <c r="X51">
        <v>513.51800000000003</v>
      </c>
      <c r="Y51">
        <v>4.5309999999999997</v>
      </c>
      <c r="Z51">
        <v>4.8959999999999999</v>
      </c>
      <c r="AA51">
        <v>191.431893</v>
      </c>
      <c r="AB51">
        <v>2.5863489999999998</v>
      </c>
      <c r="AC51">
        <v>80.728297999999995</v>
      </c>
      <c r="AD51" s="1">
        <v>859</v>
      </c>
      <c r="AE51">
        <v>0</v>
      </c>
      <c r="AF51">
        <v>113</v>
      </c>
      <c r="AG51">
        <v>73</v>
      </c>
      <c r="AH51">
        <v>12.153741999999999</v>
      </c>
      <c r="AI51">
        <v>1149.4000000000001</v>
      </c>
      <c r="AJ51">
        <v>0</v>
      </c>
      <c r="AK51">
        <v>106</v>
      </c>
      <c r="AL51">
        <v>54907</v>
      </c>
      <c r="AM51" t="s">
        <v>357</v>
      </c>
      <c r="AN51" t="s">
        <v>598</v>
      </c>
      <c r="AO51">
        <v>2222.6089999999999</v>
      </c>
      <c r="AR51" t="s">
        <v>120</v>
      </c>
      <c r="AS51" t="s">
        <v>126</v>
      </c>
      <c r="AT51" t="s">
        <v>228</v>
      </c>
      <c r="AU51" t="s">
        <v>356</v>
      </c>
      <c r="AV51" t="s">
        <v>259</v>
      </c>
      <c r="AW51">
        <v>2</v>
      </c>
      <c r="BB51">
        <v>1.0072126899147573</v>
      </c>
      <c r="BC51" t="s">
        <v>71</v>
      </c>
      <c r="BF51" t="s">
        <v>120</v>
      </c>
      <c r="BG51" t="s">
        <v>126</v>
      </c>
      <c r="BH51" t="s">
        <v>356</v>
      </c>
      <c r="BI51">
        <v>8359</v>
      </c>
      <c r="BJ51">
        <v>2</v>
      </c>
      <c r="BK51" t="s">
        <v>228</v>
      </c>
      <c r="BL51" t="s">
        <v>269</v>
      </c>
      <c r="BM51">
        <v>1.0072126899147573</v>
      </c>
      <c r="BN51" t="s">
        <v>71</v>
      </c>
      <c r="BO51" t="s">
        <v>207</v>
      </c>
      <c r="BP51">
        <v>2326.614</v>
      </c>
    </row>
    <row r="52" spans="1:68" ht="16.5">
      <c r="A52" s="109" t="str">
        <f t="shared" si="18"/>
        <v>공영급행</v>
      </c>
      <c r="B52" s="110" t="str">
        <f t="shared" si="19"/>
        <v>안종락</v>
      </c>
      <c r="C52" s="111" t="str">
        <f t="shared" si="20"/>
        <v>S</v>
      </c>
      <c r="D52" s="112">
        <f t="shared" si="21"/>
        <v>1.0157142857142858</v>
      </c>
      <c r="E52" s="113">
        <f t="shared" si="22"/>
        <v>6935</v>
      </c>
      <c r="F52" s="114" t="str">
        <f t="shared" si="23"/>
        <v>e음53</v>
      </c>
      <c r="G52" s="115" t="str">
        <f t="shared" si="24"/>
        <v>73아1566</v>
      </c>
      <c r="H52" s="116">
        <f t="shared" si="25"/>
        <v>1</v>
      </c>
      <c r="I52" s="117">
        <f t="shared" si="26"/>
        <v>1773.652</v>
      </c>
      <c r="J52" s="118">
        <f t="shared" si="27"/>
        <v>6.2048331388370945E-3</v>
      </c>
      <c r="K52" s="118">
        <f t="shared" si="28"/>
        <v>0.26815872541891916</v>
      </c>
      <c r="L52" s="118">
        <f t="shared" si="29"/>
        <v>0.21988529880720681</v>
      </c>
      <c r="M52" s="119">
        <f t="shared" si="30"/>
        <v>4.7969999999999997</v>
      </c>
      <c r="N52" s="120">
        <f t="shared" si="31"/>
        <v>0</v>
      </c>
      <c r="O52" s="120">
        <f t="shared" si="32"/>
        <v>0.39029090053492155</v>
      </c>
      <c r="P52" s="234">
        <f t="shared" si="33"/>
        <v>0</v>
      </c>
      <c r="Q52" s="235">
        <f t="shared" si="34"/>
        <v>0</v>
      </c>
      <c r="R52" s="235">
        <f t="shared" si="35"/>
        <v>7</v>
      </c>
      <c r="T52">
        <v>504</v>
      </c>
      <c r="U52">
        <v>6935</v>
      </c>
      <c r="V52" t="s">
        <v>358</v>
      </c>
      <c r="W52">
        <v>1793.5340000000001</v>
      </c>
      <c r="X52">
        <v>631.83900000000006</v>
      </c>
      <c r="Y52">
        <v>2.839</v>
      </c>
      <c r="Z52">
        <v>4.7969999999999997</v>
      </c>
      <c r="AA52">
        <v>115.716891</v>
      </c>
      <c r="AB52">
        <v>0.71800399999999998</v>
      </c>
      <c r="AC52">
        <v>31.030494000000001</v>
      </c>
      <c r="AD52" s="1">
        <v>390</v>
      </c>
      <c r="AE52">
        <v>0</v>
      </c>
      <c r="AF52">
        <v>7</v>
      </c>
      <c r="AG52">
        <v>77</v>
      </c>
      <c r="AH52">
        <v>15.499326999999999</v>
      </c>
      <c r="AI52">
        <v>2.4</v>
      </c>
      <c r="AJ52">
        <v>0</v>
      </c>
      <c r="AK52">
        <v>0</v>
      </c>
      <c r="AL52">
        <v>0</v>
      </c>
      <c r="AM52" t="s">
        <v>359</v>
      </c>
      <c r="AN52" t="s">
        <v>599</v>
      </c>
      <c r="AO52">
        <v>1773.652</v>
      </c>
      <c r="AR52" t="s">
        <v>120</v>
      </c>
      <c r="AS52" t="s">
        <v>127</v>
      </c>
      <c r="AT52" t="s">
        <v>277</v>
      </c>
      <c r="AU52" t="s">
        <v>358</v>
      </c>
      <c r="AV52" t="s">
        <v>48</v>
      </c>
      <c r="AW52">
        <v>1</v>
      </c>
      <c r="BB52">
        <v>1.0157142857142858</v>
      </c>
      <c r="BC52" t="s">
        <v>71</v>
      </c>
      <c r="BF52" t="s">
        <v>120</v>
      </c>
      <c r="BG52" t="s">
        <v>127</v>
      </c>
      <c r="BH52" t="s">
        <v>358</v>
      </c>
      <c r="BI52">
        <v>6935</v>
      </c>
      <c r="BJ52">
        <v>1</v>
      </c>
      <c r="BK52" t="s">
        <v>277</v>
      </c>
      <c r="BL52" t="s">
        <v>205</v>
      </c>
      <c r="BM52">
        <v>1.0157142857142858</v>
      </c>
      <c r="BN52" t="s">
        <v>71</v>
      </c>
      <c r="BO52" t="s">
        <v>207</v>
      </c>
      <c r="BP52">
        <v>1773.652</v>
      </c>
    </row>
    <row r="53" spans="1:68" ht="16.5">
      <c r="A53" s="126" t="str">
        <f t="shared" si="18"/>
        <v>공영급행</v>
      </c>
      <c r="B53" s="127" t="str">
        <f t="shared" si="19"/>
        <v>안주영</v>
      </c>
      <c r="C53" s="128" t="str">
        <f t="shared" si="20"/>
        <v>C</v>
      </c>
      <c r="D53" s="129">
        <f t="shared" si="21"/>
        <v>0.89473411846735718</v>
      </c>
      <c r="E53" s="130">
        <f t="shared" si="22"/>
        <v>378</v>
      </c>
      <c r="F53" s="131" t="str">
        <f t="shared" si="23"/>
        <v>14-1</v>
      </c>
      <c r="G53" s="132" t="str">
        <f t="shared" si="24"/>
        <v>70바3113</v>
      </c>
      <c r="H53" s="133">
        <f t="shared" si="25"/>
        <v>10</v>
      </c>
      <c r="I53" s="134">
        <f t="shared" si="26"/>
        <v>2110.6950000000002</v>
      </c>
      <c r="J53" s="135">
        <f t="shared" si="27"/>
        <v>2.4800458770916987E-2</v>
      </c>
      <c r="K53" s="135">
        <f t="shared" si="28"/>
        <v>0.34175669393638441</v>
      </c>
      <c r="L53" s="135">
        <f t="shared" si="29"/>
        <v>0.15445149583431048</v>
      </c>
      <c r="M53" s="136">
        <f t="shared" si="30"/>
        <v>9.2650000000000006</v>
      </c>
      <c r="N53" s="137">
        <f t="shared" si="31"/>
        <v>0</v>
      </c>
      <c r="O53" s="137">
        <f t="shared" si="32"/>
        <v>4.2166205917955928</v>
      </c>
      <c r="P53" s="232">
        <f t="shared" si="33"/>
        <v>5</v>
      </c>
      <c r="Q53" s="233">
        <f t="shared" si="34"/>
        <v>0</v>
      </c>
      <c r="R53" s="233">
        <f t="shared" si="35"/>
        <v>89</v>
      </c>
      <c r="T53">
        <v>504</v>
      </c>
      <c r="U53">
        <v>378</v>
      </c>
      <c r="V53" t="s">
        <v>496</v>
      </c>
      <c r="W53">
        <v>2110.6950000000002</v>
      </c>
      <c r="X53">
        <v>1009.32</v>
      </c>
      <c r="Y53">
        <v>2.0910000000000002</v>
      </c>
      <c r="Z53">
        <v>9.2650000000000006</v>
      </c>
      <c r="AA53">
        <v>139.51189500000001</v>
      </c>
      <c r="AB53">
        <v>3.459959</v>
      </c>
      <c r="AC53">
        <v>47.679124000000002</v>
      </c>
      <c r="AD53" s="1">
        <v>326</v>
      </c>
      <c r="AE53">
        <v>0</v>
      </c>
      <c r="AF53">
        <v>89</v>
      </c>
      <c r="AG53">
        <v>71</v>
      </c>
      <c r="AH53">
        <v>15.12914</v>
      </c>
      <c r="AI53">
        <v>296.7</v>
      </c>
      <c r="AJ53">
        <v>0</v>
      </c>
      <c r="AK53">
        <v>5</v>
      </c>
      <c r="AL53">
        <v>497</v>
      </c>
      <c r="AM53" t="s">
        <v>497</v>
      </c>
      <c r="AN53" t="s">
        <v>600</v>
      </c>
      <c r="AO53">
        <v>466.66199999999998</v>
      </c>
      <c r="AR53" t="s">
        <v>120</v>
      </c>
      <c r="AS53" t="s">
        <v>121</v>
      </c>
      <c r="AT53" t="s">
        <v>223</v>
      </c>
      <c r="AU53" t="s">
        <v>496</v>
      </c>
      <c r="AV53" t="s">
        <v>48</v>
      </c>
      <c r="AW53">
        <v>10</v>
      </c>
      <c r="BB53">
        <v>0.89473411846735718</v>
      </c>
      <c r="BC53" t="s">
        <v>69</v>
      </c>
      <c r="BF53" t="s">
        <v>120</v>
      </c>
      <c r="BG53" t="s">
        <v>121</v>
      </c>
      <c r="BH53" t="s">
        <v>496</v>
      </c>
      <c r="BI53">
        <v>378</v>
      </c>
      <c r="BJ53">
        <v>10</v>
      </c>
      <c r="BK53" t="s">
        <v>223</v>
      </c>
      <c r="BL53" t="s">
        <v>253</v>
      </c>
      <c r="BM53">
        <v>0.89473411846735718</v>
      </c>
      <c r="BN53" t="s">
        <v>69</v>
      </c>
      <c r="BO53" t="s">
        <v>208</v>
      </c>
      <c r="BP53">
        <v>2110.6950000000002</v>
      </c>
    </row>
    <row r="54" spans="1:68" ht="16.5">
      <c r="A54" s="109" t="str">
        <f t="shared" si="18"/>
        <v>공영급행</v>
      </c>
      <c r="B54" s="110" t="str">
        <f t="shared" si="19"/>
        <v>안희왕</v>
      </c>
      <c r="C54" s="111" t="str">
        <f t="shared" si="20"/>
        <v>B</v>
      </c>
      <c r="D54" s="112">
        <f t="shared" si="21"/>
        <v>0.91886363636363633</v>
      </c>
      <c r="E54" s="113">
        <f t="shared" si="22"/>
        <v>1672</v>
      </c>
      <c r="F54" s="114" t="str">
        <f t="shared" si="23"/>
        <v>e음11</v>
      </c>
      <c r="G54" s="115" t="str">
        <f t="shared" si="24"/>
        <v>73아1570</v>
      </c>
      <c r="H54" s="116">
        <f t="shared" si="25"/>
        <v>1</v>
      </c>
      <c r="I54" s="117">
        <f t="shared" si="26"/>
        <v>606.85699999999997</v>
      </c>
      <c r="J54" s="118">
        <f t="shared" si="27"/>
        <v>1.5457242943079801E-2</v>
      </c>
      <c r="K54" s="118">
        <f t="shared" si="28"/>
        <v>0.3016773180220696</v>
      </c>
      <c r="L54" s="118">
        <f t="shared" si="29"/>
        <v>0.30979291661791825</v>
      </c>
      <c r="M54" s="119">
        <f t="shared" si="30"/>
        <v>5.702</v>
      </c>
      <c r="N54" s="120">
        <f t="shared" si="31"/>
        <v>0.16478346628612672</v>
      </c>
      <c r="O54" s="120">
        <f t="shared" si="32"/>
        <v>1.1534842640028871</v>
      </c>
      <c r="P54" s="234">
        <f t="shared" si="33"/>
        <v>8</v>
      </c>
      <c r="Q54" s="235">
        <f t="shared" si="34"/>
        <v>1</v>
      </c>
      <c r="R54" s="235">
        <f t="shared" si="35"/>
        <v>7</v>
      </c>
      <c r="T54">
        <v>504</v>
      </c>
      <c r="U54">
        <v>1672</v>
      </c>
      <c r="V54" t="s">
        <v>601</v>
      </c>
      <c r="W54">
        <v>606.85699999999997</v>
      </c>
      <c r="X54">
        <v>150.09800000000001</v>
      </c>
      <c r="Y54">
        <v>4.0430000000000001</v>
      </c>
      <c r="Z54">
        <v>5.702</v>
      </c>
      <c r="AA54">
        <v>40.487492000000003</v>
      </c>
      <c r="AB54">
        <v>0.62582499999999996</v>
      </c>
      <c r="AC54">
        <v>12.214157999999999</v>
      </c>
      <c r="AD54" s="1">
        <v>188</v>
      </c>
      <c r="AE54">
        <v>1</v>
      </c>
      <c r="AF54">
        <v>7</v>
      </c>
      <c r="AG54">
        <v>91</v>
      </c>
      <c r="AH54">
        <v>14.988752</v>
      </c>
      <c r="AI54">
        <v>1294.0999999999999</v>
      </c>
      <c r="AJ54">
        <v>49.2</v>
      </c>
      <c r="AK54">
        <v>8</v>
      </c>
      <c r="AL54">
        <v>3581</v>
      </c>
      <c r="AM54" t="s">
        <v>602</v>
      </c>
      <c r="AN54" t="s">
        <v>603</v>
      </c>
      <c r="AO54">
        <v>606.85699999999997</v>
      </c>
      <c r="AR54" t="s">
        <v>120</v>
      </c>
      <c r="AS54" t="s">
        <v>122</v>
      </c>
      <c r="AT54" t="s">
        <v>219</v>
      </c>
      <c r="AU54" t="s">
        <v>601</v>
      </c>
      <c r="AV54" t="s">
        <v>259</v>
      </c>
      <c r="AW54">
        <v>1</v>
      </c>
      <c r="BB54">
        <v>0.91886363636363633</v>
      </c>
      <c r="BC54" t="s">
        <v>68</v>
      </c>
      <c r="BF54" t="s">
        <v>120</v>
      </c>
      <c r="BG54" t="s">
        <v>122</v>
      </c>
      <c r="BH54" t="s">
        <v>601</v>
      </c>
      <c r="BI54">
        <v>1672</v>
      </c>
      <c r="BJ54">
        <v>1</v>
      </c>
      <c r="BK54" t="s">
        <v>219</v>
      </c>
      <c r="BL54" t="s">
        <v>205</v>
      </c>
      <c r="BM54">
        <v>0.91886363636363633</v>
      </c>
      <c r="BN54" t="s">
        <v>68</v>
      </c>
      <c r="BO54" t="s">
        <v>206</v>
      </c>
      <c r="BP54">
        <v>606.85699999999997</v>
      </c>
    </row>
    <row r="55" spans="1:68" ht="16.5">
      <c r="A55" s="126" t="str">
        <f t="shared" si="18"/>
        <v>공영급행</v>
      </c>
      <c r="B55" s="127" t="str">
        <f t="shared" si="19"/>
        <v>양용민</v>
      </c>
      <c r="C55" s="128" t="str">
        <f t="shared" si="20"/>
        <v>C</v>
      </c>
      <c r="D55" s="129">
        <f t="shared" si="21"/>
        <v>0.85541670201928244</v>
      </c>
      <c r="E55" s="130">
        <f t="shared" si="22"/>
        <v>7799</v>
      </c>
      <c r="F55" s="131" t="str">
        <f t="shared" si="23"/>
        <v>14-1</v>
      </c>
      <c r="G55" s="132" t="str">
        <f t="shared" si="24"/>
        <v>70바3133</v>
      </c>
      <c r="H55" s="133">
        <f t="shared" si="25"/>
        <v>2</v>
      </c>
      <c r="I55" s="134">
        <f t="shared" si="26"/>
        <v>2247.0920000000001</v>
      </c>
      <c r="J55" s="135">
        <f t="shared" si="27"/>
        <v>1.5822264709993528E-2</v>
      </c>
      <c r="K55" s="135">
        <f t="shared" si="28"/>
        <v>0.34202715376849069</v>
      </c>
      <c r="L55" s="135">
        <f t="shared" si="29"/>
        <v>7.7433411716120212E-2</v>
      </c>
      <c r="M55" s="136">
        <f t="shared" si="30"/>
        <v>10.576000000000001</v>
      </c>
      <c r="N55" s="137">
        <f t="shared" si="31"/>
        <v>0</v>
      </c>
      <c r="O55" s="137">
        <f t="shared" si="32"/>
        <v>2.3141019593323282</v>
      </c>
      <c r="P55" s="232">
        <f t="shared" si="33"/>
        <v>0</v>
      </c>
      <c r="Q55" s="233">
        <f t="shared" si="34"/>
        <v>0</v>
      </c>
      <c r="R55" s="233">
        <f t="shared" si="35"/>
        <v>52</v>
      </c>
      <c r="T55">
        <v>504</v>
      </c>
      <c r="U55">
        <v>7799</v>
      </c>
      <c r="V55" t="s">
        <v>360</v>
      </c>
      <c r="W55">
        <v>2247.0920000000001</v>
      </c>
      <c r="X55">
        <v>1137.1510000000001</v>
      </c>
      <c r="Y55">
        <v>1.976</v>
      </c>
      <c r="Z55">
        <v>10.576000000000001</v>
      </c>
      <c r="AA55">
        <v>142.35939300000001</v>
      </c>
      <c r="AB55">
        <v>2.2524479999999998</v>
      </c>
      <c r="AC55">
        <v>48.690778000000002</v>
      </c>
      <c r="AD55" s="1">
        <v>174</v>
      </c>
      <c r="AE55">
        <v>0</v>
      </c>
      <c r="AF55">
        <v>52</v>
      </c>
      <c r="AG55">
        <v>86</v>
      </c>
      <c r="AH55">
        <v>15.784641000000001</v>
      </c>
      <c r="AI55">
        <v>182.6</v>
      </c>
      <c r="AJ55">
        <v>25.2</v>
      </c>
      <c r="AK55">
        <v>0</v>
      </c>
      <c r="AL55">
        <v>0</v>
      </c>
      <c r="AM55" t="s">
        <v>361</v>
      </c>
      <c r="AN55" t="s">
        <v>604</v>
      </c>
      <c r="AO55">
        <v>2128.5250000000001</v>
      </c>
      <c r="AR55" t="s">
        <v>120</v>
      </c>
      <c r="AS55" t="s">
        <v>121</v>
      </c>
      <c r="AT55" t="s">
        <v>249</v>
      </c>
      <c r="AU55" t="s">
        <v>360</v>
      </c>
      <c r="AV55" t="s">
        <v>48</v>
      </c>
      <c r="AW55">
        <v>2</v>
      </c>
      <c r="BB55">
        <v>0.85541670201928244</v>
      </c>
      <c r="BC55" t="s">
        <v>69</v>
      </c>
      <c r="BF55" t="s">
        <v>120</v>
      </c>
      <c r="BG55" t="s">
        <v>121</v>
      </c>
      <c r="BH55" t="s">
        <v>360</v>
      </c>
      <c r="BI55">
        <v>7799</v>
      </c>
      <c r="BJ55">
        <v>2</v>
      </c>
      <c r="BK55" t="s">
        <v>249</v>
      </c>
      <c r="BL55" t="s">
        <v>256</v>
      </c>
      <c r="BM55">
        <v>0.85541670201928244</v>
      </c>
      <c r="BN55" t="s">
        <v>69</v>
      </c>
      <c r="BO55" t="s">
        <v>208</v>
      </c>
      <c r="BP55">
        <v>2247.0920000000001</v>
      </c>
    </row>
    <row r="56" spans="1:68" ht="16.5">
      <c r="A56" s="109" t="str">
        <f t="shared" si="18"/>
        <v>공영급행</v>
      </c>
      <c r="B56" s="110" t="str">
        <f t="shared" si="19"/>
        <v>엄무용</v>
      </c>
      <c r="C56" s="111" t="str">
        <f t="shared" si="20"/>
        <v>F</v>
      </c>
      <c r="D56" s="112">
        <f t="shared" si="21"/>
        <v>0.70895771175767464</v>
      </c>
      <c r="E56" s="113">
        <f t="shared" si="22"/>
        <v>5256</v>
      </c>
      <c r="F56" s="114" t="str">
        <f t="shared" si="23"/>
        <v>e음88</v>
      </c>
      <c r="G56" s="115" t="str">
        <f t="shared" si="24"/>
        <v>73아1560</v>
      </c>
      <c r="H56" s="116">
        <f t="shared" si="25"/>
        <v>2</v>
      </c>
      <c r="I56" s="117">
        <f t="shared" si="26"/>
        <v>2010.316</v>
      </c>
      <c r="J56" s="118">
        <f t="shared" si="27"/>
        <v>2.0630568859181679E-2</v>
      </c>
      <c r="K56" s="118">
        <f t="shared" si="28"/>
        <v>0.382117922665557</v>
      </c>
      <c r="L56" s="118">
        <f t="shared" si="29"/>
        <v>0.28154777656845986</v>
      </c>
      <c r="M56" s="119">
        <f t="shared" si="30"/>
        <v>13.137</v>
      </c>
      <c r="N56" s="120">
        <f t="shared" si="31"/>
        <v>0.79589477475183001</v>
      </c>
      <c r="O56" s="120">
        <f t="shared" si="32"/>
        <v>9.4512504501779819</v>
      </c>
      <c r="P56" s="234">
        <f t="shared" si="33"/>
        <v>33</v>
      </c>
      <c r="Q56" s="235">
        <f t="shared" si="34"/>
        <v>16</v>
      </c>
      <c r="R56" s="235">
        <f t="shared" si="35"/>
        <v>190</v>
      </c>
      <c r="T56">
        <v>504</v>
      </c>
      <c r="U56">
        <v>5256</v>
      </c>
      <c r="V56" t="s">
        <v>187</v>
      </c>
      <c r="W56">
        <v>2010.316</v>
      </c>
      <c r="X56">
        <v>1000.51</v>
      </c>
      <c r="Y56">
        <v>2.0089999999999999</v>
      </c>
      <c r="Z56">
        <v>13.137</v>
      </c>
      <c r="AA56">
        <v>133.51163600000001</v>
      </c>
      <c r="AB56">
        <v>2.7544209999999998</v>
      </c>
      <c r="AC56">
        <v>51.017189000000002</v>
      </c>
      <c r="AD56" s="1">
        <v>566</v>
      </c>
      <c r="AE56">
        <v>16</v>
      </c>
      <c r="AF56">
        <v>190</v>
      </c>
      <c r="AG56">
        <v>108</v>
      </c>
      <c r="AH56">
        <v>15.057233999999999</v>
      </c>
      <c r="AI56">
        <v>757.8</v>
      </c>
      <c r="AJ56">
        <v>121.8</v>
      </c>
      <c r="AK56">
        <v>33</v>
      </c>
      <c r="AL56">
        <v>12926</v>
      </c>
      <c r="AM56" t="s">
        <v>362</v>
      </c>
      <c r="AN56" t="s">
        <v>605</v>
      </c>
      <c r="AO56">
        <v>1937.316</v>
      </c>
      <c r="AR56" t="s">
        <v>120</v>
      </c>
      <c r="AS56" t="s">
        <v>130</v>
      </c>
      <c r="AT56" t="s">
        <v>226</v>
      </c>
      <c r="AU56" t="s">
        <v>187</v>
      </c>
      <c r="AV56" t="s">
        <v>48</v>
      </c>
      <c r="AW56">
        <v>2</v>
      </c>
      <c r="BB56">
        <v>0.70895771175767464</v>
      </c>
      <c r="BC56" t="s">
        <v>70</v>
      </c>
      <c r="BF56" t="s">
        <v>120</v>
      </c>
      <c r="BG56" s="5" t="s">
        <v>130</v>
      </c>
      <c r="BH56" t="s">
        <v>187</v>
      </c>
      <c r="BI56">
        <v>5256</v>
      </c>
      <c r="BJ56">
        <v>2</v>
      </c>
      <c r="BK56" t="s">
        <v>226</v>
      </c>
      <c r="BL56" t="s">
        <v>257</v>
      </c>
      <c r="BM56">
        <v>0.70895771175767464</v>
      </c>
      <c r="BN56" t="s">
        <v>70</v>
      </c>
      <c r="BO56" t="s">
        <v>242</v>
      </c>
      <c r="BP56">
        <v>2010.316</v>
      </c>
    </row>
    <row r="57" spans="1:68" ht="16.5">
      <c r="A57" s="126" t="str">
        <f t="shared" si="18"/>
        <v>공영급행</v>
      </c>
      <c r="B57" s="127" t="str">
        <f t="shared" si="19"/>
        <v>오영호</v>
      </c>
      <c r="C57" s="128" t="str">
        <f t="shared" si="20"/>
        <v>D</v>
      </c>
      <c r="D57" s="129">
        <f t="shared" si="21"/>
        <v>0.81753655058723096</v>
      </c>
      <c r="E57" s="130">
        <f t="shared" si="22"/>
        <v>5585</v>
      </c>
      <c r="F57" s="131" t="str">
        <f t="shared" si="23"/>
        <v>e음84</v>
      </c>
      <c r="G57" s="132" t="str">
        <f t="shared" si="24"/>
        <v>73아1554</v>
      </c>
      <c r="H57" s="133">
        <f t="shared" si="25"/>
        <v>9</v>
      </c>
      <c r="I57" s="134">
        <f t="shared" si="26"/>
        <v>2453.9829999999997</v>
      </c>
      <c r="J57" s="135">
        <f t="shared" si="27"/>
        <v>3.541444946245878E-2</v>
      </c>
      <c r="K57" s="135">
        <f t="shared" si="28"/>
        <v>0.32558225108012406</v>
      </c>
      <c r="L57" s="135">
        <f t="shared" si="29"/>
        <v>0.174410336175923</v>
      </c>
      <c r="M57" s="136">
        <f t="shared" si="30"/>
        <v>9.1319999999999997</v>
      </c>
      <c r="N57" s="137">
        <f t="shared" si="31"/>
        <v>0</v>
      </c>
      <c r="O57" s="137">
        <f t="shared" si="32"/>
        <v>3.2192562051163351</v>
      </c>
      <c r="P57" s="232">
        <f t="shared" si="33"/>
        <v>32</v>
      </c>
      <c r="Q57" s="233">
        <f t="shared" si="34"/>
        <v>0</v>
      </c>
      <c r="R57" s="233">
        <f t="shared" si="35"/>
        <v>79</v>
      </c>
      <c r="T57">
        <v>504</v>
      </c>
      <c r="U57">
        <v>5585</v>
      </c>
      <c r="V57" t="s">
        <v>188</v>
      </c>
      <c r="W57">
        <v>2453.9830000000002</v>
      </c>
      <c r="X57">
        <v>1068.818</v>
      </c>
      <c r="Y57">
        <v>2.2959999999999998</v>
      </c>
      <c r="Z57">
        <v>9.1319999999999997</v>
      </c>
      <c r="AA57">
        <v>155.69438700000001</v>
      </c>
      <c r="AB57">
        <v>5.5138309999999997</v>
      </c>
      <c r="AC57">
        <v>50.691329000000003</v>
      </c>
      <c r="AD57" s="1">
        <v>428</v>
      </c>
      <c r="AE57">
        <v>0</v>
      </c>
      <c r="AF57">
        <v>79</v>
      </c>
      <c r="AG57">
        <v>74</v>
      </c>
      <c r="AH57">
        <v>15.761538</v>
      </c>
      <c r="AI57">
        <v>430</v>
      </c>
      <c r="AJ57">
        <v>0</v>
      </c>
      <c r="AK57">
        <v>32</v>
      </c>
      <c r="AL57">
        <v>12657</v>
      </c>
      <c r="AM57" t="s">
        <v>363</v>
      </c>
      <c r="AN57" t="s">
        <v>606</v>
      </c>
      <c r="AO57">
        <v>539.29399999999998</v>
      </c>
      <c r="AR57" t="s">
        <v>120</v>
      </c>
      <c r="AS57" t="s">
        <v>128</v>
      </c>
      <c r="AT57" t="s">
        <v>227</v>
      </c>
      <c r="AU57" t="s">
        <v>188</v>
      </c>
      <c r="AV57" t="s">
        <v>48</v>
      </c>
      <c r="AW57">
        <v>9</v>
      </c>
      <c r="BB57">
        <v>0.81753655058723096</v>
      </c>
      <c r="BC57" t="s">
        <v>67</v>
      </c>
      <c r="BF57" t="s">
        <v>120</v>
      </c>
      <c r="BG57" t="s">
        <v>128</v>
      </c>
      <c r="BH57" t="s">
        <v>188</v>
      </c>
      <c r="BI57">
        <v>5585</v>
      </c>
      <c r="BJ57">
        <v>9</v>
      </c>
      <c r="BK57" t="s">
        <v>227</v>
      </c>
      <c r="BL57" t="s">
        <v>284</v>
      </c>
      <c r="BM57">
        <v>0.81753655058723096</v>
      </c>
      <c r="BN57" t="s">
        <v>67</v>
      </c>
      <c r="BO57" t="s">
        <v>210</v>
      </c>
      <c r="BP57">
        <v>2453.9829999999997</v>
      </c>
    </row>
    <row r="58" spans="1:68" ht="16.5">
      <c r="A58" s="109" t="str">
        <f t="shared" si="18"/>
        <v>공영급행</v>
      </c>
      <c r="B58" s="110" t="str">
        <f t="shared" si="19"/>
        <v>오인환</v>
      </c>
      <c r="C58" s="111" t="str">
        <f t="shared" si="20"/>
        <v>F</v>
      </c>
      <c r="D58" s="112">
        <f t="shared" si="21"/>
        <v>0.79578426560391202</v>
      </c>
      <c r="E58" s="113">
        <f t="shared" si="22"/>
        <v>975</v>
      </c>
      <c r="F58" s="114" t="str">
        <f t="shared" si="23"/>
        <v>14-1</v>
      </c>
      <c r="G58" s="115" t="str">
        <f t="shared" si="24"/>
        <v>70바3138</v>
      </c>
      <c r="H58" s="116">
        <f t="shared" si="25"/>
        <v>13</v>
      </c>
      <c r="I58" s="117">
        <f t="shared" si="26"/>
        <v>1999.5340000000001</v>
      </c>
      <c r="J58" s="118">
        <f t="shared" si="27"/>
        <v>2.4516842684506032E-2</v>
      </c>
      <c r="K58" s="118">
        <f t="shared" si="28"/>
        <v>0.37788293979207432</v>
      </c>
      <c r="L58" s="118">
        <f t="shared" si="29"/>
        <v>0.23855558345094405</v>
      </c>
      <c r="M58" s="119">
        <f t="shared" si="30"/>
        <v>12.153</v>
      </c>
      <c r="N58" s="120">
        <f t="shared" si="31"/>
        <v>0</v>
      </c>
      <c r="O58" s="120">
        <f t="shared" si="32"/>
        <v>2.4505709830390479</v>
      </c>
      <c r="P58" s="234">
        <f t="shared" si="33"/>
        <v>36</v>
      </c>
      <c r="Q58" s="235">
        <f t="shared" si="34"/>
        <v>0</v>
      </c>
      <c r="R58" s="235">
        <f t="shared" si="35"/>
        <v>49</v>
      </c>
      <c r="T58">
        <v>504</v>
      </c>
      <c r="U58">
        <v>975</v>
      </c>
      <c r="V58" t="s">
        <v>364</v>
      </c>
      <c r="W58">
        <v>1999.5340000000001</v>
      </c>
      <c r="X58">
        <v>1085.1679999999999</v>
      </c>
      <c r="Y58">
        <v>1.843</v>
      </c>
      <c r="Z58">
        <v>12.153</v>
      </c>
      <c r="AA58">
        <v>137.51163</v>
      </c>
      <c r="AB58">
        <v>3.3713510000000002</v>
      </c>
      <c r="AC58">
        <v>51.963298999999999</v>
      </c>
      <c r="AD58" s="1">
        <v>477</v>
      </c>
      <c r="AE58">
        <v>0</v>
      </c>
      <c r="AF58">
        <v>49</v>
      </c>
      <c r="AG58">
        <v>74</v>
      </c>
      <c r="AH58">
        <v>14.540835</v>
      </c>
      <c r="AI58">
        <v>589.29999999999995</v>
      </c>
      <c r="AJ58">
        <v>0</v>
      </c>
      <c r="AK58">
        <v>36</v>
      </c>
      <c r="AL58">
        <v>14032</v>
      </c>
      <c r="AM58" t="s">
        <v>365</v>
      </c>
      <c r="AN58" t="s">
        <v>607</v>
      </c>
      <c r="AO58">
        <v>290.21899999999999</v>
      </c>
      <c r="AR58" t="s">
        <v>120</v>
      </c>
      <c r="AS58" t="s">
        <v>121</v>
      </c>
      <c r="AT58" t="s">
        <v>251</v>
      </c>
      <c r="AU58" t="s">
        <v>364</v>
      </c>
      <c r="AV58" t="s">
        <v>48</v>
      </c>
      <c r="AW58">
        <v>13</v>
      </c>
      <c r="BB58">
        <v>0.79578426560391202</v>
      </c>
      <c r="BC58" t="s">
        <v>70</v>
      </c>
      <c r="BF58" t="s">
        <v>120</v>
      </c>
      <c r="BG58" t="s">
        <v>121</v>
      </c>
      <c r="BH58" t="s">
        <v>364</v>
      </c>
      <c r="BI58">
        <v>975</v>
      </c>
      <c r="BJ58">
        <v>13</v>
      </c>
      <c r="BK58" t="s">
        <v>251</v>
      </c>
      <c r="BL58" t="s">
        <v>218</v>
      </c>
      <c r="BM58">
        <v>0.79578426560391202</v>
      </c>
      <c r="BN58" t="s">
        <v>70</v>
      </c>
      <c r="BO58" t="s">
        <v>242</v>
      </c>
      <c r="BP58">
        <v>1999.5340000000001</v>
      </c>
    </row>
    <row r="59" spans="1:68" ht="16.5">
      <c r="A59" s="126" t="str">
        <f t="shared" si="18"/>
        <v>공영급행</v>
      </c>
      <c r="B59" s="127" t="str">
        <f t="shared" si="19"/>
        <v>오종섭</v>
      </c>
      <c r="C59" s="128" t="str">
        <f t="shared" si="20"/>
        <v>C</v>
      </c>
      <c r="D59" s="129">
        <f t="shared" si="21"/>
        <v>0.89929559642686374</v>
      </c>
      <c r="E59" s="130">
        <f t="shared" si="22"/>
        <v>3980</v>
      </c>
      <c r="F59" s="131" t="str">
        <f t="shared" si="23"/>
        <v>14-1</v>
      </c>
      <c r="G59" s="132" t="str">
        <f t="shared" si="24"/>
        <v>70바3133</v>
      </c>
      <c r="H59" s="133">
        <f t="shared" si="25"/>
        <v>2</v>
      </c>
      <c r="I59" s="134">
        <f t="shared" si="26"/>
        <v>2302.4810000000002</v>
      </c>
      <c r="J59" s="135">
        <f t="shared" si="27"/>
        <v>1.3288467964937887E-2</v>
      </c>
      <c r="K59" s="135">
        <f t="shared" si="28"/>
        <v>0.31758809412757294</v>
      </c>
      <c r="L59" s="135">
        <f t="shared" si="29"/>
        <v>3.1704930464138463E-2</v>
      </c>
      <c r="M59" s="136">
        <f t="shared" si="30"/>
        <v>9.7829999999999995</v>
      </c>
      <c r="N59" s="137">
        <f t="shared" si="31"/>
        <v>0</v>
      </c>
      <c r="O59" s="137">
        <f t="shared" si="32"/>
        <v>2.692747518872034</v>
      </c>
      <c r="P59" s="232">
        <f t="shared" si="33"/>
        <v>2</v>
      </c>
      <c r="Q59" s="233">
        <f t="shared" si="34"/>
        <v>0</v>
      </c>
      <c r="R59" s="233">
        <f t="shared" si="35"/>
        <v>62</v>
      </c>
      <c r="T59">
        <v>504</v>
      </c>
      <c r="U59">
        <v>3980</v>
      </c>
      <c r="V59" t="s">
        <v>366</v>
      </c>
      <c r="W59">
        <v>2302.4810000000002</v>
      </c>
      <c r="X59">
        <v>1108.673</v>
      </c>
      <c r="Y59">
        <v>2.077</v>
      </c>
      <c r="Z59">
        <v>9.7829999999999995</v>
      </c>
      <c r="AA59">
        <v>139.48605699999999</v>
      </c>
      <c r="AB59">
        <v>1.853556</v>
      </c>
      <c r="AC59">
        <v>44.299111000000003</v>
      </c>
      <c r="AD59" s="1">
        <v>73</v>
      </c>
      <c r="AE59">
        <v>0</v>
      </c>
      <c r="AF59">
        <v>62</v>
      </c>
      <c r="AG59">
        <v>85</v>
      </c>
      <c r="AH59">
        <v>16.506889999999999</v>
      </c>
      <c r="AI59">
        <v>216</v>
      </c>
      <c r="AJ59">
        <v>10.8</v>
      </c>
      <c r="AK59">
        <v>2</v>
      </c>
      <c r="AL59">
        <v>38</v>
      </c>
      <c r="AM59" t="s">
        <v>367</v>
      </c>
      <c r="AN59" t="s">
        <v>608</v>
      </c>
      <c r="AO59">
        <v>2182.2930000000001</v>
      </c>
      <c r="AR59" t="s">
        <v>120</v>
      </c>
      <c r="AS59" t="s">
        <v>121</v>
      </c>
      <c r="AT59" t="s">
        <v>249</v>
      </c>
      <c r="AU59" t="s">
        <v>366</v>
      </c>
      <c r="AV59" t="s">
        <v>48</v>
      </c>
      <c r="AW59">
        <v>2</v>
      </c>
      <c r="BB59">
        <v>0.89929559642686374</v>
      </c>
      <c r="BC59" t="s">
        <v>69</v>
      </c>
      <c r="BF59" t="s">
        <v>120</v>
      </c>
      <c r="BG59" t="s">
        <v>121</v>
      </c>
      <c r="BH59" t="s">
        <v>366</v>
      </c>
      <c r="BI59">
        <v>3980</v>
      </c>
      <c r="BJ59">
        <v>2</v>
      </c>
      <c r="BK59" t="s">
        <v>249</v>
      </c>
      <c r="BL59" t="s">
        <v>256</v>
      </c>
      <c r="BM59">
        <v>0.89929559642686374</v>
      </c>
      <c r="BN59" t="s">
        <v>69</v>
      </c>
      <c r="BO59" t="s">
        <v>208</v>
      </c>
      <c r="BP59">
        <v>2302.4810000000002</v>
      </c>
    </row>
    <row r="60" spans="1:68" ht="16.5">
      <c r="A60" s="109" t="str">
        <f t="shared" si="18"/>
        <v>공영급행</v>
      </c>
      <c r="B60" s="110" t="str">
        <f t="shared" si="19"/>
        <v>용광성</v>
      </c>
      <c r="C60" s="111" t="str">
        <f t="shared" si="20"/>
        <v>D</v>
      </c>
      <c r="D60" s="112">
        <f t="shared" si="21"/>
        <v>0.81647503749160977</v>
      </c>
      <c r="E60" s="113">
        <f t="shared" si="22"/>
        <v>7274</v>
      </c>
      <c r="F60" s="114" t="str">
        <f t="shared" si="23"/>
        <v>14-1</v>
      </c>
      <c r="G60" s="115" t="str">
        <f t="shared" si="24"/>
        <v>70바3138</v>
      </c>
      <c r="H60" s="116">
        <f t="shared" si="25"/>
        <v>2</v>
      </c>
      <c r="I60" s="117">
        <f t="shared" si="26"/>
        <v>1974.5630000000001</v>
      </c>
      <c r="J60" s="118">
        <f t="shared" si="27"/>
        <v>2.0928478115591943E-2</v>
      </c>
      <c r="K60" s="118">
        <f t="shared" si="28"/>
        <v>0.34152025216921345</v>
      </c>
      <c r="L60" s="118">
        <f t="shared" si="29"/>
        <v>0.21574393929188382</v>
      </c>
      <c r="M60" s="119">
        <f t="shared" si="30"/>
        <v>12.718</v>
      </c>
      <c r="N60" s="120">
        <f t="shared" si="31"/>
        <v>0</v>
      </c>
      <c r="O60" s="120">
        <f t="shared" si="32"/>
        <v>6.4824470021974481</v>
      </c>
      <c r="P60" s="234">
        <f t="shared" si="33"/>
        <v>3</v>
      </c>
      <c r="Q60" s="235">
        <f t="shared" si="34"/>
        <v>0</v>
      </c>
      <c r="R60" s="235">
        <f t="shared" si="35"/>
        <v>128</v>
      </c>
      <c r="T60">
        <v>504</v>
      </c>
      <c r="U60">
        <v>7274</v>
      </c>
      <c r="V60" t="s">
        <v>368</v>
      </c>
      <c r="W60">
        <v>1974.5630000000001</v>
      </c>
      <c r="X60">
        <v>1091.0050000000001</v>
      </c>
      <c r="Y60">
        <v>1.81</v>
      </c>
      <c r="Z60">
        <v>12.718</v>
      </c>
      <c r="AA60">
        <v>120.20912300000001</v>
      </c>
      <c r="AB60">
        <v>2.5157940000000001</v>
      </c>
      <c r="AC60">
        <v>41.053849999999997</v>
      </c>
      <c r="AD60" s="1">
        <v>426</v>
      </c>
      <c r="AE60">
        <v>0</v>
      </c>
      <c r="AF60">
        <v>128</v>
      </c>
      <c r="AG60">
        <v>74</v>
      </c>
      <c r="AH60">
        <v>16.426065999999999</v>
      </c>
      <c r="AI60">
        <v>541.79999999999995</v>
      </c>
      <c r="AJ60">
        <v>0</v>
      </c>
      <c r="AK60">
        <v>3</v>
      </c>
      <c r="AL60">
        <v>384</v>
      </c>
      <c r="AM60" t="s">
        <v>369</v>
      </c>
      <c r="AN60" t="s">
        <v>609</v>
      </c>
      <c r="AO60">
        <v>1850.0730000000001</v>
      </c>
      <c r="AR60" t="s">
        <v>120</v>
      </c>
      <c r="AS60" t="s">
        <v>121</v>
      </c>
      <c r="AT60" t="s">
        <v>251</v>
      </c>
      <c r="AU60" t="s">
        <v>368</v>
      </c>
      <c r="AV60" t="s">
        <v>48</v>
      </c>
      <c r="AW60">
        <v>2</v>
      </c>
      <c r="BB60">
        <v>0.81647503749160977</v>
      </c>
      <c r="BC60" t="s">
        <v>67</v>
      </c>
      <c r="BF60" t="s">
        <v>120</v>
      </c>
      <c r="BG60" t="s">
        <v>121</v>
      </c>
      <c r="BH60" t="s">
        <v>368</v>
      </c>
      <c r="BI60">
        <v>7274</v>
      </c>
      <c r="BJ60">
        <v>2</v>
      </c>
      <c r="BK60" t="s">
        <v>251</v>
      </c>
      <c r="BL60" t="s">
        <v>256</v>
      </c>
      <c r="BM60">
        <v>0.81647503749160977</v>
      </c>
      <c r="BN60" t="s">
        <v>67</v>
      </c>
      <c r="BO60" t="s">
        <v>210</v>
      </c>
      <c r="BP60">
        <v>1974.5630000000001</v>
      </c>
    </row>
    <row r="61" spans="1:68" ht="16.5">
      <c r="A61" s="126" t="str">
        <f t="shared" si="18"/>
        <v>공영급행</v>
      </c>
      <c r="B61" s="127" t="str">
        <f t="shared" si="19"/>
        <v>윤기성</v>
      </c>
      <c r="C61" s="128" t="str">
        <f t="shared" si="20"/>
        <v>C</v>
      </c>
      <c r="D61" s="129">
        <f t="shared" si="21"/>
        <v>0.88173913043478269</v>
      </c>
      <c r="E61" s="130">
        <f t="shared" si="22"/>
        <v>6497</v>
      </c>
      <c r="F61" s="131" t="str">
        <f t="shared" si="23"/>
        <v>14-1</v>
      </c>
      <c r="G61" s="132" t="str">
        <f t="shared" si="24"/>
        <v>70바3211</v>
      </c>
      <c r="H61" s="133">
        <f t="shared" si="25"/>
        <v>1</v>
      </c>
      <c r="I61" s="134">
        <f t="shared" si="26"/>
        <v>2063.6149999999998</v>
      </c>
      <c r="J61" s="135">
        <f t="shared" si="27"/>
        <v>1.5101672726543863E-2</v>
      </c>
      <c r="K61" s="135">
        <f t="shared" si="28"/>
        <v>0.33118203510497218</v>
      </c>
      <c r="L61" s="135">
        <f t="shared" si="29"/>
        <v>0.12356956118268186</v>
      </c>
      <c r="M61" s="136">
        <f t="shared" si="30"/>
        <v>12.259</v>
      </c>
      <c r="N61" s="137">
        <f t="shared" si="31"/>
        <v>0</v>
      </c>
      <c r="O61" s="137">
        <f t="shared" si="32"/>
        <v>2.519849875097826</v>
      </c>
      <c r="P61" s="232">
        <f t="shared" si="33"/>
        <v>0</v>
      </c>
      <c r="Q61" s="233">
        <f t="shared" si="34"/>
        <v>0</v>
      </c>
      <c r="R61" s="233">
        <f t="shared" si="35"/>
        <v>52</v>
      </c>
      <c r="T61">
        <v>504</v>
      </c>
      <c r="U61">
        <v>6497</v>
      </c>
      <c r="V61" t="s">
        <v>370</v>
      </c>
      <c r="W61">
        <v>2063.6149999999998</v>
      </c>
      <c r="X61">
        <v>1017.774</v>
      </c>
      <c r="Y61">
        <v>2.028</v>
      </c>
      <c r="Z61">
        <v>12.259</v>
      </c>
      <c r="AA61">
        <v>126.12384299999999</v>
      </c>
      <c r="AB61">
        <v>1.9046810000000001</v>
      </c>
      <c r="AC61">
        <v>41.769950999999999</v>
      </c>
      <c r="AD61" s="1">
        <v>255</v>
      </c>
      <c r="AE61">
        <v>0</v>
      </c>
      <c r="AF61">
        <v>52</v>
      </c>
      <c r="AG61">
        <v>83</v>
      </c>
      <c r="AH61">
        <v>16.361815</v>
      </c>
      <c r="AI61">
        <v>468.6</v>
      </c>
      <c r="AJ61">
        <v>1.8</v>
      </c>
      <c r="AK61">
        <v>0</v>
      </c>
      <c r="AL61">
        <v>0</v>
      </c>
      <c r="AM61" t="s">
        <v>371</v>
      </c>
      <c r="AN61" t="s">
        <v>610</v>
      </c>
      <c r="AO61">
        <v>2063.6149999999998</v>
      </c>
      <c r="AR61" t="s">
        <v>120</v>
      </c>
      <c r="AS61" t="s">
        <v>121</v>
      </c>
      <c r="AT61" t="s">
        <v>255</v>
      </c>
      <c r="AU61" t="s">
        <v>370</v>
      </c>
      <c r="AV61" t="s">
        <v>48</v>
      </c>
      <c r="AW61">
        <v>1</v>
      </c>
      <c r="BB61">
        <v>0.88173913043478269</v>
      </c>
      <c r="BC61" t="s">
        <v>69</v>
      </c>
      <c r="BF61" t="s">
        <v>120</v>
      </c>
      <c r="BG61" s="5" t="s">
        <v>121</v>
      </c>
      <c r="BH61" t="s">
        <v>370</v>
      </c>
      <c r="BI61">
        <v>6497</v>
      </c>
      <c r="BJ61">
        <v>1</v>
      </c>
      <c r="BK61" t="s">
        <v>255</v>
      </c>
      <c r="BL61" t="s">
        <v>205</v>
      </c>
      <c r="BM61">
        <v>0.88173913043478269</v>
      </c>
      <c r="BN61" t="s">
        <v>69</v>
      </c>
      <c r="BO61" t="s">
        <v>208</v>
      </c>
      <c r="BP61">
        <v>2063.6149999999998</v>
      </c>
    </row>
    <row r="62" spans="1:68" ht="16.5">
      <c r="A62" s="109" t="str">
        <f t="shared" si="18"/>
        <v>공영급행</v>
      </c>
      <c r="B62" s="110" t="str">
        <f t="shared" si="19"/>
        <v>윤석춘</v>
      </c>
      <c r="C62" s="111" t="str">
        <f t="shared" si="20"/>
        <v>C</v>
      </c>
      <c r="D62" s="112">
        <f t="shared" si="21"/>
        <v>0.85918793294523799</v>
      </c>
      <c r="E62" s="113">
        <f t="shared" si="22"/>
        <v>8345</v>
      </c>
      <c r="F62" s="114" t="str">
        <f t="shared" si="23"/>
        <v>e음21</v>
      </c>
      <c r="G62" s="115" t="str">
        <f t="shared" si="24"/>
        <v>73아1573</v>
      </c>
      <c r="H62" s="116">
        <f t="shared" si="25"/>
        <v>9</v>
      </c>
      <c r="I62" s="117">
        <f t="shared" si="26"/>
        <v>2075.8820000000001</v>
      </c>
      <c r="J62" s="118">
        <f t="shared" si="27"/>
        <v>2.1186335509764776E-2</v>
      </c>
      <c r="K62" s="118">
        <f t="shared" si="28"/>
        <v>0.37820981628314804</v>
      </c>
      <c r="L62" s="118">
        <f t="shared" si="29"/>
        <v>0.19750640932384403</v>
      </c>
      <c r="M62" s="119">
        <f t="shared" si="30"/>
        <v>7.367</v>
      </c>
      <c r="N62" s="120">
        <f t="shared" si="31"/>
        <v>0</v>
      </c>
      <c r="O62" s="120">
        <f t="shared" si="32"/>
        <v>0.96341202001006765</v>
      </c>
      <c r="P62" s="234">
        <f t="shared" si="33"/>
        <v>83</v>
      </c>
      <c r="Q62" s="235">
        <f t="shared" si="34"/>
        <v>0</v>
      </c>
      <c r="R62" s="235">
        <f t="shared" si="35"/>
        <v>20</v>
      </c>
      <c r="T62">
        <v>504</v>
      </c>
      <c r="U62">
        <v>8345</v>
      </c>
      <c r="V62" t="s">
        <v>189</v>
      </c>
      <c r="W62">
        <v>2075.9549999999999</v>
      </c>
      <c r="X62">
        <v>714.78099999999995</v>
      </c>
      <c r="Y62">
        <v>2.9039999999999999</v>
      </c>
      <c r="Z62">
        <v>7.367</v>
      </c>
      <c r="AA62">
        <v>152.822181</v>
      </c>
      <c r="AB62">
        <v>3.2377419999999999</v>
      </c>
      <c r="AC62">
        <v>57.798848999999997</v>
      </c>
      <c r="AD62" s="1">
        <v>410</v>
      </c>
      <c r="AE62">
        <v>0</v>
      </c>
      <c r="AF62">
        <v>20</v>
      </c>
      <c r="AG62">
        <v>90</v>
      </c>
      <c r="AH62">
        <v>13.584121</v>
      </c>
      <c r="AI62">
        <v>1243.2</v>
      </c>
      <c r="AJ62">
        <v>45.1</v>
      </c>
      <c r="AK62">
        <v>83</v>
      </c>
      <c r="AL62">
        <v>27889</v>
      </c>
      <c r="AM62" t="s">
        <v>372</v>
      </c>
      <c r="AN62" t="s">
        <v>611</v>
      </c>
      <c r="AO62">
        <v>438.06599999999997</v>
      </c>
      <c r="AR62" t="s">
        <v>120</v>
      </c>
      <c r="AS62" t="s">
        <v>124</v>
      </c>
      <c r="AT62" t="s">
        <v>225</v>
      </c>
      <c r="AU62" t="s">
        <v>189</v>
      </c>
      <c r="AV62" t="s">
        <v>259</v>
      </c>
      <c r="AW62">
        <v>9</v>
      </c>
      <c r="BB62">
        <v>0.85918793294523799</v>
      </c>
      <c r="BC62" t="s">
        <v>69</v>
      </c>
      <c r="BF62" t="s">
        <v>120</v>
      </c>
      <c r="BG62" t="s">
        <v>124</v>
      </c>
      <c r="BH62" t="s">
        <v>189</v>
      </c>
      <c r="BI62">
        <v>8345</v>
      </c>
      <c r="BJ62">
        <v>9</v>
      </c>
      <c r="BK62" t="s">
        <v>225</v>
      </c>
      <c r="BL62" t="s">
        <v>226</v>
      </c>
      <c r="BM62">
        <v>0.85918793294523799</v>
      </c>
      <c r="BN62" t="s">
        <v>69</v>
      </c>
      <c r="BO62" t="s">
        <v>208</v>
      </c>
      <c r="BP62">
        <v>2075.8820000000001</v>
      </c>
    </row>
    <row r="63" spans="1:68" ht="16.5">
      <c r="A63" s="126" t="str">
        <f t="shared" si="18"/>
        <v>공영급행</v>
      </c>
      <c r="B63" s="127" t="str">
        <f t="shared" si="19"/>
        <v>윤성운</v>
      </c>
      <c r="C63" s="128" t="str">
        <f t="shared" si="20"/>
        <v>D</v>
      </c>
      <c r="D63" s="129">
        <f t="shared" si="21"/>
        <v>0.84178832111433355</v>
      </c>
      <c r="E63" s="130">
        <f t="shared" si="22"/>
        <v>9644</v>
      </c>
      <c r="F63" s="131" t="str">
        <f t="shared" si="23"/>
        <v>14-1</v>
      </c>
      <c r="G63" s="132" t="str">
        <f t="shared" si="24"/>
        <v>70바3144</v>
      </c>
      <c r="H63" s="133">
        <f t="shared" si="25"/>
        <v>2</v>
      </c>
      <c r="I63" s="134">
        <f t="shared" si="26"/>
        <v>2052.7110000000002</v>
      </c>
      <c r="J63" s="135">
        <f t="shared" si="27"/>
        <v>2.8050517192355063E-2</v>
      </c>
      <c r="K63" s="135">
        <f t="shared" si="28"/>
        <v>0.33305976036181745</v>
      </c>
      <c r="L63" s="135">
        <f t="shared" si="29"/>
        <v>0.18560820300568368</v>
      </c>
      <c r="M63" s="136">
        <f t="shared" si="30"/>
        <v>13.007999999999999</v>
      </c>
      <c r="N63" s="137">
        <f t="shared" si="31"/>
        <v>0.14614819134305804</v>
      </c>
      <c r="O63" s="137">
        <f t="shared" si="32"/>
        <v>6.9663971206857669</v>
      </c>
      <c r="P63" s="232">
        <f t="shared" si="33"/>
        <v>7</v>
      </c>
      <c r="Q63" s="233">
        <f t="shared" si="34"/>
        <v>3</v>
      </c>
      <c r="R63" s="233">
        <f t="shared" si="35"/>
        <v>143</v>
      </c>
      <c r="T63">
        <v>504</v>
      </c>
      <c r="U63">
        <v>9644</v>
      </c>
      <c r="V63" t="s">
        <v>190</v>
      </c>
      <c r="W63">
        <v>2052.7109999999998</v>
      </c>
      <c r="X63">
        <v>1106.222</v>
      </c>
      <c r="Y63">
        <v>1.8560000000000001</v>
      </c>
      <c r="Z63">
        <v>13.007999999999999</v>
      </c>
      <c r="AA63">
        <v>120.267729</v>
      </c>
      <c r="AB63">
        <v>3.3735719999999998</v>
      </c>
      <c r="AC63">
        <v>40.056341000000003</v>
      </c>
      <c r="AD63" s="1">
        <v>381</v>
      </c>
      <c r="AE63">
        <v>3</v>
      </c>
      <c r="AF63">
        <v>143</v>
      </c>
      <c r="AG63">
        <v>87</v>
      </c>
      <c r="AH63">
        <v>17.067844999999998</v>
      </c>
      <c r="AI63">
        <v>623.29999999999995</v>
      </c>
      <c r="AJ63">
        <v>16.3</v>
      </c>
      <c r="AK63">
        <v>7</v>
      </c>
      <c r="AL63">
        <v>1312</v>
      </c>
      <c r="AM63" t="s">
        <v>373</v>
      </c>
      <c r="AN63" t="s">
        <v>612</v>
      </c>
      <c r="AO63">
        <v>1947.883</v>
      </c>
      <c r="AR63" t="s">
        <v>120</v>
      </c>
      <c r="AS63" t="s">
        <v>121</v>
      </c>
      <c r="AT63" t="s">
        <v>222</v>
      </c>
      <c r="AU63" t="s">
        <v>190</v>
      </c>
      <c r="AV63" t="s">
        <v>48</v>
      </c>
      <c r="AW63">
        <v>2</v>
      </c>
      <c r="BB63">
        <v>0.84178832111433355</v>
      </c>
      <c r="BC63" t="s">
        <v>67</v>
      </c>
      <c r="BF63" t="s">
        <v>120</v>
      </c>
      <c r="BG63" t="s">
        <v>121</v>
      </c>
      <c r="BH63" t="s">
        <v>190</v>
      </c>
      <c r="BI63">
        <v>9644</v>
      </c>
      <c r="BJ63">
        <v>2</v>
      </c>
      <c r="BK63" t="s">
        <v>222</v>
      </c>
      <c r="BL63" t="s">
        <v>254</v>
      </c>
      <c r="BM63">
        <v>0.84178832111433355</v>
      </c>
      <c r="BN63" t="s">
        <v>67</v>
      </c>
      <c r="BO63" t="s">
        <v>210</v>
      </c>
      <c r="BP63">
        <v>2052.7110000000002</v>
      </c>
    </row>
    <row r="64" spans="1:68" ht="16.5">
      <c r="A64" s="109" t="str">
        <f t="shared" si="18"/>
        <v>공영급행</v>
      </c>
      <c r="B64" s="110" t="str">
        <f t="shared" si="19"/>
        <v>윤철</v>
      </c>
      <c r="C64" s="111" t="str">
        <f t="shared" si="20"/>
        <v>D</v>
      </c>
      <c r="D64" s="112">
        <f t="shared" si="21"/>
        <v>0.82796565472561801</v>
      </c>
      <c r="E64" s="113">
        <f t="shared" si="22"/>
        <v>9881</v>
      </c>
      <c r="F64" s="114" t="str">
        <f t="shared" si="23"/>
        <v>e음84</v>
      </c>
      <c r="G64" s="115" t="str">
        <f t="shared" si="24"/>
        <v>73아1554</v>
      </c>
      <c r="H64" s="116">
        <f t="shared" si="25"/>
        <v>7</v>
      </c>
      <c r="I64" s="117">
        <f t="shared" si="26"/>
        <v>2493.0219999999999</v>
      </c>
      <c r="J64" s="118">
        <f t="shared" si="27"/>
        <v>2.0614729538465017E-2</v>
      </c>
      <c r="K64" s="118">
        <f t="shared" si="28"/>
        <v>0.35858462377663608</v>
      </c>
      <c r="L64" s="118">
        <f t="shared" si="29"/>
        <v>0.28198708234423925</v>
      </c>
      <c r="M64" s="119">
        <f t="shared" si="30"/>
        <v>8.4890000000000008</v>
      </c>
      <c r="N64" s="120">
        <f t="shared" si="31"/>
        <v>0</v>
      </c>
      <c r="O64" s="120">
        <f t="shared" si="32"/>
        <v>1.3638066571414131</v>
      </c>
      <c r="P64" s="234">
        <f t="shared" si="33"/>
        <v>54</v>
      </c>
      <c r="Q64" s="235">
        <f t="shared" si="34"/>
        <v>0</v>
      </c>
      <c r="R64" s="235">
        <f t="shared" si="35"/>
        <v>34</v>
      </c>
      <c r="T64">
        <v>504</v>
      </c>
      <c r="U64">
        <v>9881</v>
      </c>
      <c r="V64" t="s">
        <v>374</v>
      </c>
      <c r="W64">
        <v>2493.0219999999999</v>
      </c>
      <c r="X64">
        <v>1072.8510000000001</v>
      </c>
      <c r="Y64">
        <v>2.3239999999999998</v>
      </c>
      <c r="Z64">
        <v>8.4890000000000008</v>
      </c>
      <c r="AA64">
        <v>163.79661899999999</v>
      </c>
      <c r="AB64">
        <v>3.3766229999999999</v>
      </c>
      <c r="AC64">
        <v>58.734949</v>
      </c>
      <c r="AD64" s="1">
        <v>703</v>
      </c>
      <c r="AE64">
        <v>0</v>
      </c>
      <c r="AF64">
        <v>34</v>
      </c>
      <c r="AG64">
        <v>69</v>
      </c>
      <c r="AH64">
        <v>15.220228000000001</v>
      </c>
      <c r="AI64">
        <v>486.9</v>
      </c>
      <c r="AJ64">
        <v>0</v>
      </c>
      <c r="AK64">
        <v>54</v>
      </c>
      <c r="AL64">
        <v>24988</v>
      </c>
      <c r="AM64" t="s">
        <v>375</v>
      </c>
      <c r="AN64" t="s">
        <v>613</v>
      </c>
      <c r="AO64">
        <v>708.23299999999995</v>
      </c>
      <c r="AR64" t="s">
        <v>120</v>
      </c>
      <c r="AS64" t="s">
        <v>128</v>
      </c>
      <c r="AT64" t="s">
        <v>227</v>
      </c>
      <c r="AU64" t="s">
        <v>374</v>
      </c>
      <c r="AV64" t="s">
        <v>48</v>
      </c>
      <c r="AW64">
        <v>7</v>
      </c>
      <c r="BB64">
        <v>0.82796565472561801</v>
      </c>
      <c r="BC64" t="s">
        <v>67</v>
      </c>
      <c r="BF64" t="s">
        <v>120</v>
      </c>
      <c r="BG64" s="5" t="s">
        <v>128</v>
      </c>
      <c r="BH64" t="s">
        <v>374</v>
      </c>
      <c r="BI64">
        <v>9881</v>
      </c>
      <c r="BJ64">
        <v>7</v>
      </c>
      <c r="BK64" t="s">
        <v>227</v>
      </c>
      <c r="BL64" t="s">
        <v>217</v>
      </c>
      <c r="BM64">
        <v>0.82796565472561801</v>
      </c>
      <c r="BN64" t="s">
        <v>67</v>
      </c>
      <c r="BO64" t="s">
        <v>210</v>
      </c>
      <c r="BP64">
        <v>2493.0219999999999</v>
      </c>
    </row>
    <row r="65" spans="1:68" ht="16.5">
      <c r="A65" s="126" t="str">
        <f t="shared" si="18"/>
        <v>공영급행</v>
      </c>
      <c r="B65" s="127" t="str">
        <f t="shared" si="19"/>
        <v>윤철희</v>
      </c>
      <c r="C65" s="128" t="str">
        <f t="shared" si="20"/>
        <v>C</v>
      </c>
      <c r="D65" s="129">
        <f t="shared" si="21"/>
        <v>0.88531322690066583</v>
      </c>
      <c r="E65" s="130">
        <f t="shared" si="22"/>
        <v>2812</v>
      </c>
      <c r="F65" s="131" t="str">
        <f t="shared" si="23"/>
        <v>14-1</v>
      </c>
      <c r="G65" s="132" t="str">
        <f t="shared" si="24"/>
        <v>70바3132</v>
      </c>
      <c r="H65" s="133">
        <f t="shared" si="25"/>
        <v>12</v>
      </c>
      <c r="I65" s="134">
        <f t="shared" si="26"/>
        <v>2278.5430000000001</v>
      </c>
      <c r="J65" s="135">
        <f t="shared" si="27"/>
        <v>2.7686357491679994E-2</v>
      </c>
      <c r="K65" s="135">
        <f t="shared" si="28"/>
        <v>0.32984124658538566</v>
      </c>
      <c r="L65" s="135">
        <f t="shared" si="29"/>
        <v>0.18564494942601478</v>
      </c>
      <c r="M65" s="136">
        <f t="shared" si="30"/>
        <v>9.8620000000000001</v>
      </c>
      <c r="N65" s="137">
        <f t="shared" si="31"/>
        <v>0</v>
      </c>
      <c r="O65" s="137">
        <f t="shared" si="32"/>
        <v>2.4138232194871896</v>
      </c>
      <c r="P65" s="232">
        <f t="shared" si="33"/>
        <v>8</v>
      </c>
      <c r="Q65" s="233">
        <f t="shared" si="34"/>
        <v>0</v>
      </c>
      <c r="R65" s="233">
        <f t="shared" si="35"/>
        <v>55</v>
      </c>
      <c r="T65">
        <v>504</v>
      </c>
      <c r="U65">
        <v>2812</v>
      </c>
      <c r="V65" t="s">
        <v>475</v>
      </c>
      <c r="W65">
        <v>2278.5430000000001</v>
      </c>
      <c r="X65">
        <v>1109.172</v>
      </c>
      <c r="Y65">
        <v>2.0539999999999998</v>
      </c>
      <c r="Z65">
        <v>9.8620000000000001</v>
      </c>
      <c r="AA65">
        <v>149.871611</v>
      </c>
      <c r="AB65">
        <v>4.1493989999999998</v>
      </c>
      <c r="AC65">
        <v>49.433838999999999</v>
      </c>
      <c r="AD65" s="1">
        <v>423</v>
      </c>
      <c r="AE65">
        <v>0</v>
      </c>
      <c r="AF65">
        <v>55</v>
      </c>
      <c r="AG65">
        <v>70</v>
      </c>
      <c r="AH65">
        <v>15.203298999999999</v>
      </c>
      <c r="AI65">
        <v>312.39999999999998</v>
      </c>
      <c r="AJ65">
        <v>0</v>
      </c>
      <c r="AK65">
        <v>8</v>
      </c>
      <c r="AL65">
        <v>1730</v>
      </c>
      <c r="AM65" t="s">
        <v>476</v>
      </c>
      <c r="AN65" t="s">
        <v>614</v>
      </c>
      <c r="AO65">
        <v>351.25599999999997</v>
      </c>
      <c r="AR65" t="s">
        <v>120</v>
      </c>
      <c r="AS65" t="s">
        <v>121</v>
      </c>
      <c r="AT65" t="s">
        <v>218</v>
      </c>
      <c r="AU65" t="s">
        <v>475</v>
      </c>
      <c r="AV65" t="s">
        <v>48</v>
      </c>
      <c r="AW65">
        <v>12</v>
      </c>
      <c r="BB65">
        <v>0.88531322690066583</v>
      </c>
      <c r="BC65" t="s">
        <v>69</v>
      </c>
      <c r="BF65" t="s">
        <v>120</v>
      </c>
      <c r="BG65" s="5" t="s">
        <v>121</v>
      </c>
      <c r="BH65" t="s">
        <v>475</v>
      </c>
      <c r="BI65">
        <v>2812</v>
      </c>
      <c r="BJ65">
        <v>12</v>
      </c>
      <c r="BK65" t="s">
        <v>218</v>
      </c>
      <c r="BL65" t="s">
        <v>253</v>
      </c>
      <c r="BM65">
        <v>0.88531322690066583</v>
      </c>
      <c r="BN65" t="s">
        <v>69</v>
      </c>
      <c r="BO65" t="s">
        <v>208</v>
      </c>
      <c r="BP65">
        <v>2278.5430000000001</v>
      </c>
    </row>
    <row r="66" spans="1:68" ht="16.5">
      <c r="A66" s="109" t="str">
        <f t="shared" si="18"/>
        <v>공영급행</v>
      </c>
      <c r="B66" s="110" t="str">
        <f t="shared" si="19"/>
        <v>이광세</v>
      </c>
      <c r="C66" s="111" t="str">
        <f t="shared" si="20"/>
        <v>D</v>
      </c>
      <c r="D66" s="112">
        <f t="shared" si="21"/>
        <v>0.82281643553478279</v>
      </c>
      <c r="E66" s="113">
        <f t="shared" si="22"/>
        <v>7318</v>
      </c>
      <c r="F66" s="114" t="str">
        <f t="shared" si="23"/>
        <v>14-1</v>
      </c>
      <c r="G66" s="115" t="str">
        <f t="shared" si="24"/>
        <v>70바3113</v>
      </c>
      <c r="H66" s="116">
        <f t="shared" si="25"/>
        <v>2</v>
      </c>
      <c r="I66" s="117">
        <f t="shared" si="26"/>
        <v>2264.5079999999998</v>
      </c>
      <c r="J66" s="118">
        <f t="shared" si="27"/>
        <v>2.3964513193959817E-2</v>
      </c>
      <c r="K66" s="118">
        <f t="shared" si="28"/>
        <v>0.32505488179056857</v>
      </c>
      <c r="L66" s="118">
        <f t="shared" si="29"/>
        <v>0.14661021290275858</v>
      </c>
      <c r="M66" s="119">
        <f t="shared" si="30"/>
        <v>9.2309999999999999</v>
      </c>
      <c r="N66" s="120">
        <f t="shared" si="31"/>
        <v>0</v>
      </c>
      <c r="O66" s="120">
        <f t="shared" si="32"/>
        <v>2.0313463233514741</v>
      </c>
      <c r="P66" s="234">
        <f t="shared" si="33"/>
        <v>1</v>
      </c>
      <c r="Q66" s="235">
        <f t="shared" si="34"/>
        <v>0</v>
      </c>
      <c r="R66" s="235">
        <f t="shared" si="35"/>
        <v>46</v>
      </c>
      <c r="T66">
        <v>504</v>
      </c>
      <c r="U66">
        <v>7318</v>
      </c>
      <c r="V66" t="s">
        <v>376</v>
      </c>
      <c r="W66">
        <v>2264.5079999999998</v>
      </c>
      <c r="X66">
        <v>1102.6949999999999</v>
      </c>
      <c r="Y66">
        <v>2.0539999999999998</v>
      </c>
      <c r="Z66">
        <v>9.2309999999999999</v>
      </c>
      <c r="AA66">
        <v>142.11772099999999</v>
      </c>
      <c r="AB66">
        <v>3.4057819999999999</v>
      </c>
      <c r="AC66">
        <v>46.196058999999998</v>
      </c>
      <c r="AD66" s="1">
        <v>332</v>
      </c>
      <c r="AE66">
        <v>0</v>
      </c>
      <c r="AF66">
        <v>46</v>
      </c>
      <c r="AG66">
        <v>75</v>
      </c>
      <c r="AH66">
        <v>15.934029000000001</v>
      </c>
      <c r="AI66">
        <v>425.3</v>
      </c>
      <c r="AJ66">
        <v>0</v>
      </c>
      <c r="AK66">
        <v>1</v>
      </c>
      <c r="AL66">
        <v>176</v>
      </c>
      <c r="AM66" t="s">
        <v>377</v>
      </c>
      <c r="AN66" t="s">
        <v>615</v>
      </c>
      <c r="AO66">
        <v>2018.729</v>
      </c>
      <c r="AR66" t="s">
        <v>120</v>
      </c>
      <c r="AS66" t="s">
        <v>121</v>
      </c>
      <c r="AT66" t="s">
        <v>223</v>
      </c>
      <c r="AU66" t="s">
        <v>376</v>
      </c>
      <c r="AV66" t="s">
        <v>48</v>
      </c>
      <c r="AW66">
        <v>2</v>
      </c>
      <c r="BB66">
        <v>0.82281643553478279</v>
      </c>
      <c r="BC66" t="s">
        <v>67</v>
      </c>
      <c r="BF66" t="s">
        <v>120</v>
      </c>
      <c r="BG66" s="5" t="s">
        <v>121</v>
      </c>
      <c r="BH66" t="s">
        <v>376</v>
      </c>
      <c r="BI66">
        <v>7318</v>
      </c>
      <c r="BJ66">
        <v>2</v>
      </c>
      <c r="BK66" t="s">
        <v>223</v>
      </c>
      <c r="BL66" t="s">
        <v>256</v>
      </c>
      <c r="BM66">
        <v>0.82281643553478279</v>
      </c>
      <c r="BN66" t="s">
        <v>67</v>
      </c>
      <c r="BO66" t="s">
        <v>210</v>
      </c>
      <c r="BP66">
        <v>2264.5079999999998</v>
      </c>
    </row>
    <row r="67" spans="1:68" ht="16.5">
      <c r="A67" s="126" t="str">
        <f t="shared" si="18"/>
        <v>공영급행</v>
      </c>
      <c r="B67" s="127" t="str">
        <f t="shared" si="19"/>
        <v>이규환</v>
      </c>
      <c r="C67" s="128" t="str">
        <f t="shared" si="20"/>
        <v>F</v>
      </c>
      <c r="D67" s="129">
        <f t="shared" si="21"/>
        <v>0.73604113481242084</v>
      </c>
      <c r="E67" s="130">
        <f t="shared" si="22"/>
        <v>6861</v>
      </c>
      <c r="F67" s="131" t="str">
        <f t="shared" si="23"/>
        <v>e음53</v>
      </c>
      <c r="G67" s="132" t="str">
        <f t="shared" si="24"/>
        <v>73아1566</v>
      </c>
      <c r="H67" s="133">
        <f t="shared" si="25"/>
        <v>2</v>
      </c>
      <c r="I67" s="134">
        <f t="shared" si="26"/>
        <v>1770.8150000000001</v>
      </c>
      <c r="J67" s="135">
        <f t="shared" si="27"/>
        <v>8.8942763820405116E-3</v>
      </c>
      <c r="K67" s="135">
        <f t="shared" si="28"/>
        <v>0.36052718436166709</v>
      </c>
      <c r="L67" s="135">
        <f t="shared" si="29"/>
        <v>0.32866222615010604</v>
      </c>
      <c r="M67" s="136">
        <f t="shared" si="30"/>
        <v>10.659000000000001</v>
      </c>
      <c r="N67" s="137">
        <f t="shared" si="31"/>
        <v>0</v>
      </c>
      <c r="O67" s="137">
        <f t="shared" si="32"/>
        <v>3.8965109285837309</v>
      </c>
      <c r="P67" s="232">
        <f t="shared" si="33"/>
        <v>2</v>
      </c>
      <c r="Q67" s="233">
        <f t="shared" si="34"/>
        <v>0</v>
      </c>
      <c r="R67" s="233">
        <f t="shared" si="35"/>
        <v>69</v>
      </c>
      <c r="T67">
        <v>504</v>
      </c>
      <c r="U67">
        <v>6861</v>
      </c>
      <c r="V67" t="s">
        <v>378</v>
      </c>
      <c r="W67">
        <v>1770.8150000000001</v>
      </c>
      <c r="X67">
        <v>859.61199999999997</v>
      </c>
      <c r="Y67">
        <v>2.06</v>
      </c>
      <c r="Z67">
        <v>10.659000000000001</v>
      </c>
      <c r="AA67">
        <v>123.014954</v>
      </c>
      <c r="AB67">
        <v>1.0941289999999999</v>
      </c>
      <c r="AC67">
        <v>44.350234999999998</v>
      </c>
      <c r="AD67" s="1">
        <v>582</v>
      </c>
      <c r="AE67">
        <v>0</v>
      </c>
      <c r="AF67">
        <v>69</v>
      </c>
      <c r="AG67">
        <v>77</v>
      </c>
      <c r="AH67">
        <v>14.395118999999999</v>
      </c>
      <c r="AI67">
        <v>109.5</v>
      </c>
      <c r="AJ67">
        <v>0</v>
      </c>
      <c r="AK67">
        <v>2</v>
      </c>
      <c r="AL67">
        <v>113</v>
      </c>
      <c r="AM67" t="s">
        <v>379</v>
      </c>
      <c r="AN67" t="s">
        <v>616</v>
      </c>
      <c r="AO67">
        <v>1663.433</v>
      </c>
      <c r="AR67" t="s">
        <v>120</v>
      </c>
      <c r="AS67" t="s">
        <v>127</v>
      </c>
      <c r="AT67" t="s">
        <v>277</v>
      </c>
      <c r="AU67" t="s">
        <v>378</v>
      </c>
      <c r="AV67" t="s">
        <v>48</v>
      </c>
      <c r="AW67">
        <v>2</v>
      </c>
      <c r="BB67">
        <v>0.73604113481242084</v>
      </c>
      <c r="BC67" t="s">
        <v>70</v>
      </c>
      <c r="BF67" t="s">
        <v>120</v>
      </c>
      <c r="BG67" s="5" t="s">
        <v>127</v>
      </c>
      <c r="BH67" t="s">
        <v>378</v>
      </c>
      <c r="BI67">
        <v>6861</v>
      </c>
      <c r="BJ67">
        <v>2</v>
      </c>
      <c r="BK67" t="s">
        <v>277</v>
      </c>
      <c r="BL67" t="s">
        <v>276</v>
      </c>
      <c r="BM67">
        <v>0.73604113481242084</v>
      </c>
      <c r="BN67" t="s">
        <v>70</v>
      </c>
      <c r="BO67" t="s">
        <v>242</v>
      </c>
      <c r="BP67">
        <v>1770.8150000000001</v>
      </c>
    </row>
    <row r="68" spans="1:68" ht="16.5">
      <c r="A68" s="109" t="str">
        <f t="shared" si="18"/>
        <v>공영급행</v>
      </c>
      <c r="B68" s="110" t="str">
        <f t="shared" si="19"/>
        <v>이기봉</v>
      </c>
      <c r="C68" s="111" t="str">
        <f t="shared" si="20"/>
        <v>A</v>
      </c>
      <c r="D68" s="112">
        <f t="shared" si="21"/>
        <v>0.9932653061224489</v>
      </c>
      <c r="E68" s="113">
        <f t="shared" si="22"/>
        <v>7840</v>
      </c>
      <c r="F68" s="114" t="str">
        <f t="shared" si="23"/>
        <v>e음12</v>
      </c>
      <c r="G68" s="115" t="str">
        <f t="shared" si="24"/>
        <v>73아1572</v>
      </c>
      <c r="H68" s="116">
        <f t="shared" si="25"/>
        <v>1</v>
      </c>
      <c r="I68" s="117">
        <f t="shared" si="26"/>
        <v>1959.931</v>
      </c>
      <c r="J68" s="118">
        <f t="shared" si="27"/>
        <v>9.0109625539931803E-3</v>
      </c>
      <c r="K68" s="118">
        <f t="shared" si="28"/>
        <v>0.41438353886987062</v>
      </c>
      <c r="L68" s="118">
        <f t="shared" si="29"/>
        <v>0.33980788099172876</v>
      </c>
      <c r="M68" s="119">
        <f t="shared" si="30"/>
        <v>3.5369999999999999</v>
      </c>
      <c r="N68" s="120">
        <f t="shared" si="31"/>
        <v>0</v>
      </c>
      <c r="O68" s="120">
        <f t="shared" si="32"/>
        <v>0.35715543047178699</v>
      </c>
      <c r="P68" s="234">
        <f t="shared" si="33"/>
        <v>126</v>
      </c>
      <c r="Q68" s="235">
        <f t="shared" si="34"/>
        <v>0</v>
      </c>
      <c r="R68" s="235">
        <f t="shared" si="35"/>
        <v>7</v>
      </c>
      <c r="T68">
        <v>504</v>
      </c>
      <c r="U68">
        <v>7840</v>
      </c>
      <c r="V68" t="s">
        <v>498</v>
      </c>
      <c r="W68">
        <v>1959.931</v>
      </c>
      <c r="X68">
        <v>402.67399999999998</v>
      </c>
      <c r="Y68">
        <v>4.867</v>
      </c>
      <c r="Z68">
        <v>3.5369999999999999</v>
      </c>
      <c r="AA68">
        <v>153.08275800000001</v>
      </c>
      <c r="AB68">
        <v>1.3794230000000001</v>
      </c>
      <c r="AC68">
        <v>63.434975000000001</v>
      </c>
      <c r="AD68" s="1">
        <v>666</v>
      </c>
      <c r="AE68">
        <v>0</v>
      </c>
      <c r="AF68">
        <v>7</v>
      </c>
      <c r="AG68">
        <v>76</v>
      </c>
      <c r="AH68">
        <v>12.803081000000001</v>
      </c>
      <c r="AI68">
        <v>395</v>
      </c>
      <c r="AJ68">
        <v>0</v>
      </c>
      <c r="AK68">
        <v>126</v>
      </c>
      <c r="AL68">
        <v>27052</v>
      </c>
      <c r="AM68" t="s">
        <v>499</v>
      </c>
      <c r="AN68" t="s">
        <v>617</v>
      </c>
      <c r="AO68">
        <v>1959.931</v>
      </c>
      <c r="AR68" t="s">
        <v>120</v>
      </c>
      <c r="AS68" t="s">
        <v>123</v>
      </c>
      <c r="AT68" t="s">
        <v>262</v>
      </c>
      <c r="AU68" t="s">
        <v>498</v>
      </c>
      <c r="AV68" t="s">
        <v>259</v>
      </c>
      <c r="AW68">
        <v>1</v>
      </c>
      <c r="BB68">
        <v>0.9932653061224489</v>
      </c>
      <c r="BC68" t="s">
        <v>66</v>
      </c>
      <c r="BF68" t="s">
        <v>120</v>
      </c>
      <c r="BG68" t="s">
        <v>123</v>
      </c>
      <c r="BH68" t="s">
        <v>498</v>
      </c>
      <c r="BI68">
        <v>7840</v>
      </c>
      <c r="BJ68">
        <v>1</v>
      </c>
      <c r="BK68" t="s">
        <v>262</v>
      </c>
      <c r="BL68" t="s">
        <v>205</v>
      </c>
      <c r="BM68">
        <v>0.9932653061224489</v>
      </c>
      <c r="BN68" t="s">
        <v>66</v>
      </c>
      <c r="BO68" t="s">
        <v>209</v>
      </c>
      <c r="BP68">
        <v>1959.931</v>
      </c>
    </row>
    <row r="69" spans="1:68" ht="16.5">
      <c r="A69" s="126" t="str">
        <f t="shared" si="18"/>
        <v>공영급행</v>
      </c>
      <c r="B69" s="127" t="str">
        <f t="shared" si="19"/>
        <v>이도우</v>
      </c>
      <c r="C69" s="128" t="str">
        <f t="shared" si="20"/>
        <v>D</v>
      </c>
      <c r="D69" s="129">
        <f t="shared" si="21"/>
        <v>0.83709905920967864</v>
      </c>
      <c r="E69" s="130">
        <f t="shared" si="22"/>
        <v>1554</v>
      </c>
      <c r="F69" s="131" t="str">
        <f t="shared" si="23"/>
        <v>14-1</v>
      </c>
      <c r="G69" s="132" t="str">
        <f t="shared" si="24"/>
        <v>70바3107</v>
      </c>
      <c r="H69" s="133">
        <f t="shared" si="25"/>
        <v>2</v>
      </c>
      <c r="I69" s="134">
        <f t="shared" si="26"/>
        <v>2219.1979999999999</v>
      </c>
      <c r="J69" s="135">
        <f t="shared" si="27"/>
        <v>1.1035435427458842E-2</v>
      </c>
      <c r="K69" s="135">
        <f t="shared" si="28"/>
        <v>0.32474021486277094</v>
      </c>
      <c r="L69" s="135">
        <f t="shared" si="29"/>
        <v>0.14464684989802623</v>
      </c>
      <c r="M69" s="136">
        <f t="shared" si="30"/>
        <v>9.1739999999999995</v>
      </c>
      <c r="N69" s="137">
        <f t="shared" si="31"/>
        <v>0</v>
      </c>
      <c r="O69" s="137">
        <f t="shared" si="32"/>
        <v>5.0468682830463978</v>
      </c>
      <c r="P69" s="232">
        <f t="shared" si="33"/>
        <v>6</v>
      </c>
      <c r="Q69" s="233">
        <f t="shared" si="34"/>
        <v>0</v>
      </c>
      <c r="R69" s="233">
        <f t="shared" si="35"/>
        <v>112</v>
      </c>
      <c r="T69">
        <v>504</v>
      </c>
      <c r="U69">
        <v>1554</v>
      </c>
      <c r="V69" t="s">
        <v>380</v>
      </c>
      <c r="W69">
        <v>2219.1979999999999</v>
      </c>
      <c r="X69">
        <v>1062.6010000000001</v>
      </c>
      <c r="Y69">
        <v>2.0880000000000001</v>
      </c>
      <c r="Z69">
        <v>9.1739999999999995</v>
      </c>
      <c r="AA69">
        <v>140.04938999999999</v>
      </c>
      <c r="AB69">
        <v>1.545506</v>
      </c>
      <c r="AC69">
        <v>45.479669000000001</v>
      </c>
      <c r="AD69" s="1">
        <v>321</v>
      </c>
      <c r="AE69">
        <v>0</v>
      </c>
      <c r="AF69">
        <v>112</v>
      </c>
      <c r="AG69">
        <v>69</v>
      </c>
      <c r="AH69">
        <v>15.845824</v>
      </c>
      <c r="AI69">
        <v>376.5</v>
      </c>
      <c r="AJ69">
        <v>0</v>
      </c>
      <c r="AK69">
        <v>6</v>
      </c>
      <c r="AL69">
        <v>2435</v>
      </c>
      <c r="AM69" t="s">
        <v>381</v>
      </c>
      <c r="AN69" t="s">
        <v>618</v>
      </c>
      <c r="AO69">
        <v>1970.385</v>
      </c>
      <c r="AR69" t="s">
        <v>120</v>
      </c>
      <c r="AS69" t="s">
        <v>121</v>
      </c>
      <c r="AT69" t="s">
        <v>244</v>
      </c>
      <c r="AU69" t="s">
        <v>380</v>
      </c>
      <c r="AV69" t="s">
        <v>48</v>
      </c>
      <c r="AW69">
        <v>2</v>
      </c>
      <c r="BB69">
        <v>0.83709905920967864</v>
      </c>
      <c r="BC69" t="s">
        <v>67</v>
      </c>
      <c r="BF69" t="s">
        <v>120</v>
      </c>
      <c r="BG69" s="5" t="s">
        <v>121</v>
      </c>
      <c r="BH69" t="s">
        <v>380</v>
      </c>
      <c r="BI69">
        <v>1554</v>
      </c>
      <c r="BJ69">
        <v>2</v>
      </c>
      <c r="BK69" t="s">
        <v>244</v>
      </c>
      <c r="BL69" t="s">
        <v>256</v>
      </c>
      <c r="BM69">
        <v>0.83709905920967864</v>
      </c>
      <c r="BN69" t="s">
        <v>67</v>
      </c>
      <c r="BO69" t="s">
        <v>210</v>
      </c>
      <c r="BP69">
        <v>2219.1979999999999</v>
      </c>
    </row>
    <row r="70" spans="1:68" ht="16.5">
      <c r="A70" s="109" t="str">
        <f t="shared" si="18"/>
        <v>공영급행</v>
      </c>
      <c r="B70" s="110" t="str">
        <f t="shared" si="19"/>
        <v>이동형</v>
      </c>
      <c r="C70" s="111" t="str">
        <f t="shared" si="20"/>
        <v>C</v>
      </c>
      <c r="D70" s="112">
        <f t="shared" si="21"/>
        <v>0.86750291543563851</v>
      </c>
      <c r="E70" s="113">
        <f t="shared" si="22"/>
        <v>605</v>
      </c>
      <c r="F70" s="114" t="str">
        <f t="shared" si="23"/>
        <v>14-1</v>
      </c>
      <c r="G70" s="115" t="str">
        <f t="shared" si="24"/>
        <v>70바3157</v>
      </c>
      <c r="H70" s="116">
        <f t="shared" si="25"/>
        <v>13</v>
      </c>
      <c r="I70" s="117">
        <f t="shared" si="26"/>
        <v>2152.7039999999997</v>
      </c>
      <c r="J70" s="118">
        <f t="shared" si="27"/>
        <v>1.7267569129252574E-2</v>
      </c>
      <c r="K70" s="118">
        <f t="shared" si="28"/>
        <v>0.38681706151042927</v>
      </c>
      <c r="L70" s="118">
        <f t="shared" si="29"/>
        <v>0.15794089665834227</v>
      </c>
      <c r="M70" s="119">
        <f t="shared" si="30"/>
        <v>11.241</v>
      </c>
      <c r="N70" s="120">
        <f t="shared" si="31"/>
        <v>0</v>
      </c>
      <c r="O70" s="120">
        <f t="shared" si="32"/>
        <v>4.3373826224363219</v>
      </c>
      <c r="P70" s="234">
        <f t="shared" si="33"/>
        <v>56</v>
      </c>
      <c r="Q70" s="235">
        <f t="shared" si="34"/>
        <v>0</v>
      </c>
      <c r="R70" s="235">
        <f t="shared" si="35"/>
        <v>95</v>
      </c>
      <c r="T70">
        <v>504</v>
      </c>
      <c r="U70">
        <v>605</v>
      </c>
      <c r="V70" t="s">
        <v>382</v>
      </c>
      <c r="W70">
        <v>2190.261</v>
      </c>
      <c r="X70">
        <v>1101.335</v>
      </c>
      <c r="Y70">
        <v>1.9890000000000001</v>
      </c>
      <c r="Z70">
        <v>11.241</v>
      </c>
      <c r="AA70">
        <v>147.271627</v>
      </c>
      <c r="AB70">
        <v>2.5430229999999998</v>
      </c>
      <c r="AC70">
        <v>56.967177999999997</v>
      </c>
      <c r="AD70" s="1">
        <v>340</v>
      </c>
      <c r="AE70">
        <v>0</v>
      </c>
      <c r="AF70">
        <v>95</v>
      </c>
      <c r="AG70">
        <v>86</v>
      </c>
      <c r="AH70">
        <v>14.872253000000001</v>
      </c>
      <c r="AI70">
        <v>1862.8</v>
      </c>
      <c r="AJ70">
        <v>7.1</v>
      </c>
      <c r="AK70">
        <v>56</v>
      </c>
      <c r="AL70">
        <v>20565</v>
      </c>
      <c r="AM70" t="s">
        <v>383</v>
      </c>
      <c r="AN70" t="s">
        <v>619</v>
      </c>
      <c r="AO70">
        <v>366.88099999999997</v>
      </c>
      <c r="AR70" t="s">
        <v>120</v>
      </c>
      <c r="AS70" t="s">
        <v>121</v>
      </c>
      <c r="AT70" t="s">
        <v>213</v>
      </c>
      <c r="AU70" t="s">
        <v>382</v>
      </c>
      <c r="AV70" t="s">
        <v>48</v>
      </c>
      <c r="AW70">
        <v>13</v>
      </c>
      <c r="BB70">
        <v>0.86750291543563851</v>
      </c>
      <c r="BC70" t="s">
        <v>69</v>
      </c>
      <c r="BF70" t="s">
        <v>120</v>
      </c>
      <c r="BG70" t="s">
        <v>121</v>
      </c>
      <c r="BH70" t="s">
        <v>382</v>
      </c>
      <c r="BI70">
        <v>605</v>
      </c>
      <c r="BJ70">
        <v>13</v>
      </c>
      <c r="BK70" t="s">
        <v>213</v>
      </c>
      <c r="BL70" t="s">
        <v>245</v>
      </c>
      <c r="BM70">
        <v>0.86750291543563851</v>
      </c>
      <c r="BN70" t="s">
        <v>69</v>
      </c>
      <c r="BO70" t="s">
        <v>208</v>
      </c>
      <c r="BP70">
        <v>2152.7039999999997</v>
      </c>
    </row>
    <row r="71" spans="1:68" ht="16.5">
      <c r="A71" s="126" t="str">
        <f t="shared" si="18"/>
        <v>공영급행</v>
      </c>
      <c r="B71" s="127" t="str">
        <f t="shared" si="19"/>
        <v>이범섭</v>
      </c>
      <c r="C71" s="128" t="str">
        <f t="shared" si="20"/>
        <v>C</v>
      </c>
      <c r="D71" s="129">
        <f t="shared" si="21"/>
        <v>0.87207805873745237</v>
      </c>
      <c r="E71" s="130">
        <f t="shared" si="22"/>
        <v>2429</v>
      </c>
      <c r="F71" s="131" t="str">
        <f t="shared" si="23"/>
        <v>e음31</v>
      </c>
      <c r="G71" s="132" t="str">
        <f t="shared" si="24"/>
        <v>73아1577</v>
      </c>
      <c r="H71" s="133">
        <f t="shared" si="25"/>
        <v>2</v>
      </c>
      <c r="I71" s="134">
        <f t="shared" si="26"/>
        <v>1716.6559999999999</v>
      </c>
      <c r="J71" s="135">
        <f t="shared" si="27"/>
        <v>9.875149719480638E-3</v>
      </c>
      <c r="K71" s="135">
        <f t="shared" si="28"/>
        <v>0.45591853193901755</v>
      </c>
      <c r="L71" s="135">
        <f t="shared" si="29"/>
        <v>0.32796320287815384</v>
      </c>
      <c r="M71" s="136">
        <f t="shared" si="30"/>
        <v>9.1430000000000007</v>
      </c>
      <c r="N71" s="137">
        <f t="shared" si="31"/>
        <v>0.28761103943204874</v>
      </c>
      <c r="O71" s="137">
        <f t="shared" si="32"/>
        <v>2.8185881864340776</v>
      </c>
      <c r="P71" s="232">
        <f t="shared" si="33"/>
        <v>89</v>
      </c>
      <c r="Q71" s="233">
        <f t="shared" si="34"/>
        <v>5</v>
      </c>
      <c r="R71" s="233">
        <f t="shared" si="35"/>
        <v>49</v>
      </c>
      <c r="T71">
        <v>504</v>
      </c>
      <c r="U71">
        <v>2429</v>
      </c>
      <c r="V71" t="s">
        <v>455</v>
      </c>
      <c r="W71">
        <v>1738.4590000000001</v>
      </c>
      <c r="X71">
        <v>446.09899999999999</v>
      </c>
      <c r="Y71">
        <v>3.8969999999999998</v>
      </c>
      <c r="Z71">
        <v>9.1430000000000007</v>
      </c>
      <c r="AA71">
        <v>144.21553499999999</v>
      </c>
      <c r="AB71">
        <v>1.42415</v>
      </c>
      <c r="AC71">
        <v>65.750534999999999</v>
      </c>
      <c r="AD71" s="1">
        <v>563</v>
      </c>
      <c r="AE71">
        <v>5</v>
      </c>
      <c r="AF71">
        <v>49</v>
      </c>
      <c r="AG71">
        <v>82</v>
      </c>
      <c r="AH71">
        <v>12.054588000000001</v>
      </c>
      <c r="AI71">
        <v>1135.2</v>
      </c>
      <c r="AJ71">
        <v>0</v>
      </c>
      <c r="AK71">
        <v>89</v>
      </c>
      <c r="AL71">
        <v>51353</v>
      </c>
      <c r="AM71" t="s">
        <v>456</v>
      </c>
      <c r="AN71" t="s">
        <v>620</v>
      </c>
      <c r="AO71">
        <v>1535.316</v>
      </c>
      <c r="AR71" t="s">
        <v>120</v>
      </c>
      <c r="AS71" t="s">
        <v>126</v>
      </c>
      <c r="AT71" t="s">
        <v>267</v>
      </c>
      <c r="AU71" t="s">
        <v>455</v>
      </c>
      <c r="AV71" t="s">
        <v>259</v>
      </c>
      <c r="AW71">
        <v>2</v>
      </c>
      <c r="BB71">
        <v>0.87207805873745237</v>
      </c>
      <c r="BC71" t="s">
        <v>69</v>
      </c>
      <c r="BF71" t="s">
        <v>120</v>
      </c>
      <c r="BG71" s="5" t="s">
        <v>126</v>
      </c>
      <c r="BH71" t="s">
        <v>455</v>
      </c>
      <c r="BI71">
        <v>2429</v>
      </c>
      <c r="BJ71">
        <v>2</v>
      </c>
      <c r="BK71" t="s">
        <v>267</v>
      </c>
      <c r="BL71" t="s">
        <v>220</v>
      </c>
      <c r="BM71">
        <v>0.87207805873745237</v>
      </c>
      <c r="BN71" t="s">
        <v>69</v>
      </c>
      <c r="BO71" t="s">
        <v>208</v>
      </c>
      <c r="BP71">
        <v>1716.6559999999999</v>
      </c>
    </row>
    <row r="72" spans="1:68" ht="16.5">
      <c r="A72" s="109" t="str">
        <f t="shared" ref="A72:A109" si="36">BF72</f>
        <v>공영급행</v>
      </c>
      <c r="B72" s="110" t="str">
        <f t="shared" ref="B72:B109" si="37">BH72</f>
        <v>이삼복</v>
      </c>
      <c r="C72" s="111" t="str">
        <f t="shared" ref="C72:C109" si="38">BN72</f>
        <v>B</v>
      </c>
      <c r="D72" s="112">
        <f t="shared" ref="D72:D109" si="39">BM72</f>
        <v>0.94913043478260872</v>
      </c>
      <c r="E72" s="113">
        <f t="shared" ref="E72:E109" si="40">U72</f>
        <v>312</v>
      </c>
      <c r="F72" s="114" t="str">
        <f t="shared" ref="F72:F109" si="41">BG72</f>
        <v>14-1</v>
      </c>
      <c r="G72" s="115" t="str">
        <f t="shared" ref="G72:G109" si="42">BK72</f>
        <v>70바3212</v>
      </c>
      <c r="H72" s="116">
        <f t="shared" ref="H72:H109" si="43">BJ72</f>
        <v>1</v>
      </c>
      <c r="I72" s="117">
        <f t="shared" ref="I72:I109" si="44">BP72</f>
        <v>2128.9180000000001</v>
      </c>
      <c r="J72" s="118">
        <f t="shared" ref="J72:J109" si="45">AB72/AA72</f>
        <v>1.3906340494892647E-2</v>
      </c>
      <c r="K72" s="118">
        <f t="shared" ref="K72:K109" si="46">AC72/AA72</f>
        <v>0.29482595040755499</v>
      </c>
      <c r="L72" s="118">
        <f t="shared" ref="L72:L109" si="47">AD72/I72</f>
        <v>2.2546664549785381E-2</v>
      </c>
      <c r="M72" s="119">
        <f t="shared" ref="M72:M109" si="48">Z72</f>
        <v>10.579000000000001</v>
      </c>
      <c r="N72" s="120">
        <f t="shared" ref="N72:N109" si="49">AE72*100/W72</f>
        <v>4.697221781205288E-2</v>
      </c>
      <c r="O72" s="120">
        <f t="shared" ref="O72:O109" si="50">AF72*100/W72</f>
        <v>2.4895275440388027</v>
      </c>
      <c r="P72" s="234">
        <f t="shared" ref="P72:P109" si="51">AK72</f>
        <v>0</v>
      </c>
      <c r="Q72" s="235">
        <f t="shared" ref="Q72:Q109" si="52">AE72</f>
        <v>1</v>
      </c>
      <c r="R72" s="235">
        <f t="shared" ref="R72:R109" si="53">AF72</f>
        <v>53</v>
      </c>
      <c r="T72">
        <v>504</v>
      </c>
      <c r="U72">
        <v>312</v>
      </c>
      <c r="V72" t="s">
        <v>384</v>
      </c>
      <c r="W72">
        <v>2128.9180000000001</v>
      </c>
      <c r="X72">
        <v>975.33199999999999</v>
      </c>
      <c r="Y72">
        <v>2.1829999999999998</v>
      </c>
      <c r="Z72">
        <v>10.579000000000001</v>
      </c>
      <c r="AA72">
        <v>125.217702</v>
      </c>
      <c r="AB72">
        <v>1.74132</v>
      </c>
      <c r="AC72">
        <v>36.917428000000001</v>
      </c>
      <c r="AD72" s="1">
        <v>48</v>
      </c>
      <c r="AE72">
        <v>1</v>
      </c>
      <c r="AF72">
        <v>53</v>
      </c>
      <c r="AG72">
        <v>78</v>
      </c>
      <c r="AH72">
        <v>17.001733000000002</v>
      </c>
      <c r="AI72">
        <v>267.39999999999998</v>
      </c>
      <c r="AJ72">
        <v>0</v>
      </c>
      <c r="AK72">
        <v>0</v>
      </c>
      <c r="AL72">
        <v>0</v>
      </c>
      <c r="AM72" t="s">
        <v>385</v>
      </c>
      <c r="AN72" t="s">
        <v>621</v>
      </c>
      <c r="AO72">
        <v>2128.9180000000001</v>
      </c>
      <c r="AR72" t="s">
        <v>120</v>
      </c>
      <c r="AS72" t="s">
        <v>121</v>
      </c>
      <c r="AT72" t="s">
        <v>211</v>
      </c>
      <c r="AU72" t="s">
        <v>384</v>
      </c>
      <c r="AV72" t="s">
        <v>48</v>
      </c>
      <c r="AW72">
        <v>1</v>
      </c>
      <c r="BB72">
        <v>0.94913043478260872</v>
      </c>
      <c r="BC72" t="s">
        <v>68</v>
      </c>
      <c r="BF72" t="s">
        <v>120</v>
      </c>
      <c r="BG72" t="s">
        <v>121</v>
      </c>
      <c r="BH72" t="s">
        <v>384</v>
      </c>
      <c r="BI72">
        <v>312</v>
      </c>
      <c r="BJ72">
        <v>1</v>
      </c>
      <c r="BK72" t="s">
        <v>211</v>
      </c>
      <c r="BL72" t="s">
        <v>205</v>
      </c>
      <c r="BM72">
        <v>0.94913043478260872</v>
      </c>
      <c r="BN72" t="s">
        <v>68</v>
      </c>
      <c r="BO72" t="s">
        <v>206</v>
      </c>
      <c r="BP72">
        <v>2128.9180000000001</v>
      </c>
    </row>
    <row r="73" spans="1:68" ht="16.5">
      <c r="A73" s="126" t="str">
        <f t="shared" si="36"/>
        <v>공영급행</v>
      </c>
      <c r="B73" s="127" t="str">
        <f t="shared" si="37"/>
        <v>이상목</v>
      </c>
      <c r="C73" s="128" t="str">
        <f t="shared" si="38"/>
        <v>B</v>
      </c>
      <c r="D73" s="129">
        <f t="shared" si="39"/>
        <v>0.92500000000000004</v>
      </c>
      <c r="E73" s="130">
        <f t="shared" si="40"/>
        <v>5033</v>
      </c>
      <c r="F73" s="131" t="str">
        <f t="shared" si="41"/>
        <v>e음11</v>
      </c>
      <c r="G73" s="132" t="str">
        <f t="shared" si="42"/>
        <v>73아1569</v>
      </c>
      <c r="H73" s="133">
        <f t="shared" si="43"/>
        <v>1</v>
      </c>
      <c r="I73" s="134">
        <f t="shared" si="44"/>
        <v>1640.2660000000001</v>
      </c>
      <c r="J73" s="135">
        <f t="shared" si="45"/>
        <v>4.5978691367506248E-3</v>
      </c>
      <c r="K73" s="135">
        <f t="shared" si="46"/>
        <v>0.36753117441611349</v>
      </c>
      <c r="L73" s="135">
        <f t="shared" si="47"/>
        <v>0.4487077096031985</v>
      </c>
      <c r="M73" s="136">
        <f t="shared" si="48"/>
        <v>4.3869999999999996</v>
      </c>
      <c r="N73" s="137">
        <f t="shared" si="49"/>
        <v>0</v>
      </c>
      <c r="O73" s="137">
        <f t="shared" si="50"/>
        <v>2.1338002494717321</v>
      </c>
      <c r="P73" s="232">
        <f t="shared" si="51"/>
        <v>78</v>
      </c>
      <c r="Q73" s="233">
        <f t="shared" si="52"/>
        <v>0</v>
      </c>
      <c r="R73" s="233">
        <f t="shared" si="53"/>
        <v>35</v>
      </c>
      <c r="T73">
        <v>504</v>
      </c>
      <c r="U73">
        <v>5033</v>
      </c>
      <c r="V73" t="s">
        <v>191</v>
      </c>
      <c r="W73">
        <v>1640.2660000000001</v>
      </c>
      <c r="X73">
        <v>402.96899999999999</v>
      </c>
      <c r="Y73">
        <v>4.07</v>
      </c>
      <c r="Z73">
        <v>4.3869999999999996</v>
      </c>
      <c r="AA73">
        <v>131.87913399999999</v>
      </c>
      <c r="AB73">
        <v>0.60636299999999999</v>
      </c>
      <c r="AC73">
        <v>48.469692999999999</v>
      </c>
      <c r="AD73" s="1">
        <v>736</v>
      </c>
      <c r="AE73">
        <v>0</v>
      </c>
      <c r="AF73">
        <v>35</v>
      </c>
      <c r="AG73">
        <v>88</v>
      </c>
      <c r="AH73">
        <v>12.437646000000001</v>
      </c>
      <c r="AI73">
        <v>2027.9</v>
      </c>
      <c r="AJ73">
        <v>57.9</v>
      </c>
      <c r="AK73">
        <v>78</v>
      </c>
      <c r="AL73">
        <v>29510</v>
      </c>
      <c r="AM73" t="s">
        <v>386</v>
      </c>
      <c r="AN73" t="s">
        <v>622</v>
      </c>
      <c r="AO73">
        <v>1640.2660000000001</v>
      </c>
      <c r="AR73" t="s">
        <v>120</v>
      </c>
      <c r="AS73" t="s">
        <v>122</v>
      </c>
      <c r="AT73" t="s">
        <v>214</v>
      </c>
      <c r="AU73" t="s">
        <v>191</v>
      </c>
      <c r="AV73" t="s">
        <v>259</v>
      </c>
      <c r="AW73">
        <v>1</v>
      </c>
      <c r="BB73">
        <v>0.92500000000000004</v>
      </c>
      <c r="BC73" t="s">
        <v>68</v>
      </c>
      <c r="BF73" t="s">
        <v>120</v>
      </c>
      <c r="BG73" s="5" t="s">
        <v>122</v>
      </c>
      <c r="BH73" t="s">
        <v>191</v>
      </c>
      <c r="BI73">
        <v>5033</v>
      </c>
      <c r="BJ73">
        <v>1</v>
      </c>
      <c r="BK73" t="s">
        <v>214</v>
      </c>
      <c r="BL73" t="s">
        <v>205</v>
      </c>
      <c r="BM73">
        <v>0.92500000000000004</v>
      </c>
      <c r="BN73" t="s">
        <v>68</v>
      </c>
      <c r="BO73" t="s">
        <v>206</v>
      </c>
      <c r="BP73">
        <v>1640.2660000000001</v>
      </c>
    </row>
    <row r="74" spans="1:68" ht="16.5">
      <c r="A74" s="109" t="str">
        <f t="shared" si="36"/>
        <v>공영급행</v>
      </c>
      <c r="B74" s="110" t="str">
        <f t="shared" si="37"/>
        <v>이순경</v>
      </c>
      <c r="C74" s="111" t="str">
        <f t="shared" si="38"/>
        <v>C</v>
      </c>
      <c r="D74" s="112">
        <f t="shared" si="39"/>
        <v>0.86892857142857138</v>
      </c>
      <c r="E74" s="113">
        <f t="shared" si="40"/>
        <v>9568</v>
      </c>
      <c r="F74" s="114" t="str">
        <f t="shared" si="41"/>
        <v>e음88</v>
      </c>
      <c r="G74" s="115" t="str">
        <f t="shared" si="42"/>
        <v>73아1556</v>
      </c>
      <c r="H74" s="116">
        <f t="shared" si="43"/>
        <v>1</v>
      </c>
      <c r="I74" s="117">
        <f t="shared" si="44"/>
        <v>2238.9859999999999</v>
      </c>
      <c r="J74" s="118">
        <f t="shared" si="45"/>
        <v>3.4772559515943778E-3</v>
      </c>
      <c r="K74" s="118">
        <f t="shared" si="46"/>
        <v>0.31673104718558631</v>
      </c>
      <c r="L74" s="118">
        <f t="shared" si="47"/>
        <v>0.2688717124626952</v>
      </c>
      <c r="M74" s="119">
        <f t="shared" si="48"/>
        <v>5.9779999999999998</v>
      </c>
      <c r="N74" s="120">
        <f t="shared" si="49"/>
        <v>0</v>
      </c>
      <c r="O74" s="120">
        <f t="shared" si="50"/>
        <v>0.62528305223882596</v>
      </c>
      <c r="P74" s="234">
        <f t="shared" si="51"/>
        <v>6</v>
      </c>
      <c r="Q74" s="235">
        <f t="shared" si="52"/>
        <v>0</v>
      </c>
      <c r="R74" s="235">
        <f t="shared" si="53"/>
        <v>14</v>
      </c>
      <c r="T74">
        <v>504</v>
      </c>
      <c r="U74">
        <v>9568</v>
      </c>
      <c r="V74" t="s">
        <v>387</v>
      </c>
      <c r="W74">
        <v>2238.9859999999999</v>
      </c>
      <c r="X74">
        <v>920.19899999999996</v>
      </c>
      <c r="Y74">
        <v>2.4329999999999998</v>
      </c>
      <c r="Z74">
        <v>5.9779999999999998</v>
      </c>
      <c r="AA74">
        <v>143.940799</v>
      </c>
      <c r="AB74">
        <v>0.50051900000000005</v>
      </c>
      <c r="AC74">
        <v>45.590519999999998</v>
      </c>
      <c r="AD74" s="1">
        <v>602</v>
      </c>
      <c r="AE74">
        <v>0</v>
      </c>
      <c r="AF74">
        <v>14</v>
      </c>
      <c r="AG74">
        <v>62</v>
      </c>
      <c r="AH74">
        <v>15.554907999999999</v>
      </c>
      <c r="AI74">
        <v>0</v>
      </c>
      <c r="AJ74">
        <v>0</v>
      </c>
      <c r="AK74">
        <v>6</v>
      </c>
      <c r="AL74">
        <v>1448</v>
      </c>
      <c r="AM74" t="s">
        <v>388</v>
      </c>
      <c r="AN74" t="s">
        <v>623</v>
      </c>
      <c r="AO74">
        <v>2238.9859999999999</v>
      </c>
      <c r="AR74" t="s">
        <v>120</v>
      </c>
      <c r="AS74" t="s">
        <v>130</v>
      </c>
      <c r="AT74" t="s">
        <v>278</v>
      </c>
      <c r="AU74" t="s">
        <v>387</v>
      </c>
      <c r="AV74" t="s">
        <v>48</v>
      </c>
      <c r="AW74">
        <v>1</v>
      </c>
      <c r="BB74">
        <v>0.86892857142857138</v>
      </c>
      <c r="BC74" t="s">
        <v>69</v>
      </c>
      <c r="BF74" t="s">
        <v>120</v>
      </c>
      <c r="BG74" s="5" t="s">
        <v>130</v>
      </c>
      <c r="BH74" t="s">
        <v>387</v>
      </c>
      <c r="BI74">
        <v>9568</v>
      </c>
      <c r="BJ74">
        <v>1</v>
      </c>
      <c r="BK74" t="s">
        <v>278</v>
      </c>
      <c r="BL74" t="s">
        <v>205</v>
      </c>
      <c r="BM74">
        <v>0.86892857142857138</v>
      </c>
      <c r="BN74" t="s">
        <v>69</v>
      </c>
      <c r="BO74" t="s">
        <v>208</v>
      </c>
      <c r="BP74">
        <v>2238.9859999999999</v>
      </c>
    </row>
    <row r="75" spans="1:68" ht="16.5">
      <c r="A75" s="126" t="str">
        <f t="shared" si="36"/>
        <v>공영급행</v>
      </c>
      <c r="B75" s="127" t="str">
        <f t="shared" si="37"/>
        <v>이영재</v>
      </c>
      <c r="C75" s="128" t="str">
        <f t="shared" si="38"/>
        <v>C</v>
      </c>
      <c r="D75" s="129">
        <f t="shared" si="39"/>
        <v>0.88157913396945098</v>
      </c>
      <c r="E75" s="130">
        <f t="shared" si="40"/>
        <v>3748</v>
      </c>
      <c r="F75" s="131" t="str">
        <f t="shared" si="41"/>
        <v>14-1</v>
      </c>
      <c r="G75" s="132" t="str">
        <f t="shared" si="42"/>
        <v>70바3131</v>
      </c>
      <c r="H75" s="133">
        <f t="shared" si="43"/>
        <v>3</v>
      </c>
      <c r="I75" s="134">
        <f t="shared" si="44"/>
        <v>2266.2479999999996</v>
      </c>
      <c r="J75" s="135">
        <f t="shared" si="45"/>
        <v>2.6112809859250231E-2</v>
      </c>
      <c r="K75" s="135">
        <f t="shared" si="46"/>
        <v>0.33888434329506073</v>
      </c>
      <c r="L75" s="135">
        <f t="shared" si="47"/>
        <v>3.3976863961931801E-2</v>
      </c>
      <c r="M75" s="136">
        <f t="shared" si="48"/>
        <v>10.430999999999999</v>
      </c>
      <c r="N75" s="137">
        <f t="shared" si="49"/>
        <v>0</v>
      </c>
      <c r="O75" s="137">
        <f t="shared" si="50"/>
        <v>11.163826730349017</v>
      </c>
      <c r="P75" s="232">
        <f t="shared" si="51"/>
        <v>0</v>
      </c>
      <c r="Q75" s="233">
        <f t="shared" si="52"/>
        <v>0</v>
      </c>
      <c r="R75" s="233">
        <f t="shared" si="53"/>
        <v>253</v>
      </c>
      <c r="T75">
        <v>504</v>
      </c>
      <c r="U75">
        <v>3748</v>
      </c>
      <c r="V75" t="s">
        <v>389</v>
      </c>
      <c r="W75">
        <v>2266.248</v>
      </c>
      <c r="X75">
        <v>1152.7449999999999</v>
      </c>
      <c r="Y75">
        <v>1.966</v>
      </c>
      <c r="Z75">
        <v>10.430999999999999</v>
      </c>
      <c r="AA75">
        <v>144.978002</v>
      </c>
      <c r="AB75">
        <v>3.7857829999999999</v>
      </c>
      <c r="AC75">
        <v>49.130775</v>
      </c>
      <c r="AD75" s="1">
        <v>77</v>
      </c>
      <c r="AE75">
        <v>0</v>
      </c>
      <c r="AF75">
        <v>253</v>
      </c>
      <c r="AG75">
        <v>85</v>
      </c>
      <c r="AH75">
        <v>15.631667999999999</v>
      </c>
      <c r="AI75">
        <v>256.39999999999998</v>
      </c>
      <c r="AJ75">
        <v>4.5</v>
      </c>
      <c r="AK75">
        <v>0</v>
      </c>
      <c r="AL75">
        <v>0</v>
      </c>
      <c r="AM75" t="s">
        <v>390</v>
      </c>
      <c r="AN75" t="s">
        <v>624</v>
      </c>
      <c r="AO75">
        <v>2017.3679999999999</v>
      </c>
      <c r="AR75" t="s">
        <v>120</v>
      </c>
      <c r="AS75" t="s">
        <v>121</v>
      </c>
      <c r="AT75" t="s">
        <v>248</v>
      </c>
      <c r="AU75" t="s">
        <v>389</v>
      </c>
      <c r="AV75" t="s">
        <v>48</v>
      </c>
      <c r="AW75">
        <v>3</v>
      </c>
      <c r="BB75">
        <v>0.88157913396945098</v>
      </c>
      <c r="BC75" t="s">
        <v>69</v>
      </c>
      <c r="BF75" t="s">
        <v>120</v>
      </c>
      <c r="BG75" t="s">
        <v>121</v>
      </c>
      <c r="BH75" t="s">
        <v>389</v>
      </c>
      <c r="BI75">
        <v>3748</v>
      </c>
      <c r="BJ75">
        <v>3</v>
      </c>
      <c r="BK75" t="s">
        <v>248</v>
      </c>
      <c r="BL75" t="s">
        <v>218</v>
      </c>
      <c r="BM75">
        <v>0.88157913396945098</v>
      </c>
      <c r="BN75" t="s">
        <v>69</v>
      </c>
      <c r="BO75" t="s">
        <v>208</v>
      </c>
      <c r="BP75">
        <v>2266.2479999999996</v>
      </c>
    </row>
    <row r="76" spans="1:68" ht="16.5">
      <c r="A76" s="109" t="str">
        <f t="shared" si="36"/>
        <v>공영급행</v>
      </c>
      <c r="B76" s="110" t="str">
        <f t="shared" si="37"/>
        <v>이영환</v>
      </c>
      <c r="C76" s="111" t="str">
        <f t="shared" si="38"/>
        <v>D</v>
      </c>
      <c r="D76" s="112">
        <f t="shared" si="39"/>
        <v>0.84369896027293545</v>
      </c>
      <c r="E76" s="113">
        <f t="shared" si="40"/>
        <v>9381</v>
      </c>
      <c r="F76" s="114" t="str">
        <f t="shared" si="41"/>
        <v>14-1</v>
      </c>
      <c r="G76" s="115" t="str">
        <f t="shared" si="42"/>
        <v>70바3106</v>
      </c>
      <c r="H76" s="116">
        <f t="shared" si="43"/>
        <v>3</v>
      </c>
      <c r="I76" s="117">
        <f t="shared" si="44"/>
        <v>1696.26</v>
      </c>
      <c r="J76" s="118">
        <f t="shared" si="45"/>
        <v>1.7705886672396479E-2</v>
      </c>
      <c r="K76" s="118">
        <f t="shared" si="46"/>
        <v>0.33055711578030861</v>
      </c>
      <c r="L76" s="118">
        <f t="shared" si="47"/>
        <v>0.23050711565443976</v>
      </c>
      <c r="M76" s="119">
        <f t="shared" si="48"/>
        <v>10.483000000000001</v>
      </c>
      <c r="N76" s="120">
        <f t="shared" si="49"/>
        <v>0</v>
      </c>
      <c r="O76" s="120">
        <f t="shared" si="50"/>
        <v>6.6617145956398192</v>
      </c>
      <c r="P76" s="234">
        <f t="shared" si="51"/>
        <v>0</v>
      </c>
      <c r="Q76" s="235">
        <f t="shared" si="52"/>
        <v>0</v>
      </c>
      <c r="R76" s="235">
        <f t="shared" si="53"/>
        <v>113</v>
      </c>
      <c r="T76">
        <v>504</v>
      </c>
      <c r="U76">
        <v>9381</v>
      </c>
      <c r="V76" t="s">
        <v>391</v>
      </c>
      <c r="W76">
        <v>1696.26</v>
      </c>
      <c r="X76">
        <v>873.13800000000003</v>
      </c>
      <c r="Y76">
        <v>1.9430000000000001</v>
      </c>
      <c r="Z76">
        <v>10.483000000000001</v>
      </c>
      <c r="AA76">
        <v>108.169957</v>
      </c>
      <c r="AB76">
        <v>1.9152450000000001</v>
      </c>
      <c r="AC76">
        <v>35.756349</v>
      </c>
      <c r="AD76" s="1">
        <v>391</v>
      </c>
      <c r="AE76">
        <v>0</v>
      </c>
      <c r="AF76">
        <v>113</v>
      </c>
      <c r="AG76">
        <v>84</v>
      </c>
      <c r="AH76">
        <v>15.681433</v>
      </c>
      <c r="AI76">
        <v>208.3</v>
      </c>
      <c r="AJ76">
        <v>2.2000000000000002</v>
      </c>
      <c r="AK76">
        <v>0</v>
      </c>
      <c r="AL76">
        <v>0</v>
      </c>
      <c r="AM76" t="s">
        <v>392</v>
      </c>
      <c r="AN76" t="s">
        <v>625</v>
      </c>
      <c r="AO76">
        <v>1456.973</v>
      </c>
      <c r="AR76" t="s">
        <v>120</v>
      </c>
      <c r="AS76" t="s">
        <v>121</v>
      </c>
      <c r="AT76" t="s">
        <v>243</v>
      </c>
      <c r="AU76" t="s">
        <v>391</v>
      </c>
      <c r="AV76" t="s">
        <v>48</v>
      </c>
      <c r="AW76">
        <v>3</v>
      </c>
      <c r="BB76">
        <v>0.84369896027293545</v>
      </c>
      <c r="BC76" t="s">
        <v>67</v>
      </c>
      <c r="BF76" t="s">
        <v>120</v>
      </c>
      <c r="BG76" s="5" t="s">
        <v>121</v>
      </c>
      <c r="BH76" t="s">
        <v>391</v>
      </c>
      <c r="BI76">
        <v>9381</v>
      </c>
      <c r="BJ76">
        <v>3</v>
      </c>
      <c r="BK76" t="s">
        <v>243</v>
      </c>
      <c r="BL76" t="s">
        <v>256</v>
      </c>
      <c r="BM76">
        <v>0.84369896027293545</v>
      </c>
      <c r="BN76" t="s">
        <v>67</v>
      </c>
      <c r="BO76" t="s">
        <v>210</v>
      </c>
      <c r="BP76">
        <v>1696.26</v>
      </c>
    </row>
    <row r="77" spans="1:68" ht="16.5">
      <c r="A77" s="126" t="str">
        <f t="shared" si="36"/>
        <v>공영급행</v>
      </c>
      <c r="B77" s="127" t="str">
        <f t="shared" si="37"/>
        <v>이우성</v>
      </c>
      <c r="C77" s="128" t="str">
        <f t="shared" si="38"/>
        <v>C</v>
      </c>
      <c r="D77" s="129">
        <f t="shared" si="39"/>
        <v>0.87996897283133835</v>
      </c>
      <c r="E77" s="130">
        <f t="shared" si="40"/>
        <v>8985</v>
      </c>
      <c r="F77" s="131" t="str">
        <f t="shared" si="41"/>
        <v>e음53</v>
      </c>
      <c r="G77" s="132" t="str">
        <f t="shared" si="42"/>
        <v>73아1565</v>
      </c>
      <c r="H77" s="133">
        <f t="shared" si="43"/>
        <v>2</v>
      </c>
      <c r="I77" s="134">
        <f t="shared" si="44"/>
        <v>2115.2889999999998</v>
      </c>
      <c r="J77" s="135">
        <f t="shared" si="45"/>
        <v>2.226047418876794E-3</v>
      </c>
      <c r="K77" s="135">
        <f t="shared" si="46"/>
        <v>0.31767690125932657</v>
      </c>
      <c r="L77" s="135">
        <f t="shared" si="47"/>
        <v>0.23353782863712716</v>
      </c>
      <c r="M77" s="136">
        <f t="shared" si="48"/>
        <v>13.366</v>
      </c>
      <c r="N77" s="137">
        <f t="shared" si="49"/>
        <v>0</v>
      </c>
      <c r="O77" s="137">
        <f t="shared" si="50"/>
        <v>3.1092074305416983</v>
      </c>
      <c r="P77" s="232">
        <f t="shared" si="51"/>
        <v>1</v>
      </c>
      <c r="Q77" s="233">
        <f t="shared" si="52"/>
        <v>0</v>
      </c>
      <c r="R77" s="233">
        <f t="shared" si="53"/>
        <v>67</v>
      </c>
      <c r="T77">
        <v>504</v>
      </c>
      <c r="U77">
        <v>8985</v>
      </c>
      <c r="V77" t="s">
        <v>393</v>
      </c>
      <c r="W77">
        <v>2154.89</v>
      </c>
      <c r="X77">
        <v>868.57</v>
      </c>
      <c r="Y77">
        <v>2.4809999999999999</v>
      </c>
      <c r="Z77">
        <v>13.366</v>
      </c>
      <c r="AA77">
        <v>133.742434</v>
      </c>
      <c r="AB77">
        <v>0.29771700000000001</v>
      </c>
      <c r="AC77">
        <v>42.486882000000001</v>
      </c>
      <c r="AD77" s="1">
        <v>494</v>
      </c>
      <c r="AE77">
        <v>0</v>
      </c>
      <c r="AF77">
        <v>67</v>
      </c>
      <c r="AG77">
        <v>79</v>
      </c>
      <c r="AH77">
        <v>16.112238000000001</v>
      </c>
      <c r="AI77">
        <v>137.6</v>
      </c>
      <c r="AJ77">
        <v>0</v>
      </c>
      <c r="AK77">
        <v>1</v>
      </c>
      <c r="AL77">
        <v>183</v>
      </c>
      <c r="AM77" t="s">
        <v>394</v>
      </c>
      <c r="AN77" t="s">
        <v>626</v>
      </c>
      <c r="AO77">
        <v>2008.1479999999999</v>
      </c>
      <c r="AR77" t="s">
        <v>120</v>
      </c>
      <c r="AS77" t="s">
        <v>127</v>
      </c>
      <c r="AT77" t="s">
        <v>276</v>
      </c>
      <c r="AU77" t="s">
        <v>393</v>
      </c>
      <c r="AV77" t="s">
        <v>48</v>
      </c>
      <c r="AW77">
        <v>2</v>
      </c>
      <c r="BB77">
        <v>0.87996897283133835</v>
      </c>
      <c r="BC77" t="s">
        <v>69</v>
      </c>
      <c r="BF77" t="s">
        <v>120</v>
      </c>
      <c r="BG77" t="s">
        <v>127</v>
      </c>
      <c r="BH77" t="s">
        <v>393</v>
      </c>
      <c r="BI77">
        <v>8985</v>
      </c>
      <c r="BJ77">
        <v>2</v>
      </c>
      <c r="BK77" t="s">
        <v>276</v>
      </c>
      <c r="BL77" t="s">
        <v>277</v>
      </c>
      <c r="BM77">
        <v>0.87996897283133835</v>
      </c>
      <c r="BN77" t="s">
        <v>69</v>
      </c>
      <c r="BO77" t="s">
        <v>208</v>
      </c>
      <c r="BP77">
        <v>2115.2889999999998</v>
      </c>
    </row>
    <row r="78" spans="1:68" ht="16.5">
      <c r="A78" s="109" t="str">
        <f t="shared" si="36"/>
        <v>공영급행</v>
      </c>
      <c r="B78" s="110" t="str">
        <f t="shared" si="37"/>
        <v>이운철</v>
      </c>
      <c r="C78" s="111" t="str">
        <f t="shared" si="38"/>
        <v>A</v>
      </c>
      <c r="D78" s="112">
        <f t="shared" si="39"/>
        <v>0.98428571428571432</v>
      </c>
      <c r="E78" s="113">
        <f t="shared" si="40"/>
        <v>1522</v>
      </c>
      <c r="F78" s="114" t="str">
        <f t="shared" si="41"/>
        <v>e음53</v>
      </c>
      <c r="G78" s="115" t="str">
        <f t="shared" si="42"/>
        <v>73아1563</v>
      </c>
      <c r="H78" s="116">
        <f t="shared" si="43"/>
        <v>1</v>
      </c>
      <c r="I78" s="117">
        <f t="shared" si="44"/>
        <v>2512.3270000000002</v>
      </c>
      <c r="J78" s="118">
        <f t="shared" si="45"/>
        <v>7.7014264484705577E-4</v>
      </c>
      <c r="K78" s="118">
        <f t="shared" si="46"/>
        <v>0.20095601354274301</v>
      </c>
      <c r="L78" s="118">
        <f t="shared" si="47"/>
        <v>0.10229560085132229</v>
      </c>
      <c r="M78" s="119">
        <f t="shared" si="48"/>
        <v>5.5670000000000002</v>
      </c>
      <c r="N78" s="120">
        <f t="shared" si="49"/>
        <v>0</v>
      </c>
      <c r="O78" s="120">
        <f t="shared" si="50"/>
        <v>1.5006707603385354</v>
      </c>
      <c r="P78" s="234">
        <f t="shared" si="51"/>
        <v>1</v>
      </c>
      <c r="Q78" s="235">
        <f t="shared" si="52"/>
        <v>0</v>
      </c>
      <c r="R78" s="235">
        <f t="shared" si="53"/>
        <v>38</v>
      </c>
      <c r="T78">
        <v>504</v>
      </c>
      <c r="U78">
        <v>1522</v>
      </c>
      <c r="V78" t="s">
        <v>395</v>
      </c>
      <c r="W78">
        <v>2532.201</v>
      </c>
      <c r="X78">
        <v>918.33399999999995</v>
      </c>
      <c r="Y78">
        <v>2.7570000000000001</v>
      </c>
      <c r="Z78">
        <v>5.5670000000000002</v>
      </c>
      <c r="AA78">
        <v>142.76576</v>
      </c>
      <c r="AB78">
        <v>0.10995000000000001</v>
      </c>
      <c r="AC78">
        <v>28.689637999999999</v>
      </c>
      <c r="AD78" s="1">
        <v>257</v>
      </c>
      <c r="AE78">
        <v>0</v>
      </c>
      <c r="AF78">
        <v>38</v>
      </c>
      <c r="AG78">
        <v>97</v>
      </c>
      <c r="AH78">
        <v>17.736751999999999</v>
      </c>
      <c r="AI78">
        <v>648.5</v>
      </c>
      <c r="AJ78">
        <v>50</v>
      </c>
      <c r="AK78">
        <v>1</v>
      </c>
      <c r="AL78">
        <v>1886</v>
      </c>
      <c r="AM78" t="s">
        <v>396</v>
      </c>
      <c r="AN78" t="s">
        <v>627</v>
      </c>
      <c r="AO78">
        <v>2512.3270000000002</v>
      </c>
      <c r="AR78" t="s">
        <v>120</v>
      </c>
      <c r="AS78" t="s">
        <v>127</v>
      </c>
      <c r="AT78" t="s">
        <v>270</v>
      </c>
      <c r="AU78" t="s">
        <v>395</v>
      </c>
      <c r="AV78" t="s">
        <v>48</v>
      </c>
      <c r="AW78">
        <v>1</v>
      </c>
      <c r="BB78">
        <v>0.98428571428571432</v>
      </c>
      <c r="BC78" t="s">
        <v>66</v>
      </c>
      <c r="BF78" t="s">
        <v>120</v>
      </c>
      <c r="BG78" t="s">
        <v>127</v>
      </c>
      <c r="BH78" t="s">
        <v>395</v>
      </c>
      <c r="BI78">
        <v>1522</v>
      </c>
      <c r="BJ78">
        <v>1</v>
      </c>
      <c r="BK78" t="s">
        <v>270</v>
      </c>
      <c r="BL78" t="s">
        <v>205</v>
      </c>
      <c r="BM78">
        <v>0.98428571428571432</v>
      </c>
      <c r="BN78" t="s">
        <v>66</v>
      </c>
      <c r="BO78" t="s">
        <v>209</v>
      </c>
      <c r="BP78">
        <v>2512.3270000000002</v>
      </c>
    </row>
    <row r="79" spans="1:68" ht="16.5">
      <c r="A79" s="126" t="str">
        <f t="shared" si="36"/>
        <v>공영급행</v>
      </c>
      <c r="B79" s="127" t="str">
        <f t="shared" si="37"/>
        <v>이운홍</v>
      </c>
      <c r="C79" s="128" t="str">
        <f t="shared" si="38"/>
        <v>D</v>
      </c>
      <c r="D79" s="129">
        <f t="shared" si="39"/>
        <v>0.80732432055799586</v>
      </c>
      <c r="E79" s="130">
        <f t="shared" si="40"/>
        <v>1002</v>
      </c>
      <c r="F79" s="131" t="str">
        <f t="shared" si="41"/>
        <v>e음88</v>
      </c>
      <c r="G79" s="132" t="str">
        <f t="shared" si="42"/>
        <v>73아1555</v>
      </c>
      <c r="H79" s="133">
        <f t="shared" si="43"/>
        <v>10</v>
      </c>
      <c r="I79" s="134">
        <f t="shared" si="44"/>
        <v>2220.4650000000001</v>
      </c>
      <c r="J79" s="135">
        <f t="shared" si="45"/>
        <v>2.8683037815288612E-2</v>
      </c>
      <c r="K79" s="135">
        <f t="shared" si="46"/>
        <v>0.40147063980037495</v>
      </c>
      <c r="L79" s="135">
        <f t="shared" si="47"/>
        <v>0.25039800222025566</v>
      </c>
      <c r="M79" s="136">
        <f t="shared" si="48"/>
        <v>8.6189999999999998</v>
      </c>
      <c r="N79" s="137">
        <f t="shared" si="49"/>
        <v>4.5035611910117922E-2</v>
      </c>
      <c r="O79" s="137">
        <f t="shared" si="50"/>
        <v>0.72056979056188675</v>
      </c>
      <c r="P79" s="232">
        <f t="shared" si="51"/>
        <v>90</v>
      </c>
      <c r="Q79" s="233">
        <f t="shared" si="52"/>
        <v>1</v>
      </c>
      <c r="R79" s="233">
        <f t="shared" si="53"/>
        <v>16</v>
      </c>
      <c r="T79">
        <v>504</v>
      </c>
      <c r="U79">
        <v>1002</v>
      </c>
      <c r="V79" t="s">
        <v>192</v>
      </c>
      <c r="W79">
        <v>2220.4650000000001</v>
      </c>
      <c r="X79">
        <v>841.59699999999998</v>
      </c>
      <c r="Y79">
        <v>2.6379999999999999</v>
      </c>
      <c r="Z79">
        <v>8.6189999999999998</v>
      </c>
      <c r="AA79">
        <v>165.52469199999999</v>
      </c>
      <c r="AB79">
        <v>4.7477510000000001</v>
      </c>
      <c r="AC79">
        <v>66.453304000000003</v>
      </c>
      <c r="AD79" s="1">
        <v>556</v>
      </c>
      <c r="AE79">
        <v>1</v>
      </c>
      <c r="AF79">
        <v>16</v>
      </c>
      <c r="AG79">
        <v>88</v>
      </c>
      <c r="AH79">
        <v>13.414705</v>
      </c>
      <c r="AI79">
        <v>749.7</v>
      </c>
      <c r="AJ79">
        <v>24.5</v>
      </c>
      <c r="AK79">
        <v>90</v>
      </c>
      <c r="AL79">
        <v>45109</v>
      </c>
      <c r="AM79" t="s">
        <v>397</v>
      </c>
      <c r="AN79" t="s">
        <v>628</v>
      </c>
      <c r="AO79">
        <v>398.37599999999998</v>
      </c>
      <c r="AR79" t="s">
        <v>120</v>
      </c>
      <c r="AS79" t="s">
        <v>130</v>
      </c>
      <c r="AT79" t="s">
        <v>217</v>
      </c>
      <c r="AU79" t="s">
        <v>192</v>
      </c>
      <c r="AV79" t="s">
        <v>48</v>
      </c>
      <c r="AW79">
        <v>10</v>
      </c>
      <c r="BB79">
        <v>0.80732432055799586</v>
      </c>
      <c r="BC79" t="s">
        <v>67</v>
      </c>
      <c r="BF79" t="s">
        <v>120</v>
      </c>
      <c r="BG79" s="5" t="s">
        <v>130</v>
      </c>
      <c r="BH79" t="s">
        <v>192</v>
      </c>
      <c r="BI79">
        <v>1002</v>
      </c>
      <c r="BJ79">
        <v>10</v>
      </c>
      <c r="BK79" t="s">
        <v>217</v>
      </c>
      <c r="BL79" t="s">
        <v>224</v>
      </c>
      <c r="BM79">
        <v>0.80732432055799586</v>
      </c>
      <c r="BN79" t="s">
        <v>67</v>
      </c>
      <c r="BO79" t="s">
        <v>210</v>
      </c>
      <c r="BP79">
        <v>2220.4650000000001</v>
      </c>
    </row>
    <row r="80" spans="1:68" ht="16.5">
      <c r="A80" s="109" t="str">
        <f t="shared" si="36"/>
        <v>공영급행</v>
      </c>
      <c r="B80" s="110" t="str">
        <f t="shared" si="37"/>
        <v>이재만</v>
      </c>
      <c r="C80" s="111" t="str">
        <f t="shared" si="38"/>
        <v>D</v>
      </c>
      <c r="D80" s="112">
        <f t="shared" si="39"/>
        <v>0.81996535640099366</v>
      </c>
      <c r="E80" s="113">
        <f t="shared" si="40"/>
        <v>4558</v>
      </c>
      <c r="F80" s="114" t="str">
        <f t="shared" si="41"/>
        <v>e음88</v>
      </c>
      <c r="G80" s="115" t="str">
        <f t="shared" si="42"/>
        <v>73아1556</v>
      </c>
      <c r="H80" s="116">
        <f t="shared" si="43"/>
        <v>9</v>
      </c>
      <c r="I80" s="117">
        <f t="shared" si="44"/>
        <v>2025.4940000000001</v>
      </c>
      <c r="J80" s="118">
        <f t="shared" si="45"/>
        <v>1.0313297461847757E-2</v>
      </c>
      <c r="K80" s="118">
        <f t="shared" si="46"/>
        <v>0.4031021315490827</v>
      </c>
      <c r="L80" s="118">
        <f t="shared" si="47"/>
        <v>0.29770515242207579</v>
      </c>
      <c r="M80" s="119">
        <f t="shared" si="48"/>
        <v>9.3450000000000006</v>
      </c>
      <c r="N80" s="120">
        <f t="shared" si="49"/>
        <v>0</v>
      </c>
      <c r="O80" s="120">
        <f t="shared" si="50"/>
        <v>3.5499603425663104</v>
      </c>
      <c r="P80" s="234">
        <f t="shared" si="51"/>
        <v>77</v>
      </c>
      <c r="Q80" s="235">
        <f t="shared" si="52"/>
        <v>0</v>
      </c>
      <c r="R80" s="235">
        <f t="shared" si="53"/>
        <v>73</v>
      </c>
      <c r="T80">
        <v>504</v>
      </c>
      <c r="U80">
        <v>4558</v>
      </c>
      <c r="V80" t="s">
        <v>193</v>
      </c>
      <c r="W80">
        <v>2056.3609999999999</v>
      </c>
      <c r="X80">
        <v>833.75699999999995</v>
      </c>
      <c r="Y80">
        <v>2.4660000000000002</v>
      </c>
      <c r="Z80">
        <v>9.3450000000000006</v>
      </c>
      <c r="AA80">
        <v>138.57246000000001</v>
      </c>
      <c r="AB80">
        <v>1.4291389999999999</v>
      </c>
      <c r="AC80">
        <v>55.858854000000001</v>
      </c>
      <c r="AD80" s="1">
        <v>603</v>
      </c>
      <c r="AE80">
        <v>0</v>
      </c>
      <c r="AF80">
        <v>73</v>
      </c>
      <c r="AG80">
        <v>88</v>
      </c>
      <c r="AH80">
        <v>14.839608</v>
      </c>
      <c r="AI80">
        <v>465.2</v>
      </c>
      <c r="AJ80">
        <v>7.7</v>
      </c>
      <c r="AK80">
        <v>77</v>
      </c>
      <c r="AL80">
        <v>31325</v>
      </c>
      <c r="AM80" t="s">
        <v>398</v>
      </c>
      <c r="AN80" t="s">
        <v>629</v>
      </c>
      <c r="AO80">
        <v>388.82499999999999</v>
      </c>
      <c r="AR80" t="s">
        <v>120</v>
      </c>
      <c r="AS80" t="s">
        <v>130</v>
      </c>
      <c r="AT80" t="s">
        <v>278</v>
      </c>
      <c r="AU80" t="s">
        <v>193</v>
      </c>
      <c r="AV80" t="s">
        <v>48</v>
      </c>
      <c r="AW80">
        <v>9</v>
      </c>
      <c r="BB80">
        <v>0.81996535640099366</v>
      </c>
      <c r="BC80" t="s">
        <v>67</v>
      </c>
      <c r="BF80" t="s">
        <v>120</v>
      </c>
      <c r="BG80" s="5" t="s">
        <v>130</v>
      </c>
      <c r="BH80" t="s">
        <v>193</v>
      </c>
      <c r="BI80">
        <v>4558</v>
      </c>
      <c r="BJ80">
        <v>9</v>
      </c>
      <c r="BK80" t="s">
        <v>278</v>
      </c>
      <c r="BL80" t="s">
        <v>227</v>
      </c>
      <c r="BM80">
        <v>0.81996535640099366</v>
      </c>
      <c r="BN80" t="s">
        <v>67</v>
      </c>
      <c r="BO80" t="s">
        <v>210</v>
      </c>
      <c r="BP80">
        <v>2025.4940000000001</v>
      </c>
    </row>
    <row r="81" spans="1:68" ht="16.5">
      <c r="A81" s="126" t="str">
        <f t="shared" si="36"/>
        <v>공영급행</v>
      </c>
      <c r="B81" s="127" t="str">
        <f t="shared" si="37"/>
        <v>이정원</v>
      </c>
      <c r="C81" s="128" t="str">
        <f t="shared" si="38"/>
        <v>C</v>
      </c>
      <c r="D81" s="129">
        <f t="shared" si="39"/>
        <v>0.85590909090909084</v>
      </c>
      <c r="E81" s="130">
        <f t="shared" si="40"/>
        <v>2247</v>
      </c>
      <c r="F81" s="131" t="str">
        <f t="shared" si="41"/>
        <v>14-1</v>
      </c>
      <c r="G81" s="132" t="str">
        <f t="shared" si="42"/>
        <v>70바3112</v>
      </c>
      <c r="H81" s="133">
        <f t="shared" si="43"/>
        <v>1</v>
      </c>
      <c r="I81" s="134">
        <f t="shared" si="44"/>
        <v>1943.6130000000001</v>
      </c>
      <c r="J81" s="135">
        <f t="shared" si="45"/>
        <v>3.4371937840826448E-2</v>
      </c>
      <c r="K81" s="135">
        <f t="shared" si="46"/>
        <v>0.34967016848545168</v>
      </c>
      <c r="L81" s="135">
        <f t="shared" si="47"/>
        <v>5.3508594560748461E-2</v>
      </c>
      <c r="M81" s="136">
        <f t="shared" si="48"/>
        <v>10.993</v>
      </c>
      <c r="N81" s="137">
        <f t="shared" si="49"/>
        <v>0</v>
      </c>
      <c r="O81" s="137">
        <f t="shared" si="50"/>
        <v>12.759741779870787</v>
      </c>
      <c r="P81" s="232">
        <f t="shared" si="51"/>
        <v>29</v>
      </c>
      <c r="Q81" s="233">
        <f t="shared" si="52"/>
        <v>0</v>
      </c>
      <c r="R81" s="233">
        <f t="shared" si="53"/>
        <v>248</v>
      </c>
      <c r="T81">
        <v>504</v>
      </c>
      <c r="U81">
        <v>2247</v>
      </c>
      <c r="V81" t="s">
        <v>457</v>
      </c>
      <c r="W81">
        <v>1943.6130000000001</v>
      </c>
      <c r="X81">
        <v>1032.24</v>
      </c>
      <c r="Y81">
        <v>1.883</v>
      </c>
      <c r="Z81">
        <v>10.993</v>
      </c>
      <c r="AA81">
        <v>128.51940500000001</v>
      </c>
      <c r="AB81">
        <v>4.4174610000000003</v>
      </c>
      <c r="AC81">
        <v>44.939402000000001</v>
      </c>
      <c r="AD81" s="1">
        <v>104</v>
      </c>
      <c r="AE81">
        <v>0</v>
      </c>
      <c r="AF81">
        <v>248</v>
      </c>
      <c r="AG81">
        <v>90</v>
      </c>
      <c r="AH81">
        <v>15.123108999999999</v>
      </c>
      <c r="AI81">
        <v>1754.5</v>
      </c>
      <c r="AJ81">
        <v>79.5</v>
      </c>
      <c r="AK81">
        <v>29</v>
      </c>
      <c r="AL81">
        <v>6956</v>
      </c>
      <c r="AM81" t="s">
        <v>458</v>
      </c>
      <c r="AN81" t="s">
        <v>630</v>
      </c>
      <c r="AO81">
        <v>1943.6130000000001</v>
      </c>
      <c r="AR81" t="s">
        <v>120</v>
      </c>
      <c r="AS81" t="s">
        <v>121</v>
      </c>
      <c r="AT81" t="s">
        <v>247</v>
      </c>
      <c r="AU81" t="s">
        <v>457</v>
      </c>
      <c r="AV81" t="s">
        <v>48</v>
      </c>
      <c r="AW81">
        <v>1</v>
      </c>
      <c r="BB81">
        <v>0.85590909090909084</v>
      </c>
      <c r="BC81" t="s">
        <v>69</v>
      </c>
      <c r="BF81" t="s">
        <v>120</v>
      </c>
      <c r="BG81" s="5" t="s">
        <v>121</v>
      </c>
      <c r="BH81" t="s">
        <v>457</v>
      </c>
      <c r="BI81">
        <v>2247</v>
      </c>
      <c r="BJ81">
        <v>1</v>
      </c>
      <c r="BK81" t="s">
        <v>247</v>
      </c>
      <c r="BL81" t="s">
        <v>205</v>
      </c>
      <c r="BM81">
        <v>0.85590909090909084</v>
      </c>
      <c r="BN81" t="s">
        <v>69</v>
      </c>
      <c r="BO81" t="s">
        <v>208</v>
      </c>
      <c r="BP81">
        <v>1943.6130000000001</v>
      </c>
    </row>
    <row r="82" spans="1:68" ht="16.5">
      <c r="A82" s="109" t="str">
        <f t="shared" si="36"/>
        <v>공영급행</v>
      </c>
      <c r="B82" s="110" t="str">
        <f t="shared" si="37"/>
        <v>이종국</v>
      </c>
      <c r="C82" s="111" t="str">
        <f t="shared" si="38"/>
        <v>B</v>
      </c>
      <c r="D82" s="112">
        <f t="shared" si="39"/>
        <v>0.90967949902351408</v>
      </c>
      <c r="E82" s="113">
        <f t="shared" si="40"/>
        <v>280</v>
      </c>
      <c r="F82" s="114" t="str">
        <f t="shared" si="41"/>
        <v>e음31</v>
      </c>
      <c r="G82" s="115" t="str">
        <f t="shared" si="42"/>
        <v>73아1577</v>
      </c>
      <c r="H82" s="116">
        <f t="shared" si="43"/>
        <v>9</v>
      </c>
      <c r="I82" s="117">
        <f t="shared" si="44"/>
        <v>1945.6940000000002</v>
      </c>
      <c r="J82" s="118">
        <f t="shared" si="45"/>
        <v>2.0193154146326362E-3</v>
      </c>
      <c r="K82" s="118">
        <f t="shared" si="46"/>
        <v>0.43447063967343919</v>
      </c>
      <c r="L82" s="118">
        <f t="shared" si="47"/>
        <v>0.27548011146665402</v>
      </c>
      <c r="M82" s="119">
        <f t="shared" si="48"/>
        <v>7.1239999999999997</v>
      </c>
      <c r="N82" s="120">
        <f t="shared" si="49"/>
        <v>0</v>
      </c>
      <c r="O82" s="120">
        <f t="shared" si="50"/>
        <v>3.2055102721578397</v>
      </c>
      <c r="P82" s="234">
        <f t="shared" si="51"/>
        <v>114</v>
      </c>
      <c r="Q82" s="235">
        <f t="shared" si="52"/>
        <v>0</v>
      </c>
      <c r="R82" s="235">
        <f t="shared" si="53"/>
        <v>64</v>
      </c>
      <c r="T82">
        <v>504</v>
      </c>
      <c r="U82">
        <v>280</v>
      </c>
      <c r="V82" t="s">
        <v>477</v>
      </c>
      <c r="W82">
        <v>1996.5619999999999</v>
      </c>
      <c r="X82">
        <v>502.36700000000002</v>
      </c>
      <c r="Y82">
        <v>3.9740000000000002</v>
      </c>
      <c r="Z82">
        <v>7.1239999999999997</v>
      </c>
      <c r="AA82">
        <v>162.86608699999999</v>
      </c>
      <c r="AB82">
        <v>0.328878</v>
      </c>
      <c r="AC82">
        <v>70.760532999999995</v>
      </c>
      <c r="AD82" s="1">
        <v>536</v>
      </c>
      <c r="AE82">
        <v>0</v>
      </c>
      <c r="AF82">
        <v>64</v>
      </c>
      <c r="AG82">
        <v>101</v>
      </c>
      <c r="AH82">
        <v>12.258917</v>
      </c>
      <c r="AI82">
        <v>1722.3</v>
      </c>
      <c r="AJ82">
        <v>15.6</v>
      </c>
      <c r="AK82">
        <v>114</v>
      </c>
      <c r="AL82">
        <v>52792</v>
      </c>
      <c r="AM82" t="s">
        <v>478</v>
      </c>
      <c r="AN82" t="s">
        <v>631</v>
      </c>
      <c r="AO82">
        <v>542.31600000000003</v>
      </c>
      <c r="AR82" t="s">
        <v>120</v>
      </c>
      <c r="AS82" t="s">
        <v>126</v>
      </c>
      <c r="AT82" t="s">
        <v>267</v>
      </c>
      <c r="AU82" t="s">
        <v>477</v>
      </c>
      <c r="AV82" t="s">
        <v>259</v>
      </c>
      <c r="AW82">
        <v>9</v>
      </c>
      <c r="BB82">
        <v>0.90967949902351408</v>
      </c>
      <c r="BC82" t="s">
        <v>68</v>
      </c>
      <c r="BF82" t="s">
        <v>120</v>
      </c>
      <c r="BG82" t="s">
        <v>126</v>
      </c>
      <c r="BH82" t="s">
        <v>477</v>
      </c>
      <c r="BI82">
        <v>280</v>
      </c>
      <c r="BJ82">
        <v>9</v>
      </c>
      <c r="BK82" t="s">
        <v>267</v>
      </c>
      <c r="BL82" t="s">
        <v>269</v>
      </c>
      <c r="BM82">
        <v>0.90967949902351408</v>
      </c>
      <c r="BN82" t="s">
        <v>68</v>
      </c>
      <c r="BO82" t="s">
        <v>206</v>
      </c>
      <c r="BP82">
        <v>1945.6940000000002</v>
      </c>
    </row>
    <row r="83" spans="1:68" ht="16.5">
      <c r="A83" s="126" t="str">
        <f t="shared" si="36"/>
        <v>공영급행</v>
      </c>
      <c r="B83" s="127" t="str">
        <f t="shared" si="37"/>
        <v>이종덕</v>
      </c>
      <c r="C83" s="128" t="str">
        <f t="shared" si="38"/>
        <v>D</v>
      </c>
      <c r="D83" s="129">
        <f t="shared" si="39"/>
        <v>0.81737530196282049</v>
      </c>
      <c r="E83" s="130">
        <f t="shared" si="40"/>
        <v>5248</v>
      </c>
      <c r="F83" s="131" t="str">
        <f t="shared" si="41"/>
        <v>e음22</v>
      </c>
      <c r="G83" s="132" t="str">
        <f t="shared" si="42"/>
        <v>73아1575</v>
      </c>
      <c r="H83" s="133">
        <f t="shared" si="43"/>
        <v>9</v>
      </c>
      <c r="I83" s="134">
        <f t="shared" si="44"/>
        <v>1728.7759999999998</v>
      </c>
      <c r="J83" s="135">
        <f t="shared" si="45"/>
        <v>2.1983345504510178E-2</v>
      </c>
      <c r="K83" s="135">
        <f t="shared" si="46"/>
        <v>0.45511577940011277</v>
      </c>
      <c r="L83" s="135">
        <f t="shared" si="47"/>
        <v>0.43614673040347623</v>
      </c>
      <c r="M83" s="136">
        <f t="shared" si="48"/>
        <v>8.0660000000000007</v>
      </c>
      <c r="N83" s="137">
        <f t="shared" si="49"/>
        <v>0.11321560043044572</v>
      </c>
      <c r="O83" s="137">
        <f t="shared" si="50"/>
        <v>1.4151950053805715</v>
      </c>
      <c r="P83" s="232">
        <f t="shared" si="51"/>
        <v>137</v>
      </c>
      <c r="Q83" s="233">
        <f t="shared" si="52"/>
        <v>2</v>
      </c>
      <c r="R83" s="233">
        <f t="shared" si="53"/>
        <v>25</v>
      </c>
      <c r="T83">
        <v>504</v>
      </c>
      <c r="U83">
        <v>5248</v>
      </c>
      <c r="V83" t="s">
        <v>194</v>
      </c>
      <c r="W83">
        <v>1766.5409999999999</v>
      </c>
      <c r="X83">
        <v>479.68400000000003</v>
      </c>
      <c r="Y83">
        <v>3.6829999999999998</v>
      </c>
      <c r="Z83">
        <v>8.0660000000000007</v>
      </c>
      <c r="AA83">
        <v>144.628578</v>
      </c>
      <c r="AB83">
        <v>3.1794199999999999</v>
      </c>
      <c r="AC83">
        <v>65.822748000000004</v>
      </c>
      <c r="AD83" s="1">
        <v>754</v>
      </c>
      <c r="AE83">
        <v>2</v>
      </c>
      <c r="AF83">
        <v>25</v>
      </c>
      <c r="AG83">
        <v>89</v>
      </c>
      <c r="AH83">
        <v>12.214328</v>
      </c>
      <c r="AI83">
        <v>1107.0999999999999</v>
      </c>
      <c r="AJ83">
        <v>54.1</v>
      </c>
      <c r="AK83">
        <v>137</v>
      </c>
      <c r="AL83">
        <v>63246</v>
      </c>
      <c r="AM83" t="s">
        <v>399</v>
      </c>
      <c r="AN83" t="s">
        <v>632</v>
      </c>
      <c r="AO83">
        <v>401.63</v>
      </c>
      <c r="AR83" t="s">
        <v>120</v>
      </c>
      <c r="AS83" t="s">
        <v>125</v>
      </c>
      <c r="AT83" t="s">
        <v>264</v>
      </c>
      <c r="AU83" t="s">
        <v>194</v>
      </c>
      <c r="AV83" t="s">
        <v>259</v>
      </c>
      <c r="AW83">
        <v>9</v>
      </c>
      <c r="BB83">
        <v>0.81737530196282049</v>
      </c>
      <c r="BC83" t="s">
        <v>67</v>
      </c>
      <c r="BF83" t="s">
        <v>120</v>
      </c>
      <c r="BG83" t="s">
        <v>125</v>
      </c>
      <c r="BH83" t="s">
        <v>194</v>
      </c>
      <c r="BI83">
        <v>5248</v>
      </c>
      <c r="BJ83">
        <v>9</v>
      </c>
      <c r="BK83" t="s">
        <v>264</v>
      </c>
      <c r="BL83" t="s">
        <v>262</v>
      </c>
      <c r="BM83">
        <v>0.81737530196282049</v>
      </c>
      <c r="BN83" t="s">
        <v>67</v>
      </c>
      <c r="BO83" t="s">
        <v>210</v>
      </c>
      <c r="BP83">
        <v>1728.7759999999998</v>
      </c>
    </row>
    <row r="84" spans="1:68" ht="16.5">
      <c r="A84" s="109" t="str">
        <f t="shared" si="36"/>
        <v>공영급행</v>
      </c>
      <c r="B84" s="110" t="str">
        <f t="shared" si="37"/>
        <v>이찬년</v>
      </c>
      <c r="C84" s="111" t="str">
        <f t="shared" si="38"/>
        <v>D</v>
      </c>
      <c r="D84" s="112">
        <f t="shared" si="39"/>
        <v>0.8116001217522022</v>
      </c>
      <c r="E84" s="113">
        <f t="shared" si="40"/>
        <v>1722</v>
      </c>
      <c r="F84" s="114" t="str">
        <f t="shared" si="41"/>
        <v>14-1</v>
      </c>
      <c r="G84" s="115" t="str">
        <f t="shared" si="42"/>
        <v>70바3106</v>
      </c>
      <c r="H84" s="116">
        <f t="shared" si="43"/>
        <v>3</v>
      </c>
      <c r="I84" s="117">
        <f t="shared" si="44"/>
        <v>2168.884</v>
      </c>
      <c r="J84" s="118">
        <f t="shared" si="45"/>
        <v>1.1552623530914507E-2</v>
      </c>
      <c r="K84" s="118">
        <f t="shared" si="46"/>
        <v>0.3371867638090903</v>
      </c>
      <c r="L84" s="118">
        <f t="shared" si="47"/>
        <v>0.20701890926393482</v>
      </c>
      <c r="M84" s="119">
        <f t="shared" si="48"/>
        <v>11.353999999999999</v>
      </c>
      <c r="N84" s="120">
        <f t="shared" si="49"/>
        <v>0.876026564813978</v>
      </c>
      <c r="O84" s="120">
        <f t="shared" si="50"/>
        <v>6.593252566757835</v>
      </c>
      <c r="P84" s="234">
        <f t="shared" si="51"/>
        <v>3</v>
      </c>
      <c r="Q84" s="235">
        <f t="shared" si="52"/>
        <v>19</v>
      </c>
      <c r="R84" s="235">
        <f t="shared" si="53"/>
        <v>143</v>
      </c>
      <c r="T84">
        <v>504</v>
      </c>
      <c r="U84">
        <v>1722</v>
      </c>
      <c r="V84" t="s">
        <v>400</v>
      </c>
      <c r="W84">
        <v>2168.884</v>
      </c>
      <c r="X84">
        <v>1160.4960000000001</v>
      </c>
      <c r="Y84">
        <v>1.869</v>
      </c>
      <c r="Z84">
        <v>11.353999999999999</v>
      </c>
      <c r="AA84">
        <v>138.108283</v>
      </c>
      <c r="AB84">
        <v>1.595513</v>
      </c>
      <c r="AC84">
        <v>46.568285000000003</v>
      </c>
      <c r="AD84" s="1">
        <v>449</v>
      </c>
      <c r="AE84">
        <v>19</v>
      </c>
      <c r="AF84">
        <v>143</v>
      </c>
      <c r="AG84">
        <v>70</v>
      </c>
      <c r="AH84">
        <v>15.704228000000001</v>
      </c>
      <c r="AI84">
        <v>240.4</v>
      </c>
      <c r="AJ84">
        <v>0</v>
      </c>
      <c r="AK84">
        <v>3</v>
      </c>
      <c r="AL84">
        <v>473</v>
      </c>
      <c r="AM84" t="s">
        <v>401</v>
      </c>
      <c r="AN84" t="s">
        <v>633</v>
      </c>
      <c r="AO84">
        <v>1924.625</v>
      </c>
      <c r="AR84" t="s">
        <v>120</v>
      </c>
      <c r="AS84" t="s">
        <v>121</v>
      </c>
      <c r="AT84" t="s">
        <v>243</v>
      </c>
      <c r="AU84" t="s">
        <v>400</v>
      </c>
      <c r="AV84" t="s">
        <v>48</v>
      </c>
      <c r="AW84">
        <v>3</v>
      </c>
      <c r="BB84">
        <v>0.8116001217522022</v>
      </c>
      <c r="BC84" t="s">
        <v>67</v>
      </c>
      <c r="BF84" t="s">
        <v>120</v>
      </c>
      <c r="BG84" t="s">
        <v>121</v>
      </c>
      <c r="BH84" t="s">
        <v>400</v>
      </c>
      <c r="BI84">
        <v>1722</v>
      </c>
      <c r="BJ84">
        <v>3</v>
      </c>
      <c r="BK84" t="s">
        <v>243</v>
      </c>
      <c r="BL84" t="s">
        <v>256</v>
      </c>
      <c r="BM84">
        <v>0.8116001217522022</v>
      </c>
      <c r="BN84" t="s">
        <v>67</v>
      </c>
      <c r="BO84" t="s">
        <v>210</v>
      </c>
      <c r="BP84">
        <v>2168.884</v>
      </c>
    </row>
    <row r="85" spans="1:68" ht="16.5">
      <c r="A85" s="126" t="str">
        <f t="shared" si="36"/>
        <v>공영급행</v>
      </c>
      <c r="B85" s="127" t="str">
        <f t="shared" si="37"/>
        <v>이창순</v>
      </c>
      <c r="C85" s="128" t="str">
        <f t="shared" si="38"/>
        <v>F</v>
      </c>
      <c r="D85" s="129">
        <f t="shared" si="39"/>
        <v>0.77357142857142858</v>
      </c>
      <c r="E85" s="130">
        <f t="shared" si="40"/>
        <v>7619</v>
      </c>
      <c r="F85" s="131" t="str">
        <f t="shared" si="41"/>
        <v>e음88</v>
      </c>
      <c r="G85" s="132" t="str">
        <f t="shared" si="42"/>
        <v>73아1559</v>
      </c>
      <c r="H85" s="133">
        <f t="shared" si="43"/>
        <v>1</v>
      </c>
      <c r="I85" s="134">
        <f t="shared" si="44"/>
        <v>2003.048</v>
      </c>
      <c r="J85" s="135">
        <f t="shared" si="45"/>
        <v>2.3039053685911678E-2</v>
      </c>
      <c r="K85" s="135">
        <f t="shared" si="46"/>
        <v>0.33622085553589282</v>
      </c>
      <c r="L85" s="135">
        <f t="shared" si="47"/>
        <v>0.24063327488906905</v>
      </c>
      <c r="M85" s="136">
        <f t="shared" si="48"/>
        <v>10.680999999999999</v>
      </c>
      <c r="N85" s="137">
        <f t="shared" si="49"/>
        <v>0</v>
      </c>
      <c r="O85" s="137">
        <f t="shared" si="50"/>
        <v>28.306860344834472</v>
      </c>
      <c r="P85" s="232">
        <f t="shared" si="51"/>
        <v>3</v>
      </c>
      <c r="Q85" s="233">
        <f t="shared" si="52"/>
        <v>0</v>
      </c>
      <c r="R85" s="233">
        <f t="shared" si="53"/>
        <v>567</v>
      </c>
      <c r="T85">
        <v>504</v>
      </c>
      <c r="U85">
        <v>7619</v>
      </c>
      <c r="V85" t="s">
        <v>402</v>
      </c>
      <c r="W85">
        <v>2003.048</v>
      </c>
      <c r="X85">
        <v>924.62</v>
      </c>
      <c r="Y85">
        <v>2.1659999999999999</v>
      </c>
      <c r="Z85">
        <v>10.680999999999999</v>
      </c>
      <c r="AA85">
        <v>132.20134999999999</v>
      </c>
      <c r="AB85">
        <v>3.0457939999999999</v>
      </c>
      <c r="AC85">
        <v>44.448850999999998</v>
      </c>
      <c r="AD85" s="1">
        <v>482</v>
      </c>
      <c r="AE85">
        <v>0</v>
      </c>
      <c r="AF85">
        <v>567</v>
      </c>
      <c r="AG85">
        <v>74</v>
      </c>
      <c r="AH85">
        <v>15.151494</v>
      </c>
      <c r="AI85">
        <v>534.20000000000005</v>
      </c>
      <c r="AJ85">
        <v>0</v>
      </c>
      <c r="AK85">
        <v>3</v>
      </c>
      <c r="AL85">
        <v>413</v>
      </c>
      <c r="AM85" t="s">
        <v>403</v>
      </c>
      <c r="AN85" t="s">
        <v>634</v>
      </c>
      <c r="AO85">
        <v>2003.048</v>
      </c>
      <c r="AR85" t="s">
        <v>120</v>
      </c>
      <c r="AS85" t="s">
        <v>130</v>
      </c>
      <c r="AT85" t="s">
        <v>282</v>
      </c>
      <c r="AU85" t="s">
        <v>402</v>
      </c>
      <c r="AV85" t="s">
        <v>48</v>
      </c>
      <c r="AW85">
        <v>1</v>
      </c>
      <c r="BB85">
        <v>0.77357142857142858</v>
      </c>
      <c r="BC85" t="s">
        <v>70</v>
      </c>
      <c r="BF85" t="s">
        <v>120</v>
      </c>
      <c r="BG85" t="s">
        <v>130</v>
      </c>
      <c r="BH85" t="s">
        <v>402</v>
      </c>
      <c r="BI85">
        <v>7619</v>
      </c>
      <c r="BJ85">
        <v>1</v>
      </c>
      <c r="BK85" t="s">
        <v>282</v>
      </c>
      <c r="BL85" t="s">
        <v>205</v>
      </c>
      <c r="BM85">
        <v>0.77357142857142858</v>
      </c>
      <c r="BN85" t="s">
        <v>70</v>
      </c>
      <c r="BO85" t="s">
        <v>242</v>
      </c>
      <c r="BP85">
        <v>2003.048</v>
      </c>
    </row>
    <row r="86" spans="1:68" ht="16.5">
      <c r="A86" s="109" t="str">
        <f t="shared" si="36"/>
        <v>공영급행</v>
      </c>
      <c r="B86" s="110" t="str">
        <f t="shared" si="37"/>
        <v>이호범</v>
      </c>
      <c r="C86" s="111" t="str">
        <f t="shared" si="38"/>
        <v>B</v>
      </c>
      <c r="D86" s="112">
        <f t="shared" si="39"/>
        <v>0.93590909090909091</v>
      </c>
      <c r="E86" s="113">
        <f t="shared" si="40"/>
        <v>8348</v>
      </c>
      <c r="F86" s="114" t="str">
        <f t="shared" si="41"/>
        <v>e음22</v>
      </c>
      <c r="G86" s="115" t="str">
        <f t="shared" si="42"/>
        <v>73아1575</v>
      </c>
      <c r="H86" s="116">
        <f t="shared" si="43"/>
        <v>1</v>
      </c>
      <c r="I86" s="117">
        <f t="shared" si="44"/>
        <v>2005.502</v>
      </c>
      <c r="J86" s="118">
        <f t="shared" si="45"/>
        <v>1.7555891954526299E-2</v>
      </c>
      <c r="K86" s="118">
        <f t="shared" si="46"/>
        <v>0.4193651078704736</v>
      </c>
      <c r="L86" s="118">
        <f t="shared" si="47"/>
        <v>0.43580111114324493</v>
      </c>
      <c r="M86" s="119">
        <f t="shared" si="48"/>
        <v>7.29</v>
      </c>
      <c r="N86" s="120">
        <f t="shared" si="49"/>
        <v>0</v>
      </c>
      <c r="O86" s="120">
        <f t="shared" si="50"/>
        <v>2.0942387492009482</v>
      </c>
      <c r="P86" s="234">
        <f t="shared" si="51"/>
        <v>90</v>
      </c>
      <c r="Q86" s="235">
        <f t="shared" si="52"/>
        <v>0</v>
      </c>
      <c r="R86" s="235">
        <f t="shared" si="53"/>
        <v>42</v>
      </c>
      <c r="T86">
        <v>504</v>
      </c>
      <c r="U86">
        <v>8348</v>
      </c>
      <c r="V86" t="s">
        <v>404</v>
      </c>
      <c r="W86">
        <v>2005.502</v>
      </c>
      <c r="X86">
        <v>486.99799999999999</v>
      </c>
      <c r="Y86">
        <v>4.1180000000000003</v>
      </c>
      <c r="Z86">
        <v>7.29</v>
      </c>
      <c r="AA86">
        <v>134.82271399999999</v>
      </c>
      <c r="AB86">
        <v>2.366933</v>
      </c>
      <c r="AC86">
        <v>56.539942000000003</v>
      </c>
      <c r="AD86" s="1">
        <v>874</v>
      </c>
      <c r="AE86">
        <v>0</v>
      </c>
      <c r="AF86">
        <v>42</v>
      </c>
      <c r="AG86">
        <v>85</v>
      </c>
      <c r="AH86">
        <v>14.875104</v>
      </c>
      <c r="AI86">
        <v>1883.4</v>
      </c>
      <c r="AJ86">
        <v>30.9</v>
      </c>
      <c r="AK86">
        <v>90</v>
      </c>
      <c r="AL86">
        <v>32925</v>
      </c>
      <c r="AM86" t="s">
        <v>405</v>
      </c>
      <c r="AN86" t="s">
        <v>635</v>
      </c>
      <c r="AO86">
        <v>2005.502</v>
      </c>
      <c r="AR86" t="s">
        <v>120</v>
      </c>
      <c r="AS86" t="s">
        <v>125</v>
      </c>
      <c r="AT86" t="s">
        <v>264</v>
      </c>
      <c r="AU86" t="s">
        <v>404</v>
      </c>
      <c r="AV86" t="s">
        <v>259</v>
      </c>
      <c r="AW86">
        <v>1</v>
      </c>
      <c r="BB86">
        <v>0.93590909090909091</v>
      </c>
      <c r="BC86" t="s">
        <v>68</v>
      </c>
      <c r="BF86" t="s">
        <v>120</v>
      </c>
      <c r="BG86" s="5" t="s">
        <v>125</v>
      </c>
      <c r="BH86" t="s">
        <v>404</v>
      </c>
      <c r="BI86">
        <v>8348</v>
      </c>
      <c r="BJ86">
        <v>1</v>
      </c>
      <c r="BK86" t="s">
        <v>264</v>
      </c>
      <c r="BL86" t="s">
        <v>205</v>
      </c>
      <c r="BM86">
        <v>0.93590909090909091</v>
      </c>
      <c r="BN86" t="s">
        <v>68</v>
      </c>
      <c r="BO86" t="s">
        <v>206</v>
      </c>
      <c r="BP86">
        <v>2005.502</v>
      </c>
    </row>
    <row r="87" spans="1:68" ht="16.5">
      <c r="A87" s="126" t="str">
        <f t="shared" si="36"/>
        <v>공영급행</v>
      </c>
      <c r="B87" s="127" t="str">
        <f t="shared" si="37"/>
        <v>임대근</v>
      </c>
      <c r="C87" s="128" t="str">
        <f t="shared" si="38"/>
        <v>C</v>
      </c>
      <c r="D87" s="129">
        <f t="shared" si="39"/>
        <v>0.89183673469387748</v>
      </c>
      <c r="E87" s="130">
        <f t="shared" si="40"/>
        <v>5660</v>
      </c>
      <c r="F87" s="131" t="str">
        <f t="shared" si="41"/>
        <v>e음12</v>
      </c>
      <c r="G87" s="132" t="str">
        <f t="shared" si="42"/>
        <v>73아1572</v>
      </c>
      <c r="H87" s="133">
        <f t="shared" si="43"/>
        <v>1</v>
      </c>
      <c r="I87" s="134">
        <f t="shared" si="44"/>
        <v>1891.3989999999999</v>
      </c>
      <c r="J87" s="135">
        <f t="shared" si="45"/>
        <v>1.2956040219877358E-2</v>
      </c>
      <c r="K87" s="135">
        <f t="shared" si="46"/>
        <v>0.39123409989584162</v>
      </c>
      <c r="L87" s="135">
        <f t="shared" si="47"/>
        <v>0.38807253255394553</v>
      </c>
      <c r="M87" s="136">
        <f t="shared" si="48"/>
        <v>5.0469999999999997</v>
      </c>
      <c r="N87" s="137">
        <f t="shared" si="49"/>
        <v>0</v>
      </c>
      <c r="O87" s="137">
        <f t="shared" si="50"/>
        <v>0.68730702533519428</v>
      </c>
      <c r="P87" s="232">
        <f t="shared" si="51"/>
        <v>67</v>
      </c>
      <c r="Q87" s="233">
        <f t="shared" si="52"/>
        <v>0</v>
      </c>
      <c r="R87" s="233">
        <f t="shared" si="53"/>
        <v>13</v>
      </c>
      <c r="T87">
        <v>504</v>
      </c>
      <c r="U87">
        <v>5660</v>
      </c>
      <c r="V87" t="s">
        <v>500</v>
      </c>
      <c r="W87">
        <v>1891.44</v>
      </c>
      <c r="X87">
        <v>433.04199999999997</v>
      </c>
      <c r="Y87">
        <v>4.3680000000000003</v>
      </c>
      <c r="Z87">
        <v>5.0469999999999997</v>
      </c>
      <c r="AA87">
        <v>139.37715299999999</v>
      </c>
      <c r="AB87">
        <v>1.805776</v>
      </c>
      <c r="AC87">
        <v>54.529094999999998</v>
      </c>
      <c r="AD87" s="1">
        <v>734</v>
      </c>
      <c r="AE87">
        <v>0</v>
      </c>
      <c r="AF87">
        <v>13</v>
      </c>
      <c r="AG87">
        <v>76</v>
      </c>
      <c r="AH87">
        <v>13.57066</v>
      </c>
      <c r="AI87">
        <v>468.2</v>
      </c>
      <c r="AJ87">
        <v>0</v>
      </c>
      <c r="AK87">
        <v>67</v>
      </c>
      <c r="AL87">
        <v>40979</v>
      </c>
      <c r="AM87" t="s">
        <v>501</v>
      </c>
      <c r="AN87" t="s">
        <v>636</v>
      </c>
      <c r="AO87">
        <v>1891.3989999999999</v>
      </c>
      <c r="AR87" t="s">
        <v>120</v>
      </c>
      <c r="AS87" t="s">
        <v>123</v>
      </c>
      <c r="AT87" t="s">
        <v>262</v>
      </c>
      <c r="AU87" t="s">
        <v>500</v>
      </c>
      <c r="AV87" t="s">
        <v>259</v>
      </c>
      <c r="AW87">
        <v>1</v>
      </c>
      <c r="BB87">
        <v>0.89183673469387748</v>
      </c>
      <c r="BC87" t="s">
        <v>69</v>
      </c>
      <c r="BF87" t="s">
        <v>120</v>
      </c>
      <c r="BG87" t="s">
        <v>123</v>
      </c>
      <c r="BH87" t="s">
        <v>500</v>
      </c>
      <c r="BI87">
        <v>5660</v>
      </c>
      <c r="BJ87">
        <v>1</v>
      </c>
      <c r="BK87" t="s">
        <v>262</v>
      </c>
      <c r="BL87" t="s">
        <v>205</v>
      </c>
      <c r="BM87">
        <v>0.89183673469387748</v>
      </c>
      <c r="BN87" t="s">
        <v>69</v>
      </c>
      <c r="BO87" t="s">
        <v>208</v>
      </c>
      <c r="BP87">
        <v>1891.3989999999999</v>
      </c>
    </row>
    <row r="88" spans="1:68" ht="16.5">
      <c r="A88" s="109" t="str">
        <f t="shared" si="36"/>
        <v>공영급행</v>
      </c>
      <c r="B88" s="110" t="str">
        <f t="shared" si="37"/>
        <v>임대희</v>
      </c>
      <c r="C88" s="111" t="str">
        <f t="shared" si="38"/>
        <v>D</v>
      </c>
      <c r="D88" s="112">
        <f t="shared" si="39"/>
        <v>0.80265888170929323</v>
      </c>
      <c r="E88" s="113">
        <f t="shared" si="40"/>
        <v>33</v>
      </c>
      <c r="F88" s="114" t="str">
        <f t="shared" si="41"/>
        <v>14-1</v>
      </c>
      <c r="G88" s="115" t="str">
        <f t="shared" si="42"/>
        <v>70바3132</v>
      </c>
      <c r="H88" s="116">
        <f t="shared" si="43"/>
        <v>2</v>
      </c>
      <c r="I88" s="117">
        <f t="shared" si="44"/>
        <v>1937.0130000000001</v>
      </c>
      <c r="J88" s="118">
        <f t="shared" si="45"/>
        <v>2.2350286009096623E-2</v>
      </c>
      <c r="K88" s="118">
        <f t="shared" si="46"/>
        <v>0.34924638770544253</v>
      </c>
      <c r="L88" s="118">
        <f t="shared" si="47"/>
        <v>0.22973516440003242</v>
      </c>
      <c r="M88" s="119">
        <f t="shared" si="48"/>
        <v>12.340999999999999</v>
      </c>
      <c r="N88" s="120">
        <f t="shared" si="49"/>
        <v>0.10325175928091346</v>
      </c>
      <c r="O88" s="120">
        <f t="shared" si="50"/>
        <v>8.1568889831921627</v>
      </c>
      <c r="P88" s="234">
        <f t="shared" si="51"/>
        <v>22</v>
      </c>
      <c r="Q88" s="235">
        <f t="shared" si="52"/>
        <v>2</v>
      </c>
      <c r="R88" s="235">
        <f t="shared" si="53"/>
        <v>158</v>
      </c>
      <c r="T88">
        <v>504</v>
      </c>
      <c r="U88">
        <v>33</v>
      </c>
      <c r="V88" t="s">
        <v>195</v>
      </c>
      <c r="W88">
        <v>1937.0129999999999</v>
      </c>
      <c r="X88">
        <v>972.19899999999996</v>
      </c>
      <c r="Y88">
        <v>1.992</v>
      </c>
      <c r="Z88">
        <v>12.340999999999999</v>
      </c>
      <c r="AA88">
        <v>121.672179</v>
      </c>
      <c r="AB88">
        <v>2.719408</v>
      </c>
      <c r="AC88">
        <v>42.493569000000001</v>
      </c>
      <c r="AD88" s="1">
        <v>445</v>
      </c>
      <c r="AE88">
        <v>2</v>
      </c>
      <c r="AF88">
        <v>158</v>
      </c>
      <c r="AG88">
        <v>78</v>
      </c>
      <c r="AH88">
        <v>15.919933</v>
      </c>
      <c r="AI88">
        <v>921.5</v>
      </c>
      <c r="AJ88">
        <v>0</v>
      </c>
      <c r="AK88">
        <v>22</v>
      </c>
      <c r="AL88">
        <v>9150</v>
      </c>
      <c r="AM88" t="s">
        <v>406</v>
      </c>
      <c r="AN88" t="s">
        <v>637</v>
      </c>
      <c r="AO88">
        <v>1834.1020000000001</v>
      </c>
      <c r="AR88" t="s">
        <v>120</v>
      </c>
      <c r="AS88" t="s">
        <v>121</v>
      </c>
      <c r="AT88" t="s">
        <v>218</v>
      </c>
      <c r="AU88" t="s">
        <v>195</v>
      </c>
      <c r="AV88" t="s">
        <v>48</v>
      </c>
      <c r="AW88">
        <v>2</v>
      </c>
      <c r="BB88">
        <v>0.80265888170929323</v>
      </c>
      <c r="BC88" t="s">
        <v>67</v>
      </c>
      <c r="BF88" t="s">
        <v>120</v>
      </c>
      <c r="BG88" s="5" t="s">
        <v>121</v>
      </c>
      <c r="BH88" t="s">
        <v>195</v>
      </c>
      <c r="BI88">
        <v>33</v>
      </c>
      <c r="BJ88">
        <v>2</v>
      </c>
      <c r="BK88" t="s">
        <v>218</v>
      </c>
      <c r="BL88" t="s">
        <v>252</v>
      </c>
      <c r="BM88">
        <v>0.80265888170929323</v>
      </c>
      <c r="BN88" t="s">
        <v>67</v>
      </c>
      <c r="BO88" t="s">
        <v>210</v>
      </c>
      <c r="BP88">
        <v>1937.0130000000001</v>
      </c>
    </row>
    <row r="89" spans="1:68" ht="16.5">
      <c r="A89" s="126" t="str">
        <f t="shared" si="36"/>
        <v>공영급행</v>
      </c>
      <c r="B89" s="127" t="str">
        <f t="shared" si="37"/>
        <v>장금철</v>
      </c>
      <c r="C89" s="128" t="str">
        <f t="shared" si="38"/>
        <v>C</v>
      </c>
      <c r="D89" s="129">
        <f t="shared" si="39"/>
        <v>0.86862068965517247</v>
      </c>
      <c r="E89" s="130">
        <f t="shared" si="40"/>
        <v>5351</v>
      </c>
      <c r="F89" s="131" t="str">
        <f t="shared" si="41"/>
        <v>e음86</v>
      </c>
      <c r="G89" s="132" t="str">
        <f t="shared" si="42"/>
        <v>73아1558</v>
      </c>
      <c r="H89" s="133">
        <f t="shared" si="43"/>
        <v>1</v>
      </c>
      <c r="I89" s="134">
        <f t="shared" si="44"/>
        <v>2382.1750000000002</v>
      </c>
      <c r="J89" s="135">
        <f t="shared" si="45"/>
        <v>2.7843654075037774E-2</v>
      </c>
      <c r="K89" s="135">
        <f t="shared" si="46"/>
        <v>0.273420059333153</v>
      </c>
      <c r="L89" s="135">
        <f t="shared" si="47"/>
        <v>0.14608498536001763</v>
      </c>
      <c r="M89" s="136">
        <f t="shared" si="48"/>
        <v>5.4219999999999997</v>
      </c>
      <c r="N89" s="137">
        <f t="shared" si="49"/>
        <v>0</v>
      </c>
      <c r="O89" s="137">
        <f t="shared" si="50"/>
        <v>0.41978444068970583</v>
      </c>
      <c r="P89" s="232">
        <f t="shared" si="51"/>
        <v>3</v>
      </c>
      <c r="Q89" s="233">
        <f t="shared" si="52"/>
        <v>0</v>
      </c>
      <c r="R89" s="233">
        <f t="shared" si="53"/>
        <v>10</v>
      </c>
      <c r="T89">
        <v>504</v>
      </c>
      <c r="U89">
        <v>5351</v>
      </c>
      <c r="V89" t="s">
        <v>407</v>
      </c>
      <c r="W89">
        <v>2382.1750000000002</v>
      </c>
      <c r="X89">
        <v>945.72199999999998</v>
      </c>
      <c r="Y89">
        <v>2.5190000000000001</v>
      </c>
      <c r="Z89">
        <v>5.4219999999999997</v>
      </c>
      <c r="AA89">
        <v>156.90519599999999</v>
      </c>
      <c r="AB89">
        <v>4.3688140000000004</v>
      </c>
      <c r="AC89">
        <v>42.901027999999997</v>
      </c>
      <c r="AD89" s="1">
        <v>348</v>
      </c>
      <c r="AE89">
        <v>0</v>
      </c>
      <c r="AF89">
        <v>10</v>
      </c>
      <c r="AG89">
        <v>65</v>
      </c>
      <c r="AH89">
        <v>15.182256000000001</v>
      </c>
      <c r="AI89">
        <v>43.4</v>
      </c>
      <c r="AJ89">
        <v>0</v>
      </c>
      <c r="AK89">
        <v>3</v>
      </c>
      <c r="AL89">
        <v>428</v>
      </c>
      <c r="AM89" t="s">
        <v>408</v>
      </c>
      <c r="AN89" t="s">
        <v>638</v>
      </c>
      <c r="AO89">
        <v>2382.1750000000002</v>
      </c>
      <c r="AR89" t="s">
        <v>120</v>
      </c>
      <c r="AS89" t="s">
        <v>129</v>
      </c>
      <c r="AT89" t="s">
        <v>229</v>
      </c>
      <c r="AU89" t="s">
        <v>407</v>
      </c>
      <c r="AV89" t="s">
        <v>48</v>
      </c>
      <c r="AW89">
        <v>1</v>
      </c>
      <c r="BB89">
        <v>0.86862068965517247</v>
      </c>
      <c r="BC89" t="s">
        <v>69</v>
      </c>
      <c r="BF89" t="s">
        <v>120</v>
      </c>
      <c r="BG89" t="s">
        <v>129</v>
      </c>
      <c r="BH89" t="s">
        <v>407</v>
      </c>
      <c r="BI89">
        <v>5351</v>
      </c>
      <c r="BJ89">
        <v>1</v>
      </c>
      <c r="BK89" t="s">
        <v>229</v>
      </c>
      <c r="BL89" t="s">
        <v>205</v>
      </c>
      <c r="BM89">
        <v>0.86862068965517247</v>
      </c>
      <c r="BN89" t="s">
        <v>69</v>
      </c>
      <c r="BO89" t="s">
        <v>208</v>
      </c>
      <c r="BP89">
        <v>2382.1750000000002</v>
      </c>
    </row>
    <row r="90" spans="1:68" ht="16.5">
      <c r="A90" s="109" t="str">
        <f t="shared" si="36"/>
        <v>공영급행</v>
      </c>
      <c r="B90" s="110" t="str">
        <f t="shared" si="37"/>
        <v>장종민</v>
      </c>
      <c r="C90" s="111" t="str">
        <f t="shared" si="38"/>
        <v>F</v>
      </c>
      <c r="D90" s="112">
        <f t="shared" si="39"/>
        <v>0.79950381195605835</v>
      </c>
      <c r="E90" s="113">
        <f t="shared" si="40"/>
        <v>5512</v>
      </c>
      <c r="F90" s="114" t="str">
        <f t="shared" si="41"/>
        <v>e음86</v>
      </c>
      <c r="G90" s="115" t="str">
        <f t="shared" si="42"/>
        <v>73아1557</v>
      </c>
      <c r="H90" s="116">
        <f t="shared" si="43"/>
        <v>10</v>
      </c>
      <c r="I90" s="117">
        <f t="shared" si="44"/>
        <v>1604.1839999999997</v>
      </c>
      <c r="J90" s="118">
        <f t="shared" si="45"/>
        <v>1.5414323812616138E-2</v>
      </c>
      <c r="K90" s="118">
        <f t="shared" si="46"/>
        <v>0.44948921718686402</v>
      </c>
      <c r="L90" s="118">
        <f t="shared" si="47"/>
        <v>0.21319250160829434</v>
      </c>
      <c r="M90" s="119">
        <f t="shared" si="48"/>
        <v>8.73</v>
      </c>
      <c r="N90" s="120">
        <f t="shared" si="49"/>
        <v>6.2336988774355062E-2</v>
      </c>
      <c r="O90" s="120">
        <f t="shared" si="50"/>
        <v>6.046687911112441</v>
      </c>
      <c r="P90" s="234">
        <f t="shared" si="51"/>
        <v>91</v>
      </c>
      <c r="Q90" s="235">
        <f t="shared" si="52"/>
        <v>1</v>
      </c>
      <c r="R90" s="235">
        <f t="shared" si="53"/>
        <v>97</v>
      </c>
      <c r="T90">
        <v>504</v>
      </c>
      <c r="U90">
        <v>5512</v>
      </c>
      <c r="V90" t="s">
        <v>639</v>
      </c>
      <c r="W90">
        <v>1604.184</v>
      </c>
      <c r="X90">
        <v>549.16800000000001</v>
      </c>
      <c r="Y90">
        <v>2.9209999999999998</v>
      </c>
      <c r="Z90">
        <v>8.73</v>
      </c>
      <c r="AA90">
        <v>134.64969500000001</v>
      </c>
      <c r="AB90">
        <v>2.0755340000000002</v>
      </c>
      <c r="AC90">
        <v>60.523586000000002</v>
      </c>
      <c r="AD90" s="1">
        <v>342</v>
      </c>
      <c r="AE90">
        <v>1</v>
      </c>
      <c r="AF90">
        <v>97</v>
      </c>
      <c r="AG90">
        <v>78</v>
      </c>
      <c r="AH90">
        <v>11.913758</v>
      </c>
      <c r="AI90">
        <v>128.4</v>
      </c>
      <c r="AJ90">
        <v>0</v>
      </c>
      <c r="AK90">
        <v>91</v>
      </c>
      <c r="AL90">
        <v>50344</v>
      </c>
      <c r="AM90" t="s">
        <v>640</v>
      </c>
      <c r="AN90" t="s">
        <v>641</v>
      </c>
      <c r="AO90">
        <v>241.119</v>
      </c>
      <c r="AR90" t="s">
        <v>120</v>
      </c>
      <c r="AS90" t="s">
        <v>129</v>
      </c>
      <c r="AT90" t="s">
        <v>215</v>
      </c>
      <c r="AU90" t="s">
        <v>639</v>
      </c>
      <c r="AV90" t="s">
        <v>48</v>
      </c>
      <c r="AW90">
        <v>10</v>
      </c>
      <c r="BB90">
        <v>0.79950381195605835</v>
      </c>
      <c r="BC90" t="s">
        <v>70</v>
      </c>
      <c r="BF90" t="s">
        <v>120</v>
      </c>
      <c r="BG90" t="s">
        <v>129</v>
      </c>
      <c r="BH90" t="s">
        <v>639</v>
      </c>
      <c r="BI90">
        <v>5512</v>
      </c>
      <c r="BJ90">
        <v>10</v>
      </c>
      <c r="BK90" t="s">
        <v>215</v>
      </c>
      <c r="BL90" t="s">
        <v>267</v>
      </c>
      <c r="BM90">
        <v>0.79950381195605835</v>
      </c>
      <c r="BN90" t="s">
        <v>70</v>
      </c>
      <c r="BO90" t="s">
        <v>242</v>
      </c>
      <c r="BP90">
        <v>1604.1839999999997</v>
      </c>
    </row>
    <row r="91" spans="1:68" ht="16.5">
      <c r="A91" s="126" t="str">
        <f t="shared" si="36"/>
        <v>공영급행</v>
      </c>
      <c r="B91" s="127" t="str">
        <f t="shared" si="37"/>
        <v>장종준</v>
      </c>
      <c r="C91" s="128" t="str">
        <f t="shared" si="38"/>
        <v>F</v>
      </c>
      <c r="D91" s="129">
        <f t="shared" si="39"/>
        <v>0.79983780612235711</v>
      </c>
      <c r="E91" s="130">
        <f t="shared" si="40"/>
        <v>2278</v>
      </c>
      <c r="F91" s="131" t="str">
        <f t="shared" si="41"/>
        <v>e음21</v>
      </c>
      <c r="G91" s="132" t="str">
        <f t="shared" si="42"/>
        <v>73아1574</v>
      </c>
      <c r="H91" s="133">
        <f t="shared" si="43"/>
        <v>8</v>
      </c>
      <c r="I91" s="134">
        <f t="shared" si="44"/>
        <v>2519.5499999999997</v>
      </c>
      <c r="J91" s="135">
        <f t="shared" si="45"/>
        <v>9.3829778391064135E-3</v>
      </c>
      <c r="K91" s="135">
        <f t="shared" si="46"/>
        <v>0.44034340461330579</v>
      </c>
      <c r="L91" s="135">
        <f t="shared" si="47"/>
        <v>0.20956123117223316</v>
      </c>
      <c r="M91" s="136">
        <f t="shared" si="48"/>
        <v>9.2620000000000005</v>
      </c>
      <c r="N91" s="137">
        <f t="shared" si="49"/>
        <v>0</v>
      </c>
      <c r="O91" s="137">
        <f t="shared" si="50"/>
        <v>5.4771685420015475</v>
      </c>
      <c r="P91" s="232">
        <f t="shared" si="51"/>
        <v>115</v>
      </c>
      <c r="Q91" s="233">
        <f t="shared" si="52"/>
        <v>0</v>
      </c>
      <c r="R91" s="233">
        <f t="shared" si="53"/>
        <v>138</v>
      </c>
      <c r="T91">
        <v>504</v>
      </c>
      <c r="U91">
        <v>2278</v>
      </c>
      <c r="V91" t="s">
        <v>409</v>
      </c>
      <c r="W91">
        <v>2519.5500000000002</v>
      </c>
      <c r="X91">
        <v>969.53200000000004</v>
      </c>
      <c r="Y91">
        <v>2.5990000000000002</v>
      </c>
      <c r="Z91">
        <v>9.2620000000000005</v>
      </c>
      <c r="AA91">
        <v>189.25942599999999</v>
      </c>
      <c r="AB91">
        <v>1.775817</v>
      </c>
      <c r="AC91">
        <v>83.33914</v>
      </c>
      <c r="AD91" s="1">
        <v>528</v>
      </c>
      <c r="AE91">
        <v>0</v>
      </c>
      <c r="AF91">
        <v>138</v>
      </c>
      <c r="AG91">
        <v>83</v>
      </c>
      <c r="AH91">
        <v>13.312678999999999</v>
      </c>
      <c r="AI91">
        <v>1340.9</v>
      </c>
      <c r="AJ91">
        <v>0</v>
      </c>
      <c r="AK91">
        <v>115</v>
      </c>
      <c r="AL91">
        <v>68553</v>
      </c>
      <c r="AM91" t="s">
        <v>410</v>
      </c>
      <c r="AN91" t="s">
        <v>642</v>
      </c>
      <c r="AO91">
        <v>594.70100000000002</v>
      </c>
      <c r="AR91" t="s">
        <v>120</v>
      </c>
      <c r="AS91" t="s">
        <v>124</v>
      </c>
      <c r="AT91" t="s">
        <v>221</v>
      </c>
      <c r="AU91" t="s">
        <v>409</v>
      </c>
      <c r="AV91" t="s">
        <v>259</v>
      </c>
      <c r="AW91">
        <v>8</v>
      </c>
      <c r="BB91">
        <v>0.79983780612235711</v>
      </c>
      <c r="BC91" t="s">
        <v>70</v>
      </c>
      <c r="BF91" t="s">
        <v>120</v>
      </c>
      <c r="BG91" t="s">
        <v>124</v>
      </c>
      <c r="BH91" t="s">
        <v>409</v>
      </c>
      <c r="BI91">
        <v>2278</v>
      </c>
      <c r="BJ91">
        <v>8</v>
      </c>
      <c r="BK91" t="s">
        <v>221</v>
      </c>
      <c r="BL91" t="s">
        <v>227</v>
      </c>
      <c r="BM91">
        <v>0.79983780612235711</v>
      </c>
      <c r="BN91" t="s">
        <v>70</v>
      </c>
      <c r="BO91" t="s">
        <v>242</v>
      </c>
      <c r="BP91">
        <v>2519.5499999999997</v>
      </c>
    </row>
    <row r="92" spans="1:68" ht="16.5">
      <c r="A92" s="109" t="str">
        <f t="shared" si="36"/>
        <v>공영급행</v>
      </c>
      <c r="B92" s="110" t="str">
        <f t="shared" si="37"/>
        <v>장후인</v>
      </c>
      <c r="C92" s="111" t="str">
        <f t="shared" si="38"/>
        <v>C</v>
      </c>
      <c r="D92" s="112">
        <f t="shared" si="39"/>
        <v>0.85434124952861634</v>
      </c>
      <c r="E92" s="113">
        <f t="shared" si="40"/>
        <v>6011</v>
      </c>
      <c r="F92" s="114" t="str">
        <f t="shared" si="41"/>
        <v>14-1</v>
      </c>
      <c r="G92" s="115" t="str">
        <f t="shared" si="42"/>
        <v>70바3135</v>
      </c>
      <c r="H92" s="116">
        <f t="shared" si="43"/>
        <v>2</v>
      </c>
      <c r="I92" s="117">
        <f t="shared" si="44"/>
        <v>1658.56</v>
      </c>
      <c r="J92" s="118">
        <f t="shared" si="45"/>
        <v>1.5002995839094814E-2</v>
      </c>
      <c r="K92" s="118">
        <f t="shared" si="46"/>
        <v>0.31225548883559534</v>
      </c>
      <c r="L92" s="118">
        <f t="shared" si="47"/>
        <v>8.5013505691684352E-2</v>
      </c>
      <c r="M92" s="119">
        <f t="shared" si="48"/>
        <v>11.763</v>
      </c>
      <c r="N92" s="120">
        <f t="shared" si="49"/>
        <v>6.0293266448003091E-2</v>
      </c>
      <c r="O92" s="120">
        <f t="shared" si="50"/>
        <v>10.91308122708856</v>
      </c>
      <c r="P92" s="234">
        <f t="shared" si="51"/>
        <v>8</v>
      </c>
      <c r="Q92" s="235">
        <f t="shared" si="52"/>
        <v>1</v>
      </c>
      <c r="R92" s="235">
        <f t="shared" si="53"/>
        <v>181</v>
      </c>
      <c r="T92">
        <v>504</v>
      </c>
      <c r="U92">
        <v>6011</v>
      </c>
      <c r="V92" t="s">
        <v>411</v>
      </c>
      <c r="W92">
        <v>1658.56</v>
      </c>
      <c r="X92">
        <v>876.06</v>
      </c>
      <c r="Y92">
        <v>1.893</v>
      </c>
      <c r="Z92">
        <v>11.763</v>
      </c>
      <c r="AA92">
        <v>98.107738999999995</v>
      </c>
      <c r="AB92">
        <v>1.4719100000000001</v>
      </c>
      <c r="AC92">
        <v>30.634679999999999</v>
      </c>
      <c r="AD92" s="1">
        <v>141</v>
      </c>
      <c r="AE92">
        <v>1</v>
      </c>
      <c r="AF92">
        <v>181</v>
      </c>
      <c r="AG92">
        <v>83</v>
      </c>
      <c r="AH92">
        <v>16.905495999999999</v>
      </c>
      <c r="AI92">
        <v>158.5</v>
      </c>
      <c r="AJ92">
        <v>2.2999999999999998</v>
      </c>
      <c r="AK92">
        <v>8</v>
      </c>
      <c r="AL92">
        <v>2209</v>
      </c>
      <c r="AM92" t="s">
        <v>412</v>
      </c>
      <c r="AN92" t="s">
        <v>643</v>
      </c>
      <c r="AO92">
        <v>1559.3209999999999</v>
      </c>
      <c r="AR92" t="s">
        <v>120</v>
      </c>
      <c r="AS92" t="s">
        <v>121</v>
      </c>
      <c r="AT92" t="s">
        <v>250</v>
      </c>
      <c r="AU92" t="s">
        <v>411</v>
      </c>
      <c r="AV92" t="s">
        <v>48</v>
      </c>
      <c r="AW92">
        <v>2</v>
      </c>
      <c r="BB92">
        <v>0.85434124952861634</v>
      </c>
      <c r="BC92" t="s">
        <v>69</v>
      </c>
      <c r="BF92" t="s">
        <v>120</v>
      </c>
      <c r="BG92" s="5" t="s">
        <v>121</v>
      </c>
      <c r="BH92" t="s">
        <v>411</v>
      </c>
      <c r="BI92">
        <v>6011</v>
      </c>
      <c r="BJ92">
        <v>2</v>
      </c>
      <c r="BK92" t="s">
        <v>250</v>
      </c>
      <c r="BL92" t="s">
        <v>256</v>
      </c>
      <c r="BM92">
        <v>0.85434124952861634</v>
      </c>
      <c r="BN92" t="s">
        <v>69</v>
      </c>
      <c r="BO92" t="s">
        <v>208</v>
      </c>
      <c r="BP92">
        <v>1658.56</v>
      </c>
    </row>
    <row r="93" spans="1:68" ht="16.5">
      <c r="A93" s="126" t="str">
        <f t="shared" si="36"/>
        <v>공영급행</v>
      </c>
      <c r="B93" s="127" t="str">
        <f t="shared" si="37"/>
        <v>전유성</v>
      </c>
      <c r="C93" s="128" t="str">
        <f t="shared" si="38"/>
        <v>F</v>
      </c>
      <c r="D93" s="129">
        <f t="shared" si="39"/>
        <v>0.79551724137931035</v>
      </c>
      <c r="E93" s="130">
        <f t="shared" si="40"/>
        <v>3019</v>
      </c>
      <c r="F93" s="131" t="str">
        <f t="shared" si="41"/>
        <v>e음86</v>
      </c>
      <c r="G93" s="132" t="str">
        <f t="shared" si="42"/>
        <v>73아1557</v>
      </c>
      <c r="H93" s="133">
        <f t="shared" si="43"/>
        <v>1</v>
      </c>
      <c r="I93" s="134">
        <f t="shared" si="44"/>
        <v>859.66600000000005</v>
      </c>
      <c r="J93" s="135">
        <f t="shared" si="45"/>
        <v>1.114420809306042E-2</v>
      </c>
      <c r="K93" s="135">
        <f t="shared" si="46"/>
        <v>0.35114000355596292</v>
      </c>
      <c r="L93" s="135">
        <f t="shared" si="47"/>
        <v>0.18960852237962184</v>
      </c>
      <c r="M93" s="136">
        <f t="shared" si="48"/>
        <v>9.7170000000000005</v>
      </c>
      <c r="N93" s="137">
        <f t="shared" si="49"/>
        <v>0</v>
      </c>
      <c r="O93" s="137">
        <f t="shared" si="50"/>
        <v>1.1232408644012397</v>
      </c>
      <c r="P93" s="232">
        <f t="shared" si="51"/>
        <v>28</v>
      </c>
      <c r="Q93" s="233">
        <f t="shared" si="52"/>
        <v>0</v>
      </c>
      <c r="R93" s="233">
        <f t="shared" si="53"/>
        <v>10</v>
      </c>
      <c r="T93">
        <v>504</v>
      </c>
      <c r="U93">
        <v>3019</v>
      </c>
      <c r="V93" t="s">
        <v>413</v>
      </c>
      <c r="W93">
        <v>890.28099999999995</v>
      </c>
      <c r="X93">
        <v>386.71800000000002</v>
      </c>
      <c r="Y93">
        <v>2.302</v>
      </c>
      <c r="Z93">
        <v>9.7170000000000005</v>
      </c>
      <c r="AA93">
        <v>55.383029000000001</v>
      </c>
      <c r="AB93">
        <v>0.61719999999999997</v>
      </c>
      <c r="AC93">
        <v>19.447196999999999</v>
      </c>
      <c r="AD93" s="1">
        <v>163</v>
      </c>
      <c r="AE93">
        <v>0</v>
      </c>
      <c r="AF93">
        <v>10</v>
      </c>
      <c r="AG93">
        <v>79</v>
      </c>
      <c r="AH93">
        <v>16.074978000000002</v>
      </c>
      <c r="AI93">
        <v>247</v>
      </c>
      <c r="AJ93">
        <v>0</v>
      </c>
      <c r="AK93">
        <v>28</v>
      </c>
      <c r="AL93">
        <v>10052</v>
      </c>
      <c r="AM93" t="s">
        <v>414</v>
      </c>
      <c r="AN93" t="s">
        <v>644</v>
      </c>
      <c r="AO93">
        <v>859.66600000000005</v>
      </c>
      <c r="AR93" t="s">
        <v>120</v>
      </c>
      <c r="AS93" t="s">
        <v>129</v>
      </c>
      <c r="AT93" t="s">
        <v>215</v>
      </c>
      <c r="AU93" t="s">
        <v>413</v>
      </c>
      <c r="AV93" t="s">
        <v>48</v>
      </c>
      <c r="AW93">
        <v>1</v>
      </c>
      <c r="BB93">
        <v>0.79551724137931035</v>
      </c>
      <c r="BC93" t="s">
        <v>70</v>
      </c>
      <c r="BF93" t="s">
        <v>120</v>
      </c>
      <c r="BG93" t="s">
        <v>129</v>
      </c>
      <c r="BH93" t="s">
        <v>413</v>
      </c>
      <c r="BI93">
        <v>3019</v>
      </c>
      <c r="BJ93">
        <v>1</v>
      </c>
      <c r="BK93" t="s">
        <v>215</v>
      </c>
      <c r="BL93" t="s">
        <v>205</v>
      </c>
      <c r="BM93">
        <v>0.79551724137931035</v>
      </c>
      <c r="BN93" t="s">
        <v>70</v>
      </c>
      <c r="BO93" t="s">
        <v>242</v>
      </c>
      <c r="BP93">
        <v>859.66600000000005</v>
      </c>
    </row>
    <row r="94" spans="1:68" ht="16.5">
      <c r="A94" s="109" t="str">
        <f t="shared" si="36"/>
        <v>공영급행</v>
      </c>
      <c r="B94" s="110" t="str">
        <f t="shared" si="37"/>
        <v>정대인</v>
      </c>
      <c r="C94" s="111" t="str">
        <f t="shared" si="38"/>
        <v>B</v>
      </c>
      <c r="D94" s="112">
        <f t="shared" si="39"/>
        <v>0.90204269374682278</v>
      </c>
      <c r="E94" s="113">
        <f t="shared" si="40"/>
        <v>741</v>
      </c>
      <c r="F94" s="114" t="str">
        <f t="shared" si="41"/>
        <v>e음11</v>
      </c>
      <c r="G94" s="115" t="str">
        <f t="shared" si="42"/>
        <v>73아1569</v>
      </c>
      <c r="H94" s="116">
        <f t="shared" si="43"/>
        <v>12</v>
      </c>
      <c r="I94" s="117">
        <f t="shared" si="44"/>
        <v>2043.913</v>
      </c>
      <c r="J94" s="118">
        <f t="shared" si="45"/>
        <v>1.1213066706174519E-2</v>
      </c>
      <c r="K94" s="118">
        <f t="shared" si="46"/>
        <v>0.37755682533654661</v>
      </c>
      <c r="L94" s="118">
        <f t="shared" si="47"/>
        <v>0.34884067961796811</v>
      </c>
      <c r="M94" s="119">
        <f t="shared" si="48"/>
        <v>6.98</v>
      </c>
      <c r="N94" s="120">
        <f t="shared" si="49"/>
        <v>0</v>
      </c>
      <c r="O94" s="120">
        <f t="shared" si="50"/>
        <v>2.0059562222071095</v>
      </c>
      <c r="P94" s="234">
        <f t="shared" si="51"/>
        <v>49</v>
      </c>
      <c r="Q94" s="235">
        <f t="shared" si="52"/>
        <v>0</v>
      </c>
      <c r="R94" s="235">
        <f t="shared" si="53"/>
        <v>41</v>
      </c>
      <c r="T94">
        <v>504</v>
      </c>
      <c r="U94">
        <v>741</v>
      </c>
      <c r="V94" t="s">
        <v>502</v>
      </c>
      <c r="W94">
        <v>2043.913</v>
      </c>
      <c r="X94">
        <v>644.69500000000005</v>
      </c>
      <c r="Y94">
        <v>3.17</v>
      </c>
      <c r="Z94">
        <v>6.98</v>
      </c>
      <c r="AA94">
        <v>148.97967199999999</v>
      </c>
      <c r="AB94">
        <v>1.6705190000000001</v>
      </c>
      <c r="AC94">
        <v>56.248291999999999</v>
      </c>
      <c r="AD94" s="1">
        <v>713</v>
      </c>
      <c r="AE94">
        <v>0</v>
      </c>
      <c r="AF94">
        <v>41</v>
      </c>
      <c r="AG94">
        <v>80</v>
      </c>
      <c r="AH94">
        <v>13.719408</v>
      </c>
      <c r="AI94">
        <v>999.3</v>
      </c>
      <c r="AJ94">
        <v>0</v>
      </c>
      <c r="AK94">
        <v>49</v>
      </c>
      <c r="AL94">
        <v>18822</v>
      </c>
      <c r="AM94" t="s">
        <v>503</v>
      </c>
      <c r="AN94" t="s">
        <v>645</v>
      </c>
      <c r="AO94">
        <v>312.28300000000002</v>
      </c>
      <c r="AR94" t="s">
        <v>120</v>
      </c>
      <c r="AS94" t="s">
        <v>122</v>
      </c>
      <c r="AT94" t="s">
        <v>214</v>
      </c>
      <c r="AU94" t="s">
        <v>502</v>
      </c>
      <c r="AV94" t="s">
        <v>259</v>
      </c>
      <c r="AW94">
        <v>12</v>
      </c>
      <c r="BB94">
        <v>0.90204269374682278</v>
      </c>
      <c r="BC94" t="s">
        <v>68</v>
      </c>
      <c r="BF94" t="s">
        <v>120</v>
      </c>
      <c r="BG94" t="s">
        <v>122</v>
      </c>
      <c r="BH94" t="s">
        <v>502</v>
      </c>
      <c r="BI94">
        <v>741</v>
      </c>
      <c r="BJ94">
        <v>12</v>
      </c>
      <c r="BK94" t="s">
        <v>214</v>
      </c>
      <c r="BL94" t="s">
        <v>282</v>
      </c>
      <c r="BM94">
        <v>0.90204269374682278</v>
      </c>
      <c r="BN94" t="s">
        <v>68</v>
      </c>
      <c r="BO94" t="s">
        <v>206</v>
      </c>
      <c r="BP94">
        <v>2043.913</v>
      </c>
    </row>
    <row r="95" spans="1:68" ht="16.5">
      <c r="A95" s="126" t="str">
        <f t="shared" si="36"/>
        <v>공영급행</v>
      </c>
      <c r="B95" s="127" t="str">
        <f t="shared" si="37"/>
        <v>정영진</v>
      </c>
      <c r="C95" s="128" t="str">
        <f t="shared" si="38"/>
        <v>F</v>
      </c>
      <c r="D95" s="129">
        <f t="shared" si="39"/>
        <v>0.76119695284730615</v>
      </c>
      <c r="E95" s="130">
        <f t="shared" si="40"/>
        <v>6965</v>
      </c>
      <c r="F95" s="131" t="str">
        <f t="shared" si="41"/>
        <v>14-1</v>
      </c>
      <c r="G95" s="132" t="str">
        <f t="shared" si="42"/>
        <v>70바3113</v>
      </c>
      <c r="H95" s="133">
        <f t="shared" si="43"/>
        <v>2</v>
      </c>
      <c r="I95" s="134">
        <f t="shared" si="44"/>
        <v>2016.046</v>
      </c>
      <c r="J95" s="135">
        <f t="shared" si="45"/>
        <v>3.0476791574465395E-2</v>
      </c>
      <c r="K95" s="135">
        <f t="shared" si="46"/>
        <v>0.3512452943818905</v>
      </c>
      <c r="L95" s="135">
        <f t="shared" si="47"/>
        <v>0.18501561968328104</v>
      </c>
      <c r="M95" s="136">
        <f t="shared" si="48"/>
        <v>10.76</v>
      </c>
      <c r="N95" s="137">
        <f t="shared" si="49"/>
        <v>4.9602042810531106E-2</v>
      </c>
      <c r="O95" s="137">
        <f t="shared" si="50"/>
        <v>12.10289844576959</v>
      </c>
      <c r="P95" s="232">
        <f t="shared" si="51"/>
        <v>7</v>
      </c>
      <c r="Q95" s="233">
        <f t="shared" si="52"/>
        <v>1</v>
      </c>
      <c r="R95" s="233">
        <f t="shared" si="53"/>
        <v>244</v>
      </c>
      <c r="T95">
        <v>504</v>
      </c>
      <c r="U95">
        <v>6965</v>
      </c>
      <c r="V95" t="s">
        <v>196</v>
      </c>
      <c r="W95">
        <v>2016.046</v>
      </c>
      <c r="X95">
        <v>1061.1969999999999</v>
      </c>
      <c r="Y95">
        <v>1.9</v>
      </c>
      <c r="Z95">
        <v>10.76</v>
      </c>
      <c r="AA95">
        <v>131.774665</v>
      </c>
      <c r="AB95">
        <v>4.0160689999999999</v>
      </c>
      <c r="AC95">
        <v>46.285231000000003</v>
      </c>
      <c r="AD95" s="1">
        <v>373</v>
      </c>
      <c r="AE95">
        <v>1</v>
      </c>
      <c r="AF95">
        <v>244</v>
      </c>
      <c r="AG95">
        <v>72</v>
      </c>
      <c r="AH95">
        <v>15.299192</v>
      </c>
      <c r="AI95">
        <v>245</v>
      </c>
      <c r="AJ95">
        <v>0</v>
      </c>
      <c r="AK95">
        <v>7</v>
      </c>
      <c r="AL95">
        <v>693</v>
      </c>
      <c r="AM95" t="s">
        <v>415</v>
      </c>
      <c r="AN95" t="s">
        <v>646</v>
      </c>
      <c r="AO95">
        <v>1765.114</v>
      </c>
      <c r="AR95" t="s">
        <v>120</v>
      </c>
      <c r="AS95" t="s">
        <v>121</v>
      </c>
      <c r="AT95" t="s">
        <v>223</v>
      </c>
      <c r="AU95" t="s">
        <v>196</v>
      </c>
      <c r="AV95" t="s">
        <v>48</v>
      </c>
      <c r="AW95">
        <v>2</v>
      </c>
      <c r="BB95">
        <v>0.76119695284730615</v>
      </c>
      <c r="BC95" t="s">
        <v>70</v>
      </c>
      <c r="BF95" t="s">
        <v>120</v>
      </c>
      <c r="BG95" s="5" t="s">
        <v>121</v>
      </c>
      <c r="BH95" t="s">
        <v>196</v>
      </c>
      <c r="BI95">
        <v>6965</v>
      </c>
      <c r="BJ95">
        <v>2</v>
      </c>
      <c r="BK95" t="s">
        <v>223</v>
      </c>
      <c r="BL95" t="s">
        <v>256</v>
      </c>
      <c r="BM95">
        <v>0.76119695284730615</v>
      </c>
      <c r="BN95" t="s">
        <v>70</v>
      </c>
      <c r="BO95" t="s">
        <v>242</v>
      </c>
      <c r="BP95">
        <v>2016.046</v>
      </c>
    </row>
    <row r="96" spans="1:68" ht="16.5">
      <c r="A96" s="109" t="str">
        <f t="shared" si="36"/>
        <v>공영급행</v>
      </c>
      <c r="B96" s="110" t="str">
        <f t="shared" si="37"/>
        <v>정지환</v>
      </c>
      <c r="C96" s="111" t="str">
        <f t="shared" si="38"/>
        <v>D</v>
      </c>
      <c r="D96" s="112">
        <f t="shared" si="39"/>
        <v>0.82107142857142856</v>
      </c>
      <c r="E96" s="113">
        <f t="shared" si="40"/>
        <v>9487</v>
      </c>
      <c r="F96" s="114" t="str">
        <f t="shared" si="41"/>
        <v>e음88</v>
      </c>
      <c r="G96" s="115" t="str">
        <f t="shared" si="42"/>
        <v>73아1561</v>
      </c>
      <c r="H96" s="116">
        <f t="shared" si="43"/>
        <v>1</v>
      </c>
      <c r="I96" s="117">
        <f t="shared" si="44"/>
        <v>2163.6570000000002</v>
      </c>
      <c r="J96" s="118">
        <f t="shared" si="45"/>
        <v>2.4517989456212665E-2</v>
      </c>
      <c r="K96" s="118">
        <f t="shared" si="46"/>
        <v>0.36969345588613789</v>
      </c>
      <c r="L96" s="118">
        <f t="shared" si="47"/>
        <v>0.23756075939947965</v>
      </c>
      <c r="M96" s="119">
        <f t="shared" si="48"/>
        <v>10.375</v>
      </c>
      <c r="N96" s="120">
        <f t="shared" si="49"/>
        <v>0</v>
      </c>
      <c r="O96" s="120">
        <f t="shared" si="50"/>
        <v>3.0503910740011007</v>
      </c>
      <c r="P96" s="234">
        <f t="shared" si="51"/>
        <v>38</v>
      </c>
      <c r="Q96" s="235">
        <f t="shared" si="52"/>
        <v>0</v>
      </c>
      <c r="R96" s="235">
        <f t="shared" si="53"/>
        <v>66</v>
      </c>
      <c r="T96">
        <v>504</v>
      </c>
      <c r="U96">
        <v>9487</v>
      </c>
      <c r="V96" t="s">
        <v>197</v>
      </c>
      <c r="W96">
        <v>2163.6570000000002</v>
      </c>
      <c r="X96">
        <v>941.07299999999998</v>
      </c>
      <c r="Y96">
        <v>2.2989999999999999</v>
      </c>
      <c r="Z96">
        <v>10.375</v>
      </c>
      <c r="AA96">
        <v>144.84662399999999</v>
      </c>
      <c r="AB96">
        <v>3.5513479999999999</v>
      </c>
      <c r="AC96">
        <v>53.548848999999997</v>
      </c>
      <c r="AD96" s="1">
        <v>514</v>
      </c>
      <c r="AE96">
        <v>0</v>
      </c>
      <c r="AF96">
        <v>66</v>
      </c>
      <c r="AG96">
        <v>70</v>
      </c>
      <c r="AH96">
        <v>14.937571999999999</v>
      </c>
      <c r="AI96">
        <v>191.6</v>
      </c>
      <c r="AJ96">
        <v>0</v>
      </c>
      <c r="AK96">
        <v>38</v>
      </c>
      <c r="AL96">
        <v>20977</v>
      </c>
      <c r="AM96" t="s">
        <v>416</v>
      </c>
      <c r="AN96" t="s">
        <v>647</v>
      </c>
      <c r="AO96">
        <v>2163.6570000000002</v>
      </c>
      <c r="AR96" t="s">
        <v>120</v>
      </c>
      <c r="AS96" t="s">
        <v>130</v>
      </c>
      <c r="AT96" t="s">
        <v>224</v>
      </c>
      <c r="AU96" t="s">
        <v>197</v>
      </c>
      <c r="AV96" t="s">
        <v>48</v>
      </c>
      <c r="AW96">
        <v>1</v>
      </c>
      <c r="BB96">
        <v>0.82107142857142856</v>
      </c>
      <c r="BC96" t="s">
        <v>67</v>
      </c>
      <c r="BF96" t="s">
        <v>120</v>
      </c>
      <c r="BG96" t="s">
        <v>130</v>
      </c>
      <c r="BH96" t="s">
        <v>197</v>
      </c>
      <c r="BI96">
        <v>9487</v>
      </c>
      <c r="BJ96">
        <v>1</v>
      </c>
      <c r="BK96" t="s">
        <v>224</v>
      </c>
      <c r="BL96" t="s">
        <v>205</v>
      </c>
      <c r="BM96">
        <v>0.82107142857142856</v>
      </c>
      <c r="BN96" t="s">
        <v>67</v>
      </c>
      <c r="BO96" t="s">
        <v>210</v>
      </c>
      <c r="BP96">
        <v>2163.6570000000002</v>
      </c>
    </row>
    <row r="97" spans="1:68" ht="16.5">
      <c r="A97" s="126" t="str">
        <f t="shared" si="36"/>
        <v>공영급행</v>
      </c>
      <c r="B97" s="127" t="str">
        <f t="shared" si="37"/>
        <v>조규용</v>
      </c>
      <c r="C97" s="128" t="str">
        <f t="shared" si="38"/>
        <v>D</v>
      </c>
      <c r="D97" s="129">
        <f t="shared" si="39"/>
        <v>0.82338836715107344</v>
      </c>
      <c r="E97" s="130">
        <f t="shared" si="40"/>
        <v>2312</v>
      </c>
      <c r="F97" s="131" t="str">
        <f t="shared" si="41"/>
        <v>14-1</v>
      </c>
      <c r="G97" s="132" t="str">
        <f t="shared" si="42"/>
        <v>70바3160</v>
      </c>
      <c r="H97" s="133">
        <f t="shared" si="43"/>
        <v>2</v>
      </c>
      <c r="I97" s="134">
        <f t="shared" si="44"/>
        <v>1927.7939999999999</v>
      </c>
      <c r="J97" s="135">
        <f t="shared" si="45"/>
        <v>3.2883594853161946E-2</v>
      </c>
      <c r="K97" s="135">
        <f t="shared" si="46"/>
        <v>0.32289657379598585</v>
      </c>
      <c r="L97" s="135">
        <f t="shared" si="47"/>
        <v>0.19037303778308265</v>
      </c>
      <c r="M97" s="136">
        <f t="shared" si="48"/>
        <v>10.724</v>
      </c>
      <c r="N97" s="137">
        <f t="shared" si="49"/>
        <v>0</v>
      </c>
      <c r="O97" s="137">
        <f t="shared" si="50"/>
        <v>13.694409257420658</v>
      </c>
      <c r="P97" s="232">
        <f t="shared" si="51"/>
        <v>6</v>
      </c>
      <c r="Q97" s="233">
        <f t="shared" si="52"/>
        <v>0</v>
      </c>
      <c r="R97" s="233">
        <f t="shared" si="53"/>
        <v>264</v>
      </c>
      <c r="T97">
        <v>504</v>
      </c>
      <c r="U97">
        <v>2312</v>
      </c>
      <c r="V97" t="s">
        <v>504</v>
      </c>
      <c r="W97">
        <v>1927.7940000000001</v>
      </c>
      <c r="X97">
        <v>981.08100000000002</v>
      </c>
      <c r="Y97">
        <v>1.9650000000000001</v>
      </c>
      <c r="Z97">
        <v>10.724</v>
      </c>
      <c r="AA97">
        <v>125.79607</v>
      </c>
      <c r="AB97">
        <v>4.1366269999999998</v>
      </c>
      <c r="AC97">
        <v>40.619120000000002</v>
      </c>
      <c r="AD97" s="1">
        <v>367</v>
      </c>
      <c r="AE97">
        <v>0</v>
      </c>
      <c r="AF97">
        <v>264</v>
      </c>
      <c r="AG97">
        <v>71</v>
      </c>
      <c r="AH97">
        <v>15.324755</v>
      </c>
      <c r="AI97">
        <v>95.4</v>
      </c>
      <c r="AJ97">
        <v>0</v>
      </c>
      <c r="AK97">
        <v>6</v>
      </c>
      <c r="AL97">
        <v>1879</v>
      </c>
      <c r="AM97" t="s">
        <v>505</v>
      </c>
      <c r="AN97" t="s">
        <v>648</v>
      </c>
      <c r="AO97">
        <v>1804.2629999999999</v>
      </c>
      <c r="AR97" t="s">
        <v>120</v>
      </c>
      <c r="AS97" t="s">
        <v>121</v>
      </c>
      <c r="AT97" t="s">
        <v>253</v>
      </c>
      <c r="AU97" t="s">
        <v>504</v>
      </c>
      <c r="AV97" t="s">
        <v>48</v>
      </c>
      <c r="AW97">
        <v>2</v>
      </c>
      <c r="BB97">
        <v>0.82338836715107344</v>
      </c>
      <c r="BC97" t="s">
        <v>67</v>
      </c>
      <c r="BF97" t="s">
        <v>120</v>
      </c>
      <c r="BG97" s="5" t="s">
        <v>121</v>
      </c>
      <c r="BH97" t="s">
        <v>504</v>
      </c>
      <c r="BI97">
        <v>2312</v>
      </c>
      <c r="BJ97">
        <v>2</v>
      </c>
      <c r="BK97" t="s">
        <v>253</v>
      </c>
      <c r="BL97" t="s">
        <v>252</v>
      </c>
      <c r="BM97">
        <v>0.82338836715107344</v>
      </c>
      <c r="BN97" t="s">
        <v>67</v>
      </c>
      <c r="BO97" t="s">
        <v>210</v>
      </c>
      <c r="BP97">
        <v>1927.7939999999999</v>
      </c>
    </row>
    <row r="98" spans="1:68" ht="16.5">
      <c r="A98" s="109" t="str">
        <f t="shared" si="36"/>
        <v>공영급행</v>
      </c>
      <c r="B98" s="110" t="str">
        <f t="shared" si="37"/>
        <v>조성근</v>
      </c>
      <c r="C98" s="111" t="str">
        <f t="shared" si="38"/>
        <v>A</v>
      </c>
      <c r="D98" s="112">
        <f t="shared" si="39"/>
        <v>0.96145670259156435</v>
      </c>
      <c r="E98" s="113">
        <f t="shared" si="40"/>
        <v>5406</v>
      </c>
      <c r="F98" s="114" t="str">
        <f t="shared" si="41"/>
        <v>14-1</v>
      </c>
      <c r="G98" s="115" t="str">
        <f t="shared" si="42"/>
        <v>70바3107</v>
      </c>
      <c r="H98" s="116">
        <f t="shared" si="43"/>
        <v>12</v>
      </c>
      <c r="I98" s="117">
        <f t="shared" si="44"/>
        <v>2126.9059999999999</v>
      </c>
      <c r="J98" s="118">
        <f t="shared" si="45"/>
        <v>1.2620428798893144E-2</v>
      </c>
      <c r="K98" s="118">
        <f t="shared" si="46"/>
        <v>0.32971202373744202</v>
      </c>
      <c r="L98" s="118">
        <f t="shared" si="47"/>
        <v>0.14199029012095504</v>
      </c>
      <c r="M98" s="119">
        <f t="shared" si="48"/>
        <v>8.391</v>
      </c>
      <c r="N98" s="120">
        <f t="shared" si="49"/>
        <v>0</v>
      </c>
      <c r="O98" s="120">
        <f t="shared" si="50"/>
        <v>1.4104995707379639</v>
      </c>
      <c r="P98" s="234">
        <f t="shared" si="51"/>
        <v>0</v>
      </c>
      <c r="Q98" s="235">
        <f t="shared" si="52"/>
        <v>0</v>
      </c>
      <c r="R98" s="235">
        <f t="shared" si="53"/>
        <v>30</v>
      </c>
      <c r="T98">
        <v>504</v>
      </c>
      <c r="U98">
        <v>5406</v>
      </c>
      <c r="V98" t="s">
        <v>417</v>
      </c>
      <c r="W98">
        <v>2126.9059999999999</v>
      </c>
      <c r="X98">
        <v>958.40899999999999</v>
      </c>
      <c r="Y98">
        <v>2.2189999999999999</v>
      </c>
      <c r="Z98">
        <v>8.391</v>
      </c>
      <c r="AA98">
        <v>136.23911100000001</v>
      </c>
      <c r="AB98">
        <v>1.7193959999999999</v>
      </c>
      <c r="AC98">
        <v>44.919673000000003</v>
      </c>
      <c r="AD98" s="1">
        <v>302</v>
      </c>
      <c r="AE98">
        <v>0</v>
      </c>
      <c r="AF98">
        <v>30</v>
      </c>
      <c r="AG98">
        <v>68</v>
      </c>
      <c r="AH98">
        <v>15.611566</v>
      </c>
      <c r="AI98">
        <v>177.2</v>
      </c>
      <c r="AJ98">
        <v>0</v>
      </c>
      <c r="AK98">
        <v>0</v>
      </c>
      <c r="AL98">
        <v>0</v>
      </c>
      <c r="AM98" t="s">
        <v>418</v>
      </c>
      <c r="AN98" t="s">
        <v>649</v>
      </c>
      <c r="AO98">
        <v>368.99</v>
      </c>
      <c r="AR98" t="s">
        <v>120</v>
      </c>
      <c r="AS98" t="s">
        <v>121</v>
      </c>
      <c r="AT98" t="s">
        <v>244</v>
      </c>
      <c r="AU98" t="s">
        <v>417</v>
      </c>
      <c r="AV98" t="s">
        <v>48</v>
      </c>
      <c r="AW98">
        <v>12</v>
      </c>
      <c r="BB98">
        <v>0.96145670259156435</v>
      </c>
      <c r="BC98" t="s">
        <v>66</v>
      </c>
      <c r="BF98" t="s">
        <v>120</v>
      </c>
      <c r="BG98" t="s">
        <v>121</v>
      </c>
      <c r="BH98" t="s">
        <v>417</v>
      </c>
      <c r="BI98">
        <v>5406</v>
      </c>
      <c r="BJ98">
        <v>12</v>
      </c>
      <c r="BK98" t="s">
        <v>244</v>
      </c>
      <c r="BL98" t="s">
        <v>213</v>
      </c>
      <c r="BM98">
        <v>0.96145670259156435</v>
      </c>
      <c r="BN98" t="s">
        <v>66</v>
      </c>
      <c r="BO98" t="s">
        <v>209</v>
      </c>
      <c r="BP98">
        <v>2126.9059999999999</v>
      </c>
    </row>
    <row r="99" spans="1:68" ht="16.5">
      <c r="A99" s="126" t="str">
        <f t="shared" si="36"/>
        <v>공영급행</v>
      </c>
      <c r="B99" s="127" t="str">
        <f t="shared" si="37"/>
        <v>조성재</v>
      </c>
      <c r="C99" s="128" t="str">
        <f t="shared" si="38"/>
        <v>B</v>
      </c>
      <c r="D99" s="129">
        <f t="shared" si="39"/>
        <v>0.93458199951800969</v>
      </c>
      <c r="E99" s="130">
        <f t="shared" si="40"/>
        <v>9642</v>
      </c>
      <c r="F99" s="131" t="str">
        <f t="shared" si="41"/>
        <v>14-1</v>
      </c>
      <c r="G99" s="132" t="str">
        <f t="shared" si="42"/>
        <v>70바3107</v>
      </c>
      <c r="H99" s="133">
        <f t="shared" si="43"/>
        <v>2</v>
      </c>
      <c r="I99" s="134">
        <f t="shared" si="44"/>
        <v>1186.7460000000001</v>
      </c>
      <c r="J99" s="135">
        <f t="shared" si="45"/>
        <v>8.2156979356314309E-3</v>
      </c>
      <c r="K99" s="135">
        <f t="shared" si="46"/>
        <v>0.31715103961250918</v>
      </c>
      <c r="L99" s="135">
        <f t="shared" si="47"/>
        <v>2.7807129748067403E-2</v>
      </c>
      <c r="M99" s="136">
        <f t="shared" si="48"/>
        <v>7.4039999999999999</v>
      </c>
      <c r="N99" s="137">
        <f t="shared" si="49"/>
        <v>0</v>
      </c>
      <c r="O99" s="137">
        <f t="shared" si="50"/>
        <v>5.6456899791530786</v>
      </c>
      <c r="P99" s="232">
        <f t="shared" si="51"/>
        <v>0</v>
      </c>
      <c r="Q99" s="233">
        <f t="shared" si="52"/>
        <v>0</v>
      </c>
      <c r="R99" s="233">
        <f t="shared" si="53"/>
        <v>67</v>
      </c>
      <c r="T99">
        <v>504</v>
      </c>
      <c r="U99">
        <v>9642</v>
      </c>
      <c r="V99" t="s">
        <v>419</v>
      </c>
      <c r="W99">
        <v>1186.7460000000001</v>
      </c>
      <c r="X99">
        <v>508.29199999999997</v>
      </c>
      <c r="Y99">
        <v>2.335</v>
      </c>
      <c r="Z99">
        <v>7.4039999999999999</v>
      </c>
      <c r="AA99">
        <v>74.041914000000006</v>
      </c>
      <c r="AB99">
        <v>0.60830600000000001</v>
      </c>
      <c r="AC99">
        <v>23.482469999999999</v>
      </c>
      <c r="AD99" s="1">
        <v>33</v>
      </c>
      <c r="AE99">
        <v>0</v>
      </c>
      <c r="AF99">
        <v>67</v>
      </c>
      <c r="AG99">
        <v>79</v>
      </c>
      <c r="AH99">
        <v>16.028029</v>
      </c>
      <c r="AI99">
        <v>99.1</v>
      </c>
      <c r="AJ99">
        <v>0</v>
      </c>
      <c r="AK99">
        <v>0</v>
      </c>
      <c r="AL99">
        <v>0</v>
      </c>
      <c r="AM99" t="s">
        <v>420</v>
      </c>
      <c r="AN99" t="s">
        <v>650</v>
      </c>
      <c r="AO99">
        <v>1064.92</v>
      </c>
      <c r="AR99" t="s">
        <v>120</v>
      </c>
      <c r="AS99" t="s">
        <v>121</v>
      </c>
      <c r="AT99" t="s">
        <v>244</v>
      </c>
      <c r="AU99" t="s">
        <v>419</v>
      </c>
      <c r="AV99" t="s">
        <v>48</v>
      </c>
      <c r="AW99">
        <v>2</v>
      </c>
      <c r="BB99">
        <v>0.93458199951800969</v>
      </c>
      <c r="BC99" t="s">
        <v>68</v>
      </c>
      <c r="BF99" t="s">
        <v>120</v>
      </c>
      <c r="BG99" s="5" t="s">
        <v>121</v>
      </c>
      <c r="BH99" t="s">
        <v>419</v>
      </c>
      <c r="BI99">
        <v>9642</v>
      </c>
      <c r="BJ99">
        <v>2</v>
      </c>
      <c r="BK99" t="s">
        <v>244</v>
      </c>
      <c r="BL99" t="s">
        <v>256</v>
      </c>
      <c r="BM99">
        <v>0.93458199951800969</v>
      </c>
      <c r="BN99" t="s">
        <v>68</v>
      </c>
      <c r="BO99" t="s">
        <v>206</v>
      </c>
      <c r="BP99">
        <v>1186.7460000000001</v>
      </c>
    </row>
    <row r="100" spans="1:68" ht="16.5">
      <c r="A100" s="109" t="str">
        <f t="shared" si="36"/>
        <v>공영급행</v>
      </c>
      <c r="B100" s="110" t="str">
        <f t="shared" si="37"/>
        <v>조형철</v>
      </c>
      <c r="C100" s="111" t="str">
        <f t="shared" si="38"/>
        <v>D</v>
      </c>
      <c r="D100" s="112">
        <f t="shared" si="39"/>
        <v>0.81849400270499584</v>
      </c>
      <c r="E100" s="113">
        <f t="shared" si="40"/>
        <v>2357</v>
      </c>
      <c r="F100" s="114" t="str">
        <f t="shared" si="41"/>
        <v>14-1</v>
      </c>
      <c r="G100" s="115" t="str">
        <f t="shared" si="42"/>
        <v>70바3135</v>
      </c>
      <c r="H100" s="116">
        <f t="shared" si="43"/>
        <v>2</v>
      </c>
      <c r="I100" s="117">
        <f t="shared" si="44"/>
        <v>1782.4930000000002</v>
      </c>
      <c r="J100" s="118">
        <f t="shared" si="45"/>
        <v>3.2619526817335757E-2</v>
      </c>
      <c r="K100" s="118">
        <f t="shared" si="46"/>
        <v>0.34555102135627702</v>
      </c>
      <c r="L100" s="118">
        <f t="shared" si="47"/>
        <v>0.2165506400305639</v>
      </c>
      <c r="M100" s="119">
        <f t="shared" si="48"/>
        <v>12.05</v>
      </c>
      <c r="N100" s="120">
        <f t="shared" si="49"/>
        <v>0</v>
      </c>
      <c r="O100" s="120">
        <f t="shared" si="50"/>
        <v>1.6830360624137093</v>
      </c>
      <c r="P100" s="234">
        <f t="shared" si="51"/>
        <v>18</v>
      </c>
      <c r="Q100" s="235">
        <f t="shared" si="52"/>
        <v>0</v>
      </c>
      <c r="R100" s="235">
        <f t="shared" si="53"/>
        <v>30</v>
      </c>
      <c r="T100">
        <v>504</v>
      </c>
      <c r="U100">
        <v>2357</v>
      </c>
      <c r="V100" t="s">
        <v>421</v>
      </c>
      <c r="W100">
        <v>1782.4929999999999</v>
      </c>
      <c r="X100">
        <v>982.73900000000003</v>
      </c>
      <c r="Y100">
        <v>1.8140000000000001</v>
      </c>
      <c r="Z100">
        <v>12.05</v>
      </c>
      <c r="AA100">
        <v>117.268286</v>
      </c>
      <c r="AB100">
        <v>3.8252359999999999</v>
      </c>
      <c r="AC100">
        <v>40.522176000000002</v>
      </c>
      <c r="AD100" s="1">
        <v>386</v>
      </c>
      <c r="AE100">
        <v>0</v>
      </c>
      <c r="AF100">
        <v>30</v>
      </c>
      <c r="AG100">
        <v>71</v>
      </c>
      <c r="AH100">
        <v>15.200127999999999</v>
      </c>
      <c r="AI100">
        <v>563.29999999999995</v>
      </c>
      <c r="AJ100">
        <v>0</v>
      </c>
      <c r="AK100">
        <v>18</v>
      </c>
      <c r="AL100">
        <v>5205</v>
      </c>
      <c r="AM100" t="s">
        <v>422</v>
      </c>
      <c r="AN100" t="s">
        <v>651</v>
      </c>
      <c r="AO100">
        <v>1678.67</v>
      </c>
      <c r="AR100" t="s">
        <v>120</v>
      </c>
      <c r="AS100" t="s">
        <v>121</v>
      </c>
      <c r="AT100" t="s">
        <v>250</v>
      </c>
      <c r="AU100" t="s">
        <v>421</v>
      </c>
      <c r="AV100" t="s">
        <v>48</v>
      </c>
      <c r="AW100">
        <v>2</v>
      </c>
      <c r="BB100">
        <v>0.81849400270499584</v>
      </c>
      <c r="BC100" t="s">
        <v>67</v>
      </c>
      <c r="BF100" t="s">
        <v>120</v>
      </c>
      <c r="BG100" s="5" t="s">
        <v>121</v>
      </c>
      <c r="BH100" t="s">
        <v>421</v>
      </c>
      <c r="BI100">
        <v>2357</v>
      </c>
      <c r="BJ100">
        <v>2</v>
      </c>
      <c r="BK100" t="s">
        <v>250</v>
      </c>
      <c r="BL100" t="s">
        <v>256</v>
      </c>
      <c r="BM100">
        <v>0.81849400270499584</v>
      </c>
      <c r="BN100" t="s">
        <v>67</v>
      </c>
      <c r="BO100" t="s">
        <v>210</v>
      </c>
      <c r="BP100">
        <v>1782.4930000000002</v>
      </c>
    </row>
    <row r="101" spans="1:68" ht="16.5">
      <c r="A101" s="126" t="str">
        <f t="shared" si="36"/>
        <v>공영급행</v>
      </c>
      <c r="B101" s="127" t="str">
        <f t="shared" si="37"/>
        <v>차용호</v>
      </c>
      <c r="C101" s="128" t="str">
        <f t="shared" si="38"/>
        <v>D</v>
      </c>
      <c r="D101" s="129">
        <f t="shared" si="39"/>
        <v>0.8455288804404163</v>
      </c>
      <c r="E101" s="130">
        <f t="shared" si="40"/>
        <v>5922</v>
      </c>
      <c r="F101" s="131" t="str">
        <f t="shared" si="41"/>
        <v>14-1</v>
      </c>
      <c r="G101" s="132" t="str">
        <f t="shared" si="42"/>
        <v>70바3157</v>
      </c>
      <c r="H101" s="133">
        <f t="shared" si="43"/>
        <v>2</v>
      </c>
      <c r="I101" s="134">
        <f t="shared" si="44"/>
        <v>2054.6179999999999</v>
      </c>
      <c r="J101" s="135">
        <f t="shared" si="45"/>
        <v>5.2659097281381725E-2</v>
      </c>
      <c r="K101" s="135">
        <f t="shared" si="46"/>
        <v>0.33030156624191892</v>
      </c>
      <c r="L101" s="135">
        <f t="shared" si="47"/>
        <v>0.18008213692277592</v>
      </c>
      <c r="M101" s="136">
        <f t="shared" si="48"/>
        <v>13.654</v>
      </c>
      <c r="N101" s="137">
        <f t="shared" si="49"/>
        <v>4.8670847816966463E-2</v>
      </c>
      <c r="O101" s="137">
        <f t="shared" si="50"/>
        <v>9.4908153243084605</v>
      </c>
      <c r="P101" s="232">
        <f t="shared" si="51"/>
        <v>18</v>
      </c>
      <c r="Q101" s="233">
        <f t="shared" si="52"/>
        <v>1</v>
      </c>
      <c r="R101" s="233">
        <f t="shared" si="53"/>
        <v>195</v>
      </c>
      <c r="T101">
        <v>504</v>
      </c>
      <c r="U101">
        <v>5922</v>
      </c>
      <c r="V101" t="s">
        <v>198</v>
      </c>
      <c r="W101">
        <v>2054.6179999999999</v>
      </c>
      <c r="X101">
        <v>1106.1400000000001</v>
      </c>
      <c r="Y101">
        <v>1.857</v>
      </c>
      <c r="Z101">
        <v>13.654</v>
      </c>
      <c r="AA101">
        <v>132.038287</v>
      </c>
      <c r="AB101">
        <v>6.953017</v>
      </c>
      <c r="AC101">
        <v>43.612453000000002</v>
      </c>
      <c r="AD101" s="1">
        <v>370</v>
      </c>
      <c r="AE101">
        <v>1</v>
      </c>
      <c r="AF101">
        <v>195</v>
      </c>
      <c r="AG101">
        <v>88</v>
      </c>
      <c r="AH101">
        <v>15.560774</v>
      </c>
      <c r="AI101">
        <v>721.1</v>
      </c>
      <c r="AJ101">
        <v>4</v>
      </c>
      <c r="AK101">
        <v>18</v>
      </c>
      <c r="AL101">
        <v>4808</v>
      </c>
      <c r="AM101" t="s">
        <v>423</v>
      </c>
      <c r="AN101" t="s">
        <v>652</v>
      </c>
      <c r="AO101">
        <v>1951.634</v>
      </c>
      <c r="AR101" t="s">
        <v>120</v>
      </c>
      <c r="AS101" t="s">
        <v>121</v>
      </c>
      <c r="AT101" t="s">
        <v>213</v>
      </c>
      <c r="AU101" t="s">
        <v>198</v>
      </c>
      <c r="AV101" t="s">
        <v>48</v>
      </c>
      <c r="AW101">
        <v>2</v>
      </c>
      <c r="BB101">
        <v>0.8455288804404163</v>
      </c>
      <c r="BC101" t="s">
        <v>67</v>
      </c>
      <c r="BF101" t="s">
        <v>120</v>
      </c>
      <c r="BG101" s="5" t="s">
        <v>121</v>
      </c>
      <c r="BH101" t="s">
        <v>198</v>
      </c>
      <c r="BI101">
        <v>5922</v>
      </c>
      <c r="BJ101">
        <v>2</v>
      </c>
      <c r="BK101" t="s">
        <v>213</v>
      </c>
      <c r="BL101" t="s">
        <v>252</v>
      </c>
      <c r="BM101">
        <v>0.8455288804404163</v>
      </c>
      <c r="BN101" t="s">
        <v>67</v>
      </c>
      <c r="BO101" t="s">
        <v>210</v>
      </c>
      <c r="BP101">
        <v>2054.6179999999999</v>
      </c>
    </row>
    <row r="102" spans="1:68" ht="16.5">
      <c r="A102" s="109" t="str">
        <f t="shared" si="36"/>
        <v>공영급행</v>
      </c>
      <c r="B102" s="110" t="str">
        <f t="shared" si="37"/>
        <v>최돈철</v>
      </c>
      <c r="C102" s="111" t="str">
        <f t="shared" si="38"/>
        <v>D</v>
      </c>
      <c r="D102" s="112">
        <f t="shared" si="39"/>
        <v>0.82304347826086965</v>
      </c>
      <c r="E102" s="113">
        <f t="shared" si="40"/>
        <v>4671</v>
      </c>
      <c r="F102" s="114" t="str">
        <f t="shared" si="41"/>
        <v>14-1</v>
      </c>
      <c r="G102" s="115" t="str">
        <f t="shared" si="42"/>
        <v>70바3212</v>
      </c>
      <c r="H102" s="116">
        <f t="shared" si="43"/>
        <v>1</v>
      </c>
      <c r="I102" s="117">
        <f t="shared" si="44"/>
        <v>2107.7579999999998</v>
      </c>
      <c r="J102" s="118">
        <f t="shared" si="45"/>
        <v>2.1534299554337912E-2</v>
      </c>
      <c r="K102" s="118">
        <f t="shared" si="46"/>
        <v>0.33846815315889783</v>
      </c>
      <c r="L102" s="118">
        <f t="shared" si="47"/>
        <v>0.17127203407601824</v>
      </c>
      <c r="M102" s="119">
        <f t="shared" si="48"/>
        <v>13.435</v>
      </c>
      <c r="N102" s="120">
        <f t="shared" si="49"/>
        <v>0</v>
      </c>
      <c r="O102" s="120">
        <f t="shared" si="50"/>
        <v>5.1239278892548388</v>
      </c>
      <c r="P102" s="234">
        <f t="shared" si="51"/>
        <v>9</v>
      </c>
      <c r="Q102" s="235">
        <f t="shared" si="52"/>
        <v>0</v>
      </c>
      <c r="R102" s="235">
        <f t="shared" si="53"/>
        <v>108</v>
      </c>
      <c r="T102">
        <v>504</v>
      </c>
      <c r="U102">
        <v>4671</v>
      </c>
      <c r="V102" t="s">
        <v>199</v>
      </c>
      <c r="W102">
        <v>2107.7579999999998</v>
      </c>
      <c r="X102">
        <v>1113.3040000000001</v>
      </c>
      <c r="Y102">
        <v>1.893</v>
      </c>
      <c r="Z102">
        <v>13.435</v>
      </c>
      <c r="AA102">
        <v>132.78356199999999</v>
      </c>
      <c r="AB102">
        <v>2.8594010000000001</v>
      </c>
      <c r="AC102">
        <v>44.943007000000001</v>
      </c>
      <c r="AD102" s="1">
        <v>361</v>
      </c>
      <c r="AE102">
        <v>0</v>
      </c>
      <c r="AF102">
        <v>108</v>
      </c>
      <c r="AG102">
        <v>75</v>
      </c>
      <c r="AH102">
        <v>15.873635999999999</v>
      </c>
      <c r="AI102">
        <v>425.3</v>
      </c>
      <c r="AJ102">
        <v>0</v>
      </c>
      <c r="AK102">
        <v>9</v>
      </c>
      <c r="AL102">
        <v>4783</v>
      </c>
      <c r="AM102" t="s">
        <v>424</v>
      </c>
      <c r="AN102" t="s">
        <v>653</v>
      </c>
      <c r="AO102">
        <v>2107.7579999999998</v>
      </c>
      <c r="AR102" t="s">
        <v>120</v>
      </c>
      <c r="AS102" t="s">
        <v>121</v>
      </c>
      <c r="AT102" t="s">
        <v>211</v>
      </c>
      <c r="AU102" t="s">
        <v>199</v>
      </c>
      <c r="AV102" t="s">
        <v>48</v>
      </c>
      <c r="AW102">
        <v>1</v>
      </c>
      <c r="BB102">
        <v>0.82304347826086965</v>
      </c>
      <c r="BC102" t="s">
        <v>67</v>
      </c>
      <c r="BF102" t="s">
        <v>120</v>
      </c>
      <c r="BG102" s="5" t="s">
        <v>121</v>
      </c>
      <c r="BH102" t="s">
        <v>199</v>
      </c>
      <c r="BI102">
        <v>4671</v>
      </c>
      <c r="BJ102">
        <v>1</v>
      </c>
      <c r="BK102" t="s">
        <v>211</v>
      </c>
      <c r="BL102" t="s">
        <v>205</v>
      </c>
      <c r="BM102">
        <v>0.82304347826086965</v>
      </c>
      <c r="BN102" t="s">
        <v>67</v>
      </c>
      <c r="BO102" t="s">
        <v>210</v>
      </c>
      <c r="BP102">
        <v>2107.7579999999998</v>
      </c>
    </row>
    <row r="103" spans="1:68" ht="16.5">
      <c r="A103" s="126" t="str">
        <f t="shared" si="36"/>
        <v>공영급행</v>
      </c>
      <c r="B103" s="127" t="str">
        <f t="shared" si="37"/>
        <v>최영행</v>
      </c>
      <c r="C103" s="128" t="str">
        <f t="shared" si="38"/>
        <v>B</v>
      </c>
      <c r="D103" s="129">
        <f t="shared" si="39"/>
        <v>0.92181818181818176</v>
      </c>
      <c r="E103" s="130">
        <f t="shared" si="40"/>
        <v>1557</v>
      </c>
      <c r="F103" s="131" t="str">
        <f t="shared" si="41"/>
        <v>e음21</v>
      </c>
      <c r="G103" s="132" t="str">
        <f t="shared" si="42"/>
        <v>73아1573</v>
      </c>
      <c r="H103" s="133">
        <f t="shared" si="43"/>
        <v>1</v>
      </c>
      <c r="I103" s="134">
        <f t="shared" si="44"/>
        <v>2114.2979999999998</v>
      </c>
      <c r="J103" s="135">
        <f t="shared" si="45"/>
        <v>6.6509807502480353E-2</v>
      </c>
      <c r="K103" s="135">
        <f t="shared" si="46"/>
        <v>0.40013923491652614</v>
      </c>
      <c r="L103" s="135">
        <f t="shared" si="47"/>
        <v>0.25966065332323074</v>
      </c>
      <c r="M103" s="136">
        <f t="shared" si="48"/>
        <v>7.0170000000000003</v>
      </c>
      <c r="N103" s="137">
        <f t="shared" si="49"/>
        <v>0</v>
      </c>
      <c r="O103" s="137">
        <f t="shared" si="50"/>
        <v>0.85134640433846132</v>
      </c>
      <c r="P103" s="232">
        <f t="shared" si="51"/>
        <v>146</v>
      </c>
      <c r="Q103" s="233">
        <f t="shared" si="52"/>
        <v>0</v>
      </c>
      <c r="R103" s="233">
        <f t="shared" si="53"/>
        <v>18</v>
      </c>
      <c r="T103">
        <v>504</v>
      </c>
      <c r="U103">
        <v>1557</v>
      </c>
      <c r="V103" t="s">
        <v>459</v>
      </c>
      <c r="W103">
        <v>2114.2979999999998</v>
      </c>
      <c r="X103">
        <v>521.27099999999996</v>
      </c>
      <c r="Y103">
        <v>4.056</v>
      </c>
      <c r="Z103">
        <v>7.0170000000000003</v>
      </c>
      <c r="AA103">
        <v>168.65022500000001</v>
      </c>
      <c r="AB103">
        <v>11.216894</v>
      </c>
      <c r="AC103">
        <v>67.483571999999995</v>
      </c>
      <c r="AD103" s="1">
        <v>549</v>
      </c>
      <c r="AE103">
        <v>0</v>
      </c>
      <c r="AF103">
        <v>18</v>
      </c>
      <c r="AG103">
        <v>76</v>
      </c>
      <c r="AH103">
        <v>12.536585000000001</v>
      </c>
      <c r="AI103">
        <v>674.8</v>
      </c>
      <c r="AJ103">
        <v>0</v>
      </c>
      <c r="AK103">
        <v>146</v>
      </c>
      <c r="AL103">
        <v>54983</v>
      </c>
      <c r="AM103" t="s">
        <v>460</v>
      </c>
      <c r="AN103" t="s">
        <v>654</v>
      </c>
      <c r="AO103">
        <v>2114.2979999999998</v>
      </c>
      <c r="AR103" t="s">
        <v>120</v>
      </c>
      <c r="AS103" t="s">
        <v>124</v>
      </c>
      <c r="AT103" t="s">
        <v>225</v>
      </c>
      <c r="AU103" t="s">
        <v>459</v>
      </c>
      <c r="AV103" t="s">
        <v>259</v>
      </c>
      <c r="AW103">
        <v>1</v>
      </c>
      <c r="BB103">
        <v>0.92181818181818176</v>
      </c>
      <c r="BC103" t="s">
        <v>68</v>
      </c>
      <c r="BF103" t="s">
        <v>120</v>
      </c>
      <c r="BG103" s="5" t="s">
        <v>124</v>
      </c>
      <c r="BH103" t="s">
        <v>459</v>
      </c>
      <c r="BI103">
        <v>1557</v>
      </c>
      <c r="BJ103">
        <v>1</v>
      </c>
      <c r="BK103" t="s">
        <v>225</v>
      </c>
      <c r="BL103" t="s">
        <v>205</v>
      </c>
      <c r="BM103">
        <v>0.92181818181818176</v>
      </c>
      <c r="BN103" t="s">
        <v>68</v>
      </c>
      <c r="BO103" t="s">
        <v>206</v>
      </c>
      <c r="BP103">
        <v>2114.2979999999998</v>
      </c>
    </row>
    <row r="104" spans="1:68" ht="16.5">
      <c r="A104" s="109" t="str">
        <f t="shared" si="36"/>
        <v>공영급행</v>
      </c>
      <c r="B104" s="110" t="str">
        <f t="shared" si="37"/>
        <v>최은철</v>
      </c>
      <c r="C104" s="111" t="str">
        <f t="shared" si="38"/>
        <v>D</v>
      </c>
      <c r="D104" s="112">
        <f t="shared" si="39"/>
        <v>0.83318181818181813</v>
      </c>
      <c r="E104" s="113">
        <f t="shared" si="40"/>
        <v>3835</v>
      </c>
      <c r="F104" s="114" t="str">
        <f t="shared" si="41"/>
        <v>e음21</v>
      </c>
      <c r="G104" s="115" t="str">
        <f t="shared" si="42"/>
        <v>73아1574</v>
      </c>
      <c r="H104" s="116">
        <f t="shared" si="43"/>
        <v>1</v>
      </c>
      <c r="I104" s="117">
        <f t="shared" si="44"/>
        <v>1617.548</v>
      </c>
      <c r="J104" s="118">
        <f t="shared" si="45"/>
        <v>2.6985996507878089E-3</v>
      </c>
      <c r="K104" s="118">
        <f t="shared" si="46"/>
        <v>0.45682830183565426</v>
      </c>
      <c r="L104" s="118">
        <f t="shared" si="47"/>
        <v>0.24234211287702126</v>
      </c>
      <c r="M104" s="119">
        <f t="shared" si="48"/>
        <v>8.5749999999999993</v>
      </c>
      <c r="N104" s="120">
        <f t="shared" si="49"/>
        <v>6.1821967570668691E-2</v>
      </c>
      <c r="O104" s="120">
        <f t="shared" si="50"/>
        <v>2.8438105082507596</v>
      </c>
      <c r="P104" s="234">
        <f t="shared" si="51"/>
        <v>96</v>
      </c>
      <c r="Q104" s="235">
        <f t="shared" si="52"/>
        <v>1</v>
      </c>
      <c r="R104" s="235">
        <f t="shared" si="53"/>
        <v>46</v>
      </c>
      <c r="T104">
        <v>504</v>
      </c>
      <c r="U104">
        <v>3835</v>
      </c>
      <c r="V104" t="s">
        <v>425</v>
      </c>
      <c r="W104">
        <v>1617.548</v>
      </c>
      <c r="X104">
        <v>441.221</v>
      </c>
      <c r="Y104">
        <v>3.6659999999999999</v>
      </c>
      <c r="Z104">
        <v>8.5749999999999993</v>
      </c>
      <c r="AA104">
        <v>117.956363</v>
      </c>
      <c r="AB104">
        <v>0.31831700000000002</v>
      </c>
      <c r="AC104">
        <v>53.885804999999998</v>
      </c>
      <c r="AD104" s="1">
        <v>392</v>
      </c>
      <c r="AE104">
        <v>1</v>
      </c>
      <c r="AF104">
        <v>46</v>
      </c>
      <c r="AG104">
        <v>84</v>
      </c>
      <c r="AH104">
        <v>13.713105000000001</v>
      </c>
      <c r="AI104">
        <v>2437.1</v>
      </c>
      <c r="AJ104">
        <v>5.0999999999999996</v>
      </c>
      <c r="AK104">
        <v>96</v>
      </c>
      <c r="AL104">
        <v>45300</v>
      </c>
      <c r="AM104" t="s">
        <v>426</v>
      </c>
      <c r="AN104" t="s">
        <v>655</v>
      </c>
      <c r="AO104">
        <v>1617.548</v>
      </c>
      <c r="AR104" t="s">
        <v>120</v>
      </c>
      <c r="AS104" t="s">
        <v>124</v>
      </c>
      <c r="AT104" t="s">
        <v>221</v>
      </c>
      <c r="AU104" t="s">
        <v>425</v>
      </c>
      <c r="AV104" t="s">
        <v>259</v>
      </c>
      <c r="AW104">
        <v>1</v>
      </c>
      <c r="BB104">
        <v>0.83318181818181813</v>
      </c>
      <c r="BC104" t="s">
        <v>67</v>
      </c>
      <c r="BF104" t="s">
        <v>120</v>
      </c>
      <c r="BG104" t="s">
        <v>124</v>
      </c>
      <c r="BH104" t="s">
        <v>425</v>
      </c>
      <c r="BI104">
        <v>3835</v>
      </c>
      <c r="BJ104">
        <v>1</v>
      </c>
      <c r="BK104" t="s">
        <v>221</v>
      </c>
      <c r="BL104" t="s">
        <v>205</v>
      </c>
      <c r="BM104">
        <v>0.83318181818181813</v>
      </c>
      <c r="BN104" t="s">
        <v>67</v>
      </c>
      <c r="BO104" t="s">
        <v>210</v>
      </c>
      <c r="BP104">
        <v>1617.548</v>
      </c>
    </row>
    <row r="105" spans="1:68" ht="16.5">
      <c r="A105" s="126" t="str">
        <f t="shared" si="36"/>
        <v>공영급행</v>
      </c>
      <c r="B105" s="127" t="str">
        <f t="shared" si="37"/>
        <v>최재진</v>
      </c>
      <c r="C105" s="128" t="str">
        <f t="shared" si="38"/>
        <v>F</v>
      </c>
      <c r="D105" s="129">
        <f t="shared" si="39"/>
        <v>0.79644531767941351</v>
      </c>
      <c r="E105" s="130">
        <f t="shared" si="40"/>
        <v>6576</v>
      </c>
      <c r="F105" s="131" t="str">
        <f t="shared" si="41"/>
        <v>14-1</v>
      </c>
      <c r="G105" s="132" t="str">
        <f t="shared" si="42"/>
        <v>70바3138</v>
      </c>
      <c r="H105" s="133">
        <f t="shared" si="43"/>
        <v>2</v>
      </c>
      <c r="I105" s="134">
        <f t="shared" si="44"/>
        <v>1573.0709999999999</v>
      </c>
      <c r="J105" s="135">
        <f t="shared" si="45"/>
        <v>4.8073836140012849E-3</v>
      </c>
      <c r="K105" s="135">
        <f t="shared" si="46"/>
        <v>0.29659465058318923</v>
      </c>
      <c r="L105" s="135">
        <f t="shared" si="47"/>
        <v>0.2593652797616891</v>
      </c>
      <c r="M105" s="136">
        <f t="shared" si="48"/>
        <v>11.364000000000001</v>
      </c>
      <c r="N105" s="137">
        <f t="shared" si="49"/>
        <v>0</v>
      </c>
      <c r="O105" s="137">
        <f t="shared" si="50"/>
        <v>5.4670132498787405</v>
      </c>
      <c r="P105" s="232">
        <f t="shared" si="51"/>
        <v>1</v>
      </c>
      <c r="Q105" s="233">
        <f t="shared" si="52"/>
        <v>0</v>
      </c>
      <c r="R105" s="233">
        <f t="shared" si="53"/>
        <v>86</v>
      </c>
      <c r="T105">
        <v>504</v>
      </c>
      <c r="U105">
        <v>6576</v>
      </c>
      <c r="V105" t="s">
        <v>427</v>
      </c>
      <c r="W105">
        <v>1573.0709999999999</v>
      </c>
      <c r="X105">
        <v>889.73299999999995</v>
      </c>
      <c r="Y105">
        <v>1.768</v>
      </c>
      <c r="Z105">
        <v>11.364000000000001</v>
      </c>
      <c r="AA105">
        <v>96.140236999999999</v>
      </c>
      <c r="AB105">
        <v>0.46218300000000001</v>
      </c>
      <c r="AC105">
        <v>28.514679999999998</v>
      </c>
      <c r="AD105" s="1">
        <v>408</v>
      </c>
      <c r="AE105">
        <v>0</v>
      </c>
      <c r="AF105">
        <v>86</v>
      </c>
      <c r="AG105">
        <v>71</v>
      </c>
      <c r="AH105">
        <v>16.362254</v>
      </c>
      <c r="AI105">
        <v>238</v>
      </c>
      <c r="AJ105">
        <v>0</v>
      </c>
      <c r="AK105">
        <v>1</v>
      </c>
      <c r="AL105">
        <v>242</v>
      </c>
      <c r="AM105" t="s">
        <v>428</v>
      </c>
      <c r="AN105" t="s">
        <v>656</v>
      </c>
      <c r="AO105">
        <v>1452.6769999999999</v>
      </c>
      <c r="AR105" t="s">
        <v>120</v>
      </c>
      <c r="AS105" t="s">
        <v>121</v>
      </c>
      <c r="AT105" t="s">
        <v>251</v>
      </c>
      <c r="AU105" t="s">
        <v>427</v>
      </c>
      <c r="AV105" t="s">
        <v>48</v>
      </c>
      <c r="AW105">
        <v>2</v>
      </c>
      <c r="BB105">
        <v>0.79644531767941351</v>
      </c>
      <c r="BC105" t="s">
        <v>70</v>
      </c>
      <c r="BF105" t="s">
        <v>120</v>
      </c>
      <c r="BG105" t="s">
        <v>121</v>
      </c>
      <c r="BH105" t="s">
        <v>427</v>
      </c>
      <c r="BI105">
        <v>6576</v>
      </c>
      <c r="BJ105">
        <v>2</v>
      </c>
      <c r="BK105" t="s">
        <v>251</v>
      </c>
      <c r="BL105" t="s">
        <v>256</v>
      </c>
      <c r="BM105">
        <v>0.79644531767941351</v>
      </c>
      <c r="BN105" t="s">
        <v>70</v>
      </c>
      <c r="BO105" t="s">
        <v>242</v>
      </c>
      <c r="BP105">
        <v>1573.0709999999999</v>
      </c>
    </row>
    <row r="106" spans="1:68" ht="16.5">
      <c r="A106" s="109" t="str">
        <f t="shared" si="36"/>
        <v>공영급행</v>
      </c>
      <c r="B106" s="110" t="str">
        <f t="shared" si="37"/>
        <v>최진호</v>
      </c>
      <c r="C106" s="111" t="str">
        <f t="shared" si="38"/>
        <v>C</v>
      </c>
      <c r="D106" s="112">
        <f t="shared" si="39"/>
        <v>0.8978571428571428</v>
      </c>
      <c r="E106" s="113">
        <f t="shared" si="40"/>
        <v>7577</v>
      </c>
      <c r="F106" s="114" t="str">
        <f t="shared" si="41"/>
        <v>e음84</v>
      </c>
      <c r="G106" s="115" t="str">
        <f t="shared" si="42"/>
        <v>73아1554</v>
      </c>
      <c r="H106" s="116">
        <f t="shared" si="43"/>
        <v>1</v>
      </c>
      <c r="I106" s="117">
        <f t="shared" si="44"/>
        <v>2492.998</v>
      </c>
      <c r="J106" s="118">
        <f t="shared" si="45"/>
        <v>3.2567396083433627E-2</v>
      </c>
      <c r="K106" s="118">
        <f t="shared" si="46"/>
        <v>0.3231694970377792</v>
      </c>
      <c r="L106" s="118">
        <f t="shared" si="47"/>
        <v>0.21981565969968689</v>
      </c>
      <c r="M106" s="119">
        <f t="shared" si="48"/>
        <v>8.4469999999999992</v>
      </c>
      <c r="N106" s="120">
        <f t="shared" si="49"/>
        <v>0</v>
      </c>
      <c r="O106" s="120">
        <f t="shared" si="50"/>
        <v>2.7677519195763494</v>
      </c>
      <c r="P106" s="234">
        <f t="shared" si="51"/>
        <v>37</v>
      </c>
      <c r="Q106" s="235">
        <f t="shared" si="52"/>
        <v>0</v>
      </c>
      <c r="R106" s="235">
        <f t="shared" si="53"/>
        <v>69</v>
      </c>
      <c r="T106">
        <v>504</v>
      </c>
      <c r="U106">
        <v>7577</v>
      </c>
      <c r="V106" t="s">
        <v>429</v>
      </c>
      <c r="W106">
        <v>2492.998</v>
      </c>
      <c r="X106">
        <v>991.62400000000002</v>
      </c>
      <c r="Y106">
        <v>2.5139999999999998</v>
      </c>
      <c r="Z106">
        <v>8.4469999999999992</v>
      </c>
      <c r="AA106">
        <v>143.486602</v>
      </c>
      <c r="AB106">
        <v>4.6729849999999997</v>
      </c>
      <c r="AC106">
        <v>46.370493000000003</v>
      </c>
      <c r="AD106" s="1">
        <v>548</v>
      </c>
      <c r="AE106">
        <v>0</v>
      </c>
      <c r="AF106">
        <v>69</v>
      </c>
      <c r="AG106">
        <v>76</v>
      </c>
      <c r="AH106">
        <v>17.37443</v>
      </c>
      <c r="AI106">
        <v>493.4</v>
      </c>
      <c r="AJ106">
        <v>0</v>
      </c>
      <c r="AK106">
        <v>37</v>
      </c>
      <c r="AL106">
        <v>22371</v>
      </c>
      <c r="AM106" t="s">
        <v>430</v>
      </c>
      <c r="AN106" t="s">
        <v>657</v>
      </c>
      <c r="AO106">
        <v>2492.998</v>
      </c>
      <c r="AR106" t="s">
        <v>120</v>
      </c>
      <c r="AS106" t="s">
        <v>128</v>
      </c>
      <c r="AT106" t="s">
        <v>227</v>
      </c>
      <c r="AU106" t="s">
        <v>429</v>
      </c>
      <c r="AV106" t="s">
        <v>48</v>
      </c>
      <c r="AW106">
        <v>1</v>
      </c>
      <c r="BB106">
        <v>0.8978571428571428</v>
      </c>
      <c r="BC106" t="s">
        <v>69</v>
      </c>
      <c r="BF106" t="s">
        <v>120</v>
      </c>
      <c r="BG106" t="s">
        <v>128</v>
      </c>
      <c r="BH106" t="s">
        <v>429</v>
      </c>
      <c r="BI106">
        <v>7577</v>
      </c>
      <c r="BJ106">
        <v>1</v>
      </c>
      <c r="BK106" t="s">
        <v>227</v>
      </c>
      <c r="BL106" t="s">
        <v>205</v>
      </c>
      <c r="BM106">
        <v>0.8978571428571428</v>
      </c>
      <c r="BN106" t="s">
        <v>69</v>
      </c>
      <c r="BO106" t="s">
        <v>208</v>
      </c>
      <c r="BP106">
        <v>2492.998</v>
      </c>
    </row>
    <row r="107" spans="1:68" ht="16.5">
      <c r="A107" s="126" t="str">
        <f t="shared" si="36"/>
        <v>공영급행</v>
      </c>
      <c r="B107" s="127" t="str">
        <f t="shared" si="37"/>
        <v>최태석</v>
      </c>
      <c r="C107" s="128" t="str">
        <f t="shared" si="38"/>
        <v>D</v>
      </c>
      <c r="D107" s="129">
        <f t="shared" si="39"/>
        <v>0.83178571428571435</v>
      </c>
      <c r="E107" s="130">
        <f t="shared" si="40"/>
        <v>204</v>
      </c>
      <c r="F107" s="131" t="str">
        <f t="shared" si="41"/>
        <v>e음88</v>
      </c>
      <c r="G107" s="132" t="str">
        <f t="shared" si="42"/>
        <v>73아1560</v>
      </c>
      <c r="H107" s="133">
        <f t="shared" si="43"/>
        <v>1</v>
      </c>
      <c r="I107" s="134">
        <f t="shared" si="44"/>
        <v>2258.2399999999998</v>
      </c>
      <c r="J107" s="135">
        <f t="shared" si="45"/>
        <v>2.2695875638802578E-2</v>
      </c>
      <c r="K107" s="135">
        <f t="shared" si="46"/>
        <v>0.33049446206925959</v>
      </c>
      <c r="L107" s="135">
        <f t="shared" si="47"/>
        <v>0.25108048745926032</v>
      </c>
      <c r="M107" s="136">
        <f t="shared" si="48"/>
        <v>9.4329999999999998</v>
      </c>
      <c r="N107" s="137">
        <f t="shared" si="49"/>
        <v>0</v>
      </c>
      <c r="O107" s="137">
        <f t="shared" si="50"/>
        <v>2.5240895564687547</v>
      </c>
      <c r="P107" s="232">
        <f t="shared" si="51"/>
        <v>7</v>
      </c>
      <c r="Q107" s="233">
        <f t="shared" si="52"/>
        <v>0</v>
      </c>
      <c r="R107" s="233">
        <f t="shared" si="53"/>
        <v>57</v>
      </c>
      <c r="T107">
        <v>504</v>
      </c>
      <c r="U107">
        <v>204</v>
      </c>
      <c r="V107" t="s">
        <v>431</v>
      </c>
      <c r="W107">
        <v>2258.2399999999998</v>
      </c>
      <c r="X107">
        <v>969.51900000000001</v>
      </c>
      <c r="Y107">
        <v>2.3290000000000002</v>
      </c>
      <c r="Z107">
        <v>9.4329999999999998</v>
      </c>
      <c r="AA107">
        <v>145.019961</v>
      </c>
      <c r="AB107">
        <v>3.2913549999999998</v>
      </c>
      <c r="AC107">
        <v>47.928294000000001</v>
      </c>
      <c r="AD107" s="1">
        <v>567</v>
      </c>
      <c r="AE107">
        <v>0</v>
      </c>
      <c r="AF107">
        <v>57</v>
      </c>
      <c r="AG107">
        <v>70</v>
      </c>
      <c r="AH107">
        <v>15.571925</v>
      </c>
      <c r="AI107">
        <v>101</v>
      </c>
      <c r="AJ107">
        <v>0</v>
      </c>
      <c r="AK107">
        <v>7</v>
      </c>
      <c r="AL107">
        <v>3041</v>
      </c>
      <c r="AM107" t="s">
        <v>432</v>
      </c>
      <c r="AN107" t="s">
        <v>658</v>
      </c>
      <c r="AO107">
        <v>2258.2399999999998</v>
      </c>
      <c r="AR107" t="s">
        <v>120</v>
      </c>
      <c r="AS107" t="s">
        <v>130</v>
      </c>
      <c r="AT107" t="s">
        <v>226</v>
      </c>
      <c r="AU107" t="s">
        <v>431</v>
      </c>
      <c r="AV107" t="s">
        <v>48</v>
      </c>
      <c r="AW107">
        <v>1</v>
      </c>
      <c r="BB107">
        <v>0.83178571428571435</v>
      </c>
      <c r="BC107" t="s">
        <v>67</v>
      </c>
      <c r="BF107" t="s">
        <v>120</v>
      </c>
      <c r="BG107" s="5" t="s">
        <v>130</v>
      </c>
      <c r="BH107" t="s">
        <v>431</v>
      </c>
      <c r="BI107">
        <v>204</v>
      </c>
      <c r="BJ107">
        <v>1</v>
      </c>
      <c r="BK107" t="s">
        <v>226</v>
      </c>
      <c r="BL107" t="s">
        <v>205</v>
      </c>
      <c r="BM107">
        <v>0.83178571428571435</v>
      </c>
      <c r="BN107" t="s">
        <v>67</v>
      </c>
      <c r="BO107" t="s">
        <v>210</v>
      </c>
      <c r="BP107">
        <v>2258.2399999999998</v>
      </c>
    </row>
    <row r="108" spans="1:68" ht="16.5">
      <c r="A108" s="109" t="str">
        <f t="shared" si="36"/>
        <v>공영급행</v>
      </c>
      <c r="B108" s="110" t="str">
        <f t="shared" si="37"/>
        <v>하수원</v>
      </c>
      <c r="C108" s="111" t="str">
        <f t="shared" si="38"/>
        <v>F</v>
      </c>
      <c r="D108" s="112">
        <f t="shared" si="39"/>
        <v>0.7782758620689656</v>
      </c>
      <c r="E108" s="113">
        <f t="shared" si="40"/>
        <v>5618</v>
      </c>
      <c r="F108" s="114" t="str">
        <f t="shared" si="41"/>
        <v>e음86</v>
      </c>
      <c r="G108" s="115" t="str">
        <f t="shared" si="42"/>
        <v>73아1558</v>
      </c>
      <c r="H108" s="116">
        <f t="shared" si="43"/>
        <v>1</v>
      </c>
      <c r="I108" s="117">
        <f t="shared" si="44"/>
        <v>2683.55</v>
      </c>
      <c r="J108" s="118">
        <f t="shared" si="45"/>
        <v>1.3265137360436784E-2</v>
      </c>
      <c r="K108" s="118">
        <f t="shared" si="46"/>
        <v>0.29132790902216038</v>
      </c>
      <c r="L108" s="118">
        <f t="shared" si="47"/>
        <v>0.20159862868215608</v>
      </c>
      <c r="M108" s="119">
        <f t="shared" si="48"/>
        <v>6.5250000000000004</v>
      </c>
      <c r="N108" s="120">
        <f t="shared" si="49"/>
        <v>0</v>
      </c>
      <c r="O108" s="120">
        <f t="shared" si="50"/>
        <v>0.33537664660617461</v>
      </c>
      <c r="P108" s="234">
        <f t="shared" si="51"/>
        <v>0</v>
      </c>
      <c r="Q108" s="235">
        <f t="shared" si="52"/>
        <v>0</v>
      </c>
      <c r="R108" s="235">
        <f t="shared" si="53"/>
        <v>9</v>
      </c>
      <c r="T108">
        <v>504</v>
      </c>
      <c r="U108">
        <v>5618</v>
      </c>
      <c r="V108" t="s">
        <v>506</v>
      </c>
      <c r="W108">
        <v>2683.55</v>
      </c>
      <c r="X108">
        <v>1189.1949999999999</v>
      </c>
      <c r="Y108">
        <v>2.2570000000000001</v>
      </c>
      <c r="Z108">
        <v>6.5250000000000004</v>
      </c>
      <c r="AA108">
        <v>182.07018400000001</v>
      </c>
      <c r="AB108">
        <v>2.4151859999999998</v>
      </c>
      <c r="AC108">
        <v>53.042126000000003</v>
      </c>
      <c r="AD108" s="1">
        <v>541</v>
      </c>
      <c r="AE108">
        <v>0</v>
      </c>
      <c r="AF108">
        <v>9</v>
      </c>
      <c r="AG108">
        <v>70</v>
      </c>
      <c r="AH108">
        <v>14.739096</v>
      </c>
      <c r="AI108">
        <v>151.5</v>
      </c>
      <c r="AJ108">
        <v>0</v>
      </c>
      <c r="AK108">
        <v>0</v>
      </c>
      <c r="AL108">
        <v>0</v>
      </c>
      <c r="AM108" t="s">
        <v>507</v>
      </c>
      <c r="AN108" t="s">
        <v>659</v>
      </c>
      <c r="AO108">
        <v>2683.55</v>
      </c>
      <c r="AR108" t="s">
        <v>120</v>
      </c>
      <c r="AS108" t="s">
        <v>129</v>
      </c>
      <c r="AT108" t="s">
        <v>229</v>
      </c>
      <c r="AU108" t="s">
        <v>506</v>
      </c>
      <c r="AV108" t="s">
        <v>48</v>
      </c>
      <c r="AW108">
        <v>1</v>
      </c>
      <c r="BB108">
        <v>0.7782758620689656</v>
      </c>
      <c r="BC108" t="s">
        <v>70</v>
      </c>
      <c r="BF108" t="s">
        <v>120</v>
      </c>
      <c r="BG108" t="s">
        <v>129</v>
      </c>
      <c r="BH108" t="s">
        <v>506</v>
      </c>
      <c r="BI108">
        <v>5618</v>
      </c>
      <c r="BJ108">
        <v>1</v>
      </c>
      <c r="BK108" t="s">
        <v>229</v>
      </c>
      <c r="BL108" t="s">
        <v>205</v>
      </c>
      <c r="BM108">
        <v>0.7782758620689656</v>
      </c>
      <c r="BN108" t="s">
        <v>70</v>
      </c>
      <c r="BO108" t="s">
        <v>242</v>
      </c>
      <c r="BP108">
        <v>2683.55</v>
      </c>
    </row>
    <row r="109" spans="1:68" ht="16.5">
      <c r="A109" s="126" t="str">
        <f t="shared" si="36"/>
        <v>공영급행</v>
      </c>
      <c r="B109" s="127" t="str">
        <f t="shared" si="37"/>
        <v>하우경</v>
      </c>
      <c r="C109" s="128" t="str">
        <f t="shared" si="38"/>
        <v>F</v>
      </c>
      <c r="D109" s="129">
        <f t="shared" si="39"/>
        <v>0.77695652173913043</v>
      </c>
      <c r="E109" s="130">
        <f t="shared" si="40"/>
        <v>3205</v>
      </c>
      <c r="F109" s="131" t="str">
        <f t="shared" si="41"/>
        <v>14-1</v>
      </c>
      <c r="G109" s="132" t="str">
        <f t="shared" si="42"/>
        <v>70바3210</v>
      </c>
      <c r="H109" s="133">
        <f t="shared" si="43"/>
        <v>1</v>
      </c>
      <c r="I109" s="134">
        <f t="shared" si="44"/>
        <v>1540.748</v>
      </c>
      <c r="J109" s="135">
        <f t="shared" si="45"/>
        <v>1.9566055613234545E-2</v>
      </c>
      <c r="K109" s="135">
        <f t="shared" si="46"/>
        <v>0.35616674530870024</v>
      </c>
      <c r="L109" s="135">
        <f t="shared" si="47"/>
        <v>0.22781142665770132</v>
      </c>
      <c r="M109" s="136">
        <f t="shared" si="48"/>
        <v>14.987</v>
      </c>
      <c r="N109" s="137">
        <f t="shared" si="49"/>
        <v>0</v>
      </c>
      <c r="O109" s="137">
        <f t="shared" si="50"/>
        <v>4.1538265829324459</v>
      </c>
      <c r="P109" s="232">
        <f t="shared" si="51"/>
        <v>20</v>
      </c>
      <c r="Q109" s="233">
        <f t="shared" si="52"/>
        <v>0</v>
      </c>
      <c r="R109" s="233">
        <f t="shared" si="53"/>
        <v>64</v>
      </c>
      <c r="T109">
        <v>504</v>
      </c>
      <c r="U109">
        <v>3205</v>
      </c>
      <c r="V109" t="s">
        <v>433</v>
      </c>
      <c r="W109">
        <v>1540.748</v>
      </c>
      <c r="X109">
        <v>862.11199999999997</v>
      </c>
      <c r="Y109">
        <v>1.7869999999999999</v>
      </c>
      <c r="Z109">
        <v>14.987</v>
      </c>
      <c r="AA109">
        <v>97.971356</v>
      </c>
      <c r="AB109">
        <v>1.9169130000000001</v>
      </c>
      <c r="AC109">
        <v>34.894139000000003</v>
      </c>
      <c r="AD109" s="1">
        <v>351</v>
      </c>
      <c r="AE109">
        <v>0</v>
      </c>
      <c r="AF109">
        <v>64</v>
      </c>
      <c r="AG109">
        <v>72</v>
      </c>
      <c r="AH109">
        <v>15.726514999999999</v>
      </c>
      <c r="AI109">
        <v>877.4</v>
      </c>
      <c r="AJ109">
        <v>0</v>
      </c>
      <c r="AK109">
        <v>20</v>
      </c>
      <c r="AL109">
        <v>4448</v>
      </c>
      <c r="AM109" t="s">
        <v>472</v>
      </c>
      <c r="AN109" t="s">
        <v>660</v>
      </c>
      <c r="AO109">
        <v>1540.748</v>
      </c>
      <c r="AR109" t="s">
        <v>120</v>
      </c>
      <c r="AS109" t="s">
        <v>121</v>
      </c>
      <c r="AT109" t="s">
        <v>254</v>
      </c>
      <c r="AU109" t="s">
        <v>433</v>
      </c>
      <c r="AV109" t="s">
        <v>48</v>
      </c>
      <c r="AW109">
        <v>1</v>
      </c>
      <c r="BB109">
        <v>0.77695652173913043</v>
      </c>
      <c r="BC109" t="s">
        <v>70</v>
      </c>
      <c r="BF109" t="s">
        <v>120</v>
      </c>
      <c r="BG109" t="s">
        <v>121</v>
      </c>
      <c r="BH109" t="s">
        <v>433</v>
      </c>
      <c r="BI109">
        <v>3205</v>
      </c>
      <c r="BJ109">
        <v>1</v>
      </c>
      <c r="BK109" t="s">
        <v>254</v>
      </c>
      <c r="BL109" t="s">
        <v>205</v>
      </c>
      <c r="BM109">
        <v>0.77695652173913043</v>
      </c>
      <c r="BN109" t="s">
        <v>70</v>
      </c>
      <c r="BO109" t="s">
        <v>242</v>
      </c>
      <c r="BP109">
        <v>1540.748</v>
      </c>
    </row>
    <row r="110" spans="1:68" ht="16.5">
      <c r="A110" s="109" t="str">
        <f t="shared" ref="A110:A115" si="54">BF110</f>
        <v>공영급행</v>
      </c>
      <c r="B110" s="110" t="str">
        <f t="shared" ref="B110:B115" si="55">BH110</f>
        <v>허명수</v>
      </c>
      <c r="C110" s="111" t="str">
        <f t="shared" ref="C110:C115" si="56">BN110</f>
        <v>C</v>
      </c>
      <c r="D110" s="112">
        <f t="shared" ref="D110:D115" si="57">BM110</f>
        <v>0.89688888888888885</v>
      </c>
      <c r="E110" s="113">
        <f t="shared" ref="E110:E115" si="58">U110</f>
        <v>8220</v>
      </c>
      <c r="F110" s="114" t="str">
        <f t="shared" ref="F110:F115" si="59">BG110</f>
        <v>e음31</v>
      </c>
      <c r="G110" s="115" t="str">
        <f t="shared" ref="G110:G115" si="60">BK110</f>
        <v>73아1580</v>
      </c>
      <c r="H110" s="116">
        <f t="shared" ref="H110:H115" si="61">BJ110</f>
        <v>2</v>
      </c>
      <c r="I110" s="117">
        <f t="shared" ref="I110:I115" si="62">BP110</f>
        <v>2179.0700000000002</v>
      </c>
      <c r="J110" s="118">
        <f t="shared" ref="J110:J115" si="63">AB110/AA110</f>
        <v>7.7297123895644576E-3</v>
      </c>
      <c r="K110" s="118">
        <f t="shared" ref="K110:K115" si="64">AC110/AA110</f>
        <v>0.37806822275864027</v>
      </c>
      <c r="L110" s="118">
        <f t="shared" ref="L110:L115" si="65">AD110/I110</f>
        <v>0.27305226541598021</v>
      </c>
      <c r="M110" s="119">
        <f t="shared" ref="M110:M115" si="66">Z110</f>
        <v>8.2620000000000005</v>
      </c>
      <c r="N110" s="120">
        <f t="shared" ref="N110:N115" si="67">AE110*100/W110</f>
        <v>9.1782274089405105E-2</v>
      </c>
      <c r="O110" s="120">
        <f t="shared" ref="O110:O115" si="68">AF110*100/W110</f>
        <v>2.1109923040563174</v>
      </c>
      <c r="P110" s="234">
        <f t="shared" ref="P110:P115" si="69">AK110</f>
        <v>39</v>
      </c>
      <c r="Q110" s="235">
        <f t="shared" ref="Q110:Q115" si="70">AE110</f>
        <v>2</v>
      </c>
      <c r="R110" s="235">
        <f t="shared" ref="R110:R115" si="71">AF110</f>
        <v>46</v>
      </c>
      <c r="T110">
        <v>504</v>
      </c>
      <c r="U110">
        <v>8220</v>
      </c>
      <c r="V110" t="s">
        <v>661</v>
      </c>
      <c r="W110">
        <v>2179.0700000000002</v>
      </c>
      <c r="X110">
        <v>555.87099999999998</v>
      </c>
      <c r="Y110">
        <v>3.92</v>
      </c>
      <c r="Z110">
        <v>8.2620000000000005</v>
      </c>
      <c r="AA110">
        <v>163.10826800000001</v>
      </c>
      <c r="AB110">
        <v>1.26078</v>
      </c>
      <c r="AC110">
        <v>61.666052999999998</v>
      </c>
      <c r="AD110" s="1">
        <v>595</v>
      </c>
      <c r="AE110">
        <v>2</v>
      </c>
      <c r="AF110">
        <v>46</v>
      </c>
      <c r="AG110">
        <v>81</v>
      </c>
      <c r="AH110">
        <v>13.359653</v>
      </c>
      <c r="AI110">
        <v>257</v>
      </c>
      <c r="AJ110">
        <v>0</v>
      </c>
      <c r="AK110">
        <v>39</v>
      </c>
      <c r="AL110">
        <v>13396</v>
      </c>
      <c r="AM110" t="s">
        <v>662</v>
      </c>
      <c r="AN110" t="s">
        <v>663</v>
      </c>
      <c r="AO110">
        <v>2059.0700000000002</v>
      </c>
      <c r="AR110" t="s">
        <v>120</v>
      </c>
      <c r="AS110" t="s">
        <v>126</v>
      </c>
      <c r="AT110" t="s">
        <v>220</v>
      </c>
      <c r="AU110" t="s">
        <v>661</v>
      </c>
      <c r="AV110" t="s">
        <v>259</v>
      </c>
      <c r="AW110">
        <v>2</v>
      </c>
      <c r="BB110">
        <v>0.89688888888888885</v>
      </c>
      <c r="BC110" t="s">
        <v>69</v>
      </c>
      <c r="BF110" t="s">
        <v>120</v>
      </c>
      <c r="BG110" s="5" t="s">
        <v>126</v>
      </c>
      <c r="BH110" t="s">
        <v>661</v>
      </c>
      <c r="BI110">
        <v>8220</v>
      </c>
      <c r="BJ110">
        <v>2</v>
      </c>
      <c r="BK110" t="s">
        <v>220</v>
      </c>
      <c r="BL110" t="s">
        <v>257</v>
      </c>
      <c r="BM110">
        <v>0.89688888888888885</v>
      </c>
      <c r="BN110" t="s">
        <v>69</v>
      </c>
      <c r="BO110" t="s">
        <v>208</v>
      </c>
      <c r="BP110">
        <v>2179.0700000000002</v>
      </c>
    </row>
    <row r="111" spans="1:68" ht="16.5">
      <c r="A111" s="126" t="str">
        <f t="shared" si="54"/>
        <v>공영급행</v>
      </c>
      <c r="B111" s="127" t="str">
        <f t="shared" si="55"/>
        <v>현병구</v>
      </c>
      <c r="C111" s="128" t="str">
        <f t="shared" si="56"/>
        <v>A</v>
      </c>
      <c r="D111" s="129">
        <f t="shared" si="57"/>
        <v>0.98815106866926483</v>
      </c>
      <c r="E111" s="130">
        <f t="shared" si="58"/>
        <v>1948</v>
      </c>
      <c r="F111" s="131" t="str">
        <f t="shared" si="59"/>
        <v>e음53</v>
      </c>
      <c r="G111" s="132" t="str">
        <f t="shared" si="60"/>
        <v>73아1565</v>
      </c>
      <c r="H111" s="133">
        <f t="shared" si="61"/>
        <v>11</v>
      </c>
      <c r="I111" s="134">
        <f t="shared" si="62"/>
        <v>2110.665</v>
      </c>
      <c r="J111" s="135">
        <f t="shared" si="63"/>
        <v>1.0016662191248969E-2</v>
      </c>
      <c r="K111" s="135">
        <f t="shared" si="64"/>
        <v>0.3245645074440901</v>
      </c>
      <c r="L111" s="135">
        <f t="shared" si="65"/>
        <v>0.1435566515766358</v>
      </c>
      <c r="M111" s="136">
        <f t="shared" si="66"/>
        <v>5.0149999999999997</v>
      </c>
      <c r="N111" s="137">
        <f t="shared" si="67"/>
        <v>0.56854119436291406</v>
      </c>
      <c r="O111" s="137">
        <f t="shared" si="68"/>
        <v>1.5161098516344376</v>
      </c>
      <c r="P111" s="232">
        <f t="shared" si="69"/>
        <v>56</v>
      </c>
      <c r="Q111" s="233">
        <f t="shared" si="70"/>
        <v>12</v>
      </c>
      <c r="R111" s="233">
        <f t="shared" si="71"/>
        <v>32</v>
      </c>
      <c r="T111">
        <v>504</v>
      </c>
      <c r="U111">
        <v>1948</v>
      </c>
      <c r="V111" t="s">
        <v>435</v>
      </c>
      <c r="W111">
        <v>2110.665</v>
      </c>
      <c r="X111">
        <v>653.71299999999997</v>
      </c>
      <c r="Y111">
        <v>3.2290000000000001</v>
      </c>
      <c r="Z111">
        <v>5.0149999999999997</v>
      </c>
      <c r="AA111">
        <v>156.041301</v>
      </c>
      <c r="AB111">
        <v>1.563013</v>
      </c>
      <c r="AC111">
        <v>50.645468000000001</v>
      </c>
      <c r="AD111" s="1">
        <v>303</v>
      </c>
      <c r="AE111">
        <v>12</v>
      </c>
      <c r="AF111">
        <v>32</v>
      </c>
      <c r="AG111">
        <v>101</v>
      </c>
      <c r="AH111">
        <v>13.526322</v>
      </c>
      <c r="AI111">
        <v>731.8</v>
      </c>
      <c r="AJ111">
        <v>264.39999999999998</v>
      </c>
      <c r="AK111">
        <v>56</v>
      </c>
      <c r="AL111">
        <v>18919</v>
      </c>
      <c r="AM111" t="s">
        <v>436</v>
      </c>
      <c r="AN111" t="s">
        <v>664</v>
      </c>
      <c r="AO111">
        <v>325.14999999999998</v>
      </c>
      <c r="AR111" t="s">
        <v>120</v>
      </c>
      <c r="AS111" t="s">
        <v>127</v>
      </c>
      <c r="AT111" t="s">
        <v>276</v>
      </c>
      <c r="AU111" t="s">
        <v>435</v>
      </c>
      <c r="AV111" t="s">
        <v>48</v>
      </c>
      <c r="AW111">
        <v>11</v>
      </c>
      <c r="BB111">
        <v>0.98815106866926483</v>
      </c>
      <c r="BC111" t="s">
        <v>66</v>
      </c>
      <c r="BF111" t="s">
        <v>120</v>
      </c>
      <c r="BG111" t="s">
        <v>127</v>
      </c>
      <c r="BH111" t="s">
        <v>435</v>
      </c>
      <c r="BI111">
        <v>1948</v>
      </c>
      <c r="BJ111">
        <v>11</v>
      </c>
      <c r="BK111" t="s">
        <v>276</v>
      </c>
      <c r="BL111" t="s">
        <v>228</v>
      </c>
      <c r="BM111">
        <v>0.98815106866926483</v>
      </c>
      <c r="BN111" t="s">
        <v>66</v>
      </c>
      <c r="BO111" t="s">
        <v>209</v>
      </c>
      <c r="BP111">
        <v>2110.665</v>
      </c>
    </row>
    <row r="112" spans="1:68" ht="16.5">
      <c r="A112" s="109" t="str">
        <f t="shared" si="54"/>
        <v>공영급행</v>
      </c>
      <c r="B112" s="110" t="str">
        <f t="shared" si="55"/>
        <v>호동수</v>
      </c>
      <c r="C112" s="111" t="str">
        <f t="shared" si="56"/>
        <v>C</v>
      </c>
      <c r="D112" s="112">
        <f t="shared" si="57"/>
        <v>0.87379357748639541</v>
      </c>
      <c r="E112" s="113">
        <f t="shared" si="58"/>
        <v>8291</v>
      </c>
      <c r="F112" s="114" t="str">
        <f t="shared" si="59"/>
        <v>e음22</v>
      </c>
      <c r="G112" s="115" t="str">
        <f t="shared" si="60"/>
        <v>73아1575</v>
      </c>
      <c r="H112" s="116">
        <f t="shared" si="61"/>
        <v>13</v>
      </c>
      <c r="I112" s="117">
        <f t="shared" si="62"/>
        <v>2232.6750000000002</v>
      </c>
      <c r="J112" s="118">
        <f t="shared" si="63"/>
        <v>3.7867789950567607E-3</v>
      </c>
      <c r="K112" s="118">
        <f t="shared" si="64"/>
        <v>0.38998380921574805</v>
      </c>
      <c r="L112" s="118">
        <f t="shared" si="65"/>
        <v>0.25529913668581405</v>
      </c>
      <c r="M112" s="119">
        <f t="shared" si="66"/>
        <v>8.0860000000000003</v>
      </c>
      <c r="N112" s="120">
        <f t="shared" si="67"/>
        <v>0</v>
      </c>
      <c r="O112" s="120">
        <f t="shared" si="68"/>
        <v>1.9707301779255824</v>
      </c>
      <c r="P112" s="234">
        <f t="shared" si="69"/>
        <v>52</v>
      </c>
      <c r="Q112" s="235">
        <f t="shared" si="70"/>
        <v>0</v>
      </c>
      <c r="R112" s="235">
        <f t="shared" si="71"/>
        <v>44</v>
      </c>
      <c r="T112">
        <v>504</v>
      </c>
      <c r="U112">
        <v>8291</v>
      </c>
      <c r="V112" t="s">
        <v>200</v>
      </c>
      <c r="W112">
        <v>2232.6750000000002</v>
      </c>
      <c r="X112">
        <v>773.13400000000001</v>
      </c>
      <c r="Y112">
        <v>2.8879999999999999</v>
      </c>
      <c r="Z112">
        <v>8.0860000000000003</v>
      </c>
      <c r="AA112">
        <v>150.36578600000001</v>
      </c>
      <c r="AB112">
        <v>0.56940199999999996</v>
      </c>
      <c r="AC112">
        <v>58.640222000000001</v>
      </c>
      <c r="AD112" s="1">
        <v>570</v>
      </c>
      <c r="AE112">
        <v>0</v>
      </c>
      <c r="AF112">
        <v>44</v>
      </c>
      <c r="AG112">
        <v>88</v>
      </c>
      <c r="AH112">
        <v>14.848291</v>
      </c>
      <c r="AI112">
        <v>519.79999999999995</v>
      </c>
      <c r="AJ112">
        <v>7.5</v>
      </c>
      <c r="AK112">
        <v>52</v>
      </c>
      <c r="AL112">
        <v>22960</v>
      </c>
      <c r="AM112" t="s">
        <v>437</v>
      </c>
      <c r="AN112" t="s">
        <v>665</v>
      </c>
      <c r="AO112">
        <v>332.19</v>
      </c>
      <c r="AR112" t="s">
        <v>120</v>
      </c>
      <c r="AS112" t="s">
        <v>125</v>
      </c>
      <c r="AT112" t="s">
        <v>264</v>
      </c>
      <c r="AU112" t="s">
        <v>200</v>
      </c>
      <c r="AV112" t="s">
        <v>259</v>
      </c>
      <c r="AW112">
        <v>13</v>
      </c>
      <c r="BB112">
        <v>0.87379357748639541</v>
      </c>
      <c r="BC112" t="s">
        <v>69</v>
      </c>
      <c r="BF112" t="s">
        <v>120</v>
      </c>
      <c r="BG112" t="s">
        <v>125</v>
      </c>
      <c r="BH112" t="s">
        <v>200</v>
      </c>
      <c r="BI112">
        <v>8291</v>
      </c>
      <c r="BJ112">
        <v>13</v>
      </c>
      <c r="BK112" t="s">
        <v>264</v>
      </c>
      <c r="BL112" t="s">
        <v>216</v>
      </c>
      <c r="BM112">
        <v>0.87379357748639541</v>
      </c>
      <c r="BN112" t="s">
        <v>69</v>
      </c>
      <c r="BO112" t="s">
        <v>208</v>
      </c>
      <c r="BP112">
        <v>2232.6750000000002</v>
      </c>
    </row>
    <row r="113" spans="1:68" ht="16.5">
      <c r="A113" s="126" t="str">
        <f t="shared" si="54"/>
        <v>공영급행</v>
      </c>
      <c r="B113" s="127" t="str">
        <f t="shared" si="55"/>
        <v>홍순태</v>
      </c>
      <c r="C113" s="128" t="str">
        <f t="shared" si="56"/>
        <v>A</v>
      </c>
      <c r="D113" s="129">
        <f t="shared" si="57"/>
        <v>0.99326293677266331</v>
      </c>
      <c r="E113" s="130">
        <f t="shared" si="58"/>
        <v>7587</v>
      </c>
      <c r="F113" s="131" t="str">
        <f t="shared" si="59"/>
        <v>14-1</v>
      </c>
      <c r="G113" s="132" t="str">
        <f t="shared" si="60"/>
        <v>70바3111</v>
      </c>
      <c r="H113" s="133">
        <f t="shared" si="61"/>
        <v>2</v>
      </c>
      <c r="I113" s="134">
        <f t="shared" si="62"/>
        <v>2158.56</v>
      </c>
      <c r="J113" s="135">
        <f t="shared" si="63"/>
        <v>1.6987958843851673E-2</v>
      </c>
      <c r="K113" s="135">
        <f t="shared" si="64"/>
        <v>0.31448137934189052</v>
      </c>
      <c r="L113" s="135">
        <f t="shared" si="65"/>
        <v>0.20337632495737901</v>
      </c>
      <c r="M113" s="136">
        <f t="shared" si="66"/>
        <v>6.4829999999999997</v>
      </c>
      <c r="N113" s="137">
        <f t="shared" si="67"/>
        <v>0</v>
      </c>
      <c r="O113" s="137">
        <f t="shared" si="68"/>
        <v>1.3898154325105627</v>
      </c>
      <c r="P113" s="232">
        <f t="shared" si="69"/>
        <v>0</v>
      </c>
      <c r="Q113" s="233">
        <f t="shared" si="70"/>
        <v>0</v>
      </c>
      <c r="R113" s="233">
        <f t="shared" si="71"/>
        <v>30</v>
      </c>
      <c r="T113">
        <v>504</v>
      </c>
      <c r="U113">
        <v>7587</v>
      </c>
      <c r="V113" t="s">
        <v>438</v>
      </c>
      <c r="W113">
        <v>2158.56</v>
      </c>
      <c r="X113">
        <v>869.95699999999999</v>
      </c>
      <c r="Y113">
        <v>2.4809999999999999</v>
      </c>
      <c r="Z113">
        <v>6.4829999999999997</v>
      </c>
      <c r="AA113">
        <v>133.62105600000001</v>
      </c>
      <c r="AB113">
        <v>2.269949</v>
      </c>
      <c r="AC113">
        <v>42.021334000000003</v>
      </c>
      <c r="AD113" s="1">
        <v>439</v>
      </c>
      <c r="AE113">
        <v>0</v>
      </c>
      <c r="AF113">
        <v>30</v>
      </c>
      <c r="AG113">
        <v>70</v>
      </c>
      <c r="AH113">
        <v>16.154340000000001</v>
      </c>
      <c r="AI113">
        <v>71.099999999999994</v>
      </c>
      <c r="AJ113">
        <v>0</v>
      </c>
      <c r="AK113">
        <v>0</v>
      </c>
      <c r="AL113">
        <v>0</v>
      </c>
      <c r="AM113" t="s">
        <v>439</v>
      </c>
      <c r="AN113" t="s">
        <v>666</v>
      </c>
      <c r="AO113">
        <v>2038.316</v>
      </c>
      <c r="AR113" t="s">
        <v>120</v>
      </c>
      <c r="AS113" t="s">
        <v>121</v>
      </c>
      <c r="AT113" t="s">
        <v>246</v>
      </c>
      <c r="AU113" t="s">
        <v>438</v>
      </c>
      <c r="AV113" t="s">
        <v>48</v>
      </c>
      <c r="AW113">
        <v>2</v>
      </c>
      <c r="BB113">
        <v>0.99326293677266331</v>
      </c>
      <c r="BC113" t="s">
        <v>66</v>
      </c>
      <c r="BF113" t="s">
        <v>120</v>
      </c>
      <c r="BG113" t="s">
        <v>121</v>
      </c>
      <c r="BH113" t="s">
        <v>438</v>
      </c>
      <c r="BI113">
        <v>7587</v>
      </c>
      <c r="BJ113">
        <v>2</v>
      </c>
      <c r="BK113" t="s">
        <v>246</v>
      </c>
      <c r="BL113" t="s">
        <v>256</v>
      </c>
      <c r="BM113">
        <v>0.99326293677266331</v>
      </c>
      <c r="BN113" t="s">
        <v>66</v>
      </c>
      <c r="BO113" t="s">
        <v>209</v>
      </c>
      <c r="BP113">
        <v>2158.56</v>
      </c>
    </row>
    <row r="114" spans="1:68" ht="16.5">
      <c r="A114" s="109" t="str">
        <f t="shared" si="54"/>
        <v>공영급행</v>
      </c>
      <c r="B114" s="110" t="str">
        <f t="shared" si="55"/>
        <v>황광훈</v>
      </c>
      <c r="C114" s="111" t="str">
        <f t="shared" si="56"/>
        <v>C</v>
      </c>
      <c r="D114" s="112">
        <f t="shared" si="57"/>
        <v>0.88084339111578991</v>
      </c>
      <c r="E114" s="113">
        <f t="shared" si="58"/>
        <v>8449</v>
      </c>
      <c r="F114" s="114" t="str">
        <f t="shared" si="59"/>
        <v>14-1</v>
      </c>
      <c r="G114" s="115" t="str">
        <f t="shared" si="60"/>
        <v>70바3157</v>
      </c>
      <c r="H114" s="116">
        <f t="shared" si="61"/>
        <v>12</v>
      </c>
      <c r="I114" s="117">
        <f t="shared" si="62"/>
        <v>2324.1919999999996</v>
      </c>
      <c r="J114" s="118">
        <f t="shared" si="63"/>
        <v>1.7222174754132961E-2</v>
      </c>
      <c r="K114" s="118">
        <f t="shared" si="64"/>
        <v>0.33512840712444142</v>
      </c>
      <c r="L114" s="118">
        <f t="shared" si="65"/>
        <v>0.17855667690104779</v>
      </c>
      <c r="M114" s="119">
        <f t="shared" si="66"/>
        <v>11.095000000000001</v>
      </c>
      <c r="N114" s="120">
        <f t="shared" si="67"/>
        <v>4.3025705277360909E-2</v>
      </c>
      <c r="O114" s="120">
        <f t="shared" si="68"/>
        <v>8.7342181713042635</v>
      </c>
      <c r="P114" s="234">
        <f t="shared" si="69"/>
        <v>2</v>
      </c>
      <c r="Q114" s="235">
        <f t="shared" si="70"/>
        <v>1</v>
      </c>
      <c r="R114" s="235">
        <f t="shared" si="71"/>
        <v>203</v>
      </c>
      <c r="T114">
        <v>504</v>
      </c>
      <c r="U114">
        <v>8449</v>
      </c>
      <c r="V114" t="s">
        <v>440</v>
      </c>
      <c r="W114">
        <v>2324.192</v>
      </c>
      <c r="X114">
        <v>1168.742</v>
      </c>
      <c r="Y114">
        <v>1.9890000000000001</v>
      </c>
      <c r="Z114">
        <v>11.095000000000001</v>
      </c>
      <c r="AA114">
        <v>146.57800399999999</v>
      </c>
      <c r="AB114">
        <v>2.5243920000000002</v>
      </c>
      <c r="AC114">
        <v>49.122453</v>
      </c>
      <c r="AD114" s="1">
        <v>415</v>
      </c>
      <c r="AE114">
        <v>1</v>
      </c>
      <c r="AF114">
        <v>203</v>
      </c>
      <c r="AG114">
        <v>87</v>
      </c>
      <c r="AH114">
        <v>15.856349</v>
      </c>
      <c r="AI114">
        <v>423.4</v>
      </c>
      <c r="AJ114">
        <v>20</v>
      </c>
      <c r="AK114">
        <v>2</v>
      </c>
      <c r="AL114">
        <v>155</v>
      </c>
      <c r="AM114" t="s">
        <v>441</v>
      </c>
      <c r="AN114" t="s">
        <v>667</v>
      </c>
      <c r="AO114">
        <v>492.43200000000002</v>
      </c>
      <c r="AR114" t="s">
        <v>120</v>
      </c>
      <c r="AS114" t="s">
        <v>121</v>
      </c>
      <c r="AT114" t="s">
        <v>213</v>
      </c>
      <c r="AU114" t="s">
        <v>440</v>
      </c>
      <c r="AV114" t="s">
        <v>48</v>
      </c>
      <c r="AW114">
        <v>12</v>
      </c>
      <c r="BB114">
        <v>0.88084339111578991</v>
      </c>
      <c r="BC114" t="s">
        <v>69</v>
      </c>
      <c r="BF114" t="s">
        <v>120</v>
      </c>
      <c r="BG114" s="5" t="s">
        <v>121</v>
      </c>
      <c r="BH114" t="s">
        <v>440</v>
      </c>
      <c r="BI114">
        <v>8449</v>
      </c>
      <c r="BJ114">
        <v>12</v>
      </c>
      <c r="BK114" t="s">
        <v>213</v>
      </c>
      <c r="BL114" t="s">
        <v>250</v>
      </c>
      <c r="BM114">
        <v>0.88084339111578991</v>
      </c>
      <c r="BN114" t="s">
        <v>69</v>
      </c>
      <c r="BO114" t="s">
        <v>208</v>
      </c>
      <c r="BP114">
        <v>2324.1919999999996</v>
      </c>
    </row>
    <row r="115" spans="1:68" ht="16.5">
      <c r="A115" s="126" t="str">
        <f t="shared" si="54"/>
        <v>공영급행</v>
      </c>
      <c r="B115" s="127" t="str">
        <f t="shared" si="55"/>
        <v>황용수</v>
      </c>
      <c r="C115" s="128" t="str">
        <f t="shared" si="56"/>
        <v>C</v>
      </c>
      <c r="D115" s="129">
        <f t="shared" si="57"/>
        <v>0.85154304605904296</v>
      </c>
      <c r="E115" s="130">
        <f t="shared" si="58"/>
        <v>6302</v>
      </c>
      <c r="F115" s="131" t="str">
        <f t="shared" si="59"/>
        <v>14-1</v>
      </c>
      <c r="G115" s="132" t="str">
        <f t="shared" si="60"/>
        <v>70바3160</v>
      </c>
      <c r="H115" s="133">
        <f t="shared" si="61"/>
        <v>2</v>
      </c>
      <c r="I115" s="134">
        <f t="shared" si="62"/>
        <v>2544.7139999999999</v>
      </c>
      <c r="J115" s="135">
        <f t="shared" si="63"/>
        <v>1.6200624006225833E-2</v>
      </c>
      <c r="K115" s="135">
        <f t="shared" si="64"/>
        <v>0.31717894033291572</v>
      </c>
      <c r="L115" s="135">
        <f t="shared" si="65"/>
        <v>0.20945379323570351</v>
      </c>
      <c r="M115" s="136">
        <f t="shared" si="66"/>
        <v>10.242000000000001</v>
      </c>
      <c r="N115" s="137">
        <f t="shared" si="67"/>
        <v>0</v>
      </c>
      <c r="O115" s="137">
        <f t="shared" si="68"/>
        <v>4.1262004295964108</v>
      </c>
      <c r="P115" s="232">
        <f t="shared" si="69"/>
        <v>5</v>
      </c>
      <c r="Q115" s="233">
        <f t="shared" si="70"/>
        <v>0</v>
      </c>
      <c r="R115" s="233">
        <f t="shared" si="71"/>
        <v>105</v>
      </c>
      <c r="T115">
        <v>504</v>
      </c>
      <c r="U115">
        <v>6302</v>
      </c>
      <c r="V115" t="s">
        <v>473</v>
      </c>
      <c r="W115">
        <v>2544.7139999999999</v>
      </c>
      <c r="X115">
        <v>1250.2180000000001</v>
      </c>
      <c r="Y115">
        <v>2.0350000000000001</v>
      </c>
      <c r="Z115">
        <v>10.242000000000001</v>
      </c>
      <c r="AA115">
        <v>160.20993999999999</v>
      </c>
      <c r="AB115">
        <v>2.5955010000000001</v>
      </c>
      <c r="AC115">
        <v>50.815218999999999</v>
      </c>
      <c r="AD115" s="1">
        <v>533</v>
      </c>
      <c r="AE115">
        <v>0</v>
      </c>
      <c r="AF115">
        <v>105</v>
      </c>
      <c r="AG115">
        <v>85</v>
      </c>
      <c r="AH115">
        <v>15.883621</v>
      </c>
      <c r="AI115">
        <v>607.20000000000005</v>
      </c>
      <c r="AJ115">
        <v>1.9</v>
      </c>
      <c r="AK115">
        <v>5</v>
      </c>
      <c r="AL115">
        <v>1563</v>
      </c>
      <c r="AM115" t="s">
        <v>434</v>
      </c>
      <c r="AN115" t="s">
        <v>668</v>
      </c>
      <c r="AO115">
        <v>2424.288</v>
      </c>
      <c r="AR115" t="s">
        <v>120</v>
      </c>
      <c r="AS115" t="s">
        <v>121</v>
      </c>
      <c r="AT115" t="s">
        <v>253</v>
      </c>
      <c r="AU115" t="s">
        <v>473</v>
      </c>
      <c r="AV115" t="s">
        <v>48</v>
      </c>
      <c r="AW115">
        <v>2</v>
      </c>
      <c r="BB115">
        <v>0.85154304605904296</v>
      </c>
      <c r="BC115" t="s">
        <v>69</v>
      </c>
      <c r="BF115" t="s">
        <v>120</v>
      </c>
      <c r="BG115" s="5" t="s">
        <v>121</v>
      </c>
      <c r="BH115" t="s">
        <v>473</v>
      </c>
      <c r="BI115">
        <v>6302</v>
      </c>
      <c r="BJ115">
        <v>2</v>
      </c>
      <c r="BK115" t="s">
        <v>253</v>
      </c>
      <c r="BL115" t="s">
        <v>213</v>
      </c>
      <c r="BM115">
        <v>0.85154304605904296</v>
      </c>
      <c r="BN115" t="s">
        <v>69</v>
      </c>
      <c r="BO115" t="s">
        <v>208</v>
      </c>
      <c r="BP115">
        <v>2544.7139999999999</v>
      </c>
    </row>
    <row r="116" spans="1:68" ht="16.5">
      <c r="A116" s="109" t="str">
        <f t="shared" ref="A116" si="72">BF116</f>
        <v>공영급행</v>
      </c>
      <c r="B116" s="110" t="str">
        <f t="shared" ref="B116" si="73">BH116</f>
        <v>황정환</v>
      </c>
      <c r="C116" s="111" t="str">
        <f t="shared" ref="C116" si="74">BN116</f>
        <v>C</v>
      </c>
      <c r="D116" s="112">
        <f t="shared" ref="D116" si="75">BM116</f>
        <v>0.865259348054781</v>
      </c>
      <c r="E116" s="113">
        <f t="shared" ref="E116" si="76">U116</f>
        <v>3610</v>
      </c>
      <c r="F116" s="114" t="str">
        <f t="shared" ref="F116" si="77">BG116</f>
        <v>e음53</v>
      </c>
      <c r="G116" s="115" t="str">
        <f t="shared" ref="G116" si="78">BK116</f>
        <v>73아1565</v>
      </c>
      <c r="H116" s="116">
        <f t="shared" ref="H116" si="79">BJ116</f>
        <v>8</v>
      </c>
      <c r="I116" s="117">
        <f t="shared" ref="I116" si="80">BP116</f>
        <v>1621.9580000000001</v>
      </c>
      <c r="J116" s="118">
        <f t="shared" ref="J116" si="81">AB116/AA116</f>
        <v>2.0894645328128569E-2</v>
      </c>
      <c r="K116" s="118">
        <f t="shared" ref="K116" si="82">AC116/AA116</f>
        <v>0.35963013830101986</v>
      </c>
      <c r="L116" s="118">
        <f t="shared" ref="L116" si="83">AD116/I116</f>
        <v>0.24353281650942871</v>
      </c>
      <c r="M116" s="119">
        <f t="shared" ref="M116" si="84">Z116</f>
        <v>8.8940000000000001</v>
      </c>
      <c r="N116" s="120">
        <f t="shared" ref="N116" si="85">AE116*100/W116</f>
        <v>0</v>
      </c>
      <c r="O116" s="120">
        <f t="shared" ref="O116" si="86">AF116*100/W116</f>
        <v>3.1822713216768364</v>
      </c>
      <c r="P116" s="234">
        <f t="shared" ref="P116" si="87">AK116</f>
        <v>45</v>
      </c>
      <c r="Q116" s="235">
        <f t="shared" ref="Q116" si="88">AE116</f>
        <v>0</v>
      </c>
      <c r="R116" s="235">
        <f t="shared" ref="R116" si="89">AF116</f>
        <v>52</v>
      </c>
      <c r="T116">
        <v>504</v>
      </c>
      <c r="U116">
        <v>3610</v>
      </c>
      <c r="V116" t="s">
        <v>442</v>
      </c>
      <c r="W116">
        <v>1634.0530000000001</v>
      </c>
      <c r="X116">
        <v>555.81700000000001</v>
      </c>
      <c r="Y116">
        <v>2.94</v>
      </c>
      <c r="Z116">
        <v>8.8940000000000001</v>
      </c>
      <c r="AA116">
        <v>121.865768</v>
      </c>
      <c r="AB116">
        <v>2.5463420000000001</v>
      </c>
      <c r="AC116">
        <v>43.826602999999999</v>
      </c>
      <c r="AD116" s="1">
        <v>395</v>
      </c>
      <c r="AE116">
        <v>0</v>
      </c>
      <c r="AF116">
        <v>52</v>
      </c>
      <c r="AG116">
        <v>76</v>
      </c>
      <c r="AH116">
        <v>13.40863</v>
      </c>
      <c r="AI116">
        <v>312.10000000000002</v>
      </c>
      <c r="AJ116">
        <v>0</v>
      </c>
      <c r="AK116">
        <v>45</v>
      </c>
      <c r="AL116">
        <v>12582</v>
      </c>
      <c r="AM116" t="s">
        <v>443</v>
      </c>
      <c r="AN116" t="s">
        <v>669</v>
      </c>
      <c r="AO116">
        <v>508.45499999999998</v>
      </c>
      <c r="AR116" t="s">
        <v>120</v>
      </c>
      <c r="AS116" t="s">
        <v>127</v>
      </c>
      <c r="AT116" t="s">
        <v>276</v>
      </c>
      <c r="AU116" t="s">
        <v>442</v>
      </c>
      <c r="AV116" t="s">
        <v>48</v>
      </c>
      <c r="AW116">
        <v>8</v>
      </c>
      <c r="BB116">
        <v>0.865259348054781</v>
      </c>
      <c r="BC116" t="s">
        <v>69</v>
      </c>
      <c r="BF116" t="s">
        <v>120</v>
      </c>
      <c r="BG116" s="5" t="s">
        <v>127</v>
      </c>
      <c r="BH116" t="s">
        <v>442</v>
      </c>
      <c r="BI116">
        <v>3610</v>
      </c>
      <c r="BJ116">
        <v>8</v>
      </c>
      <c r="BK116" t="s">
        <v>276</v>
      </c>
      <c r="BL116" t="s">
        <v>266</v>
      </c>
      <c r="BM116">
        <v>0.865259348054781</v>
      </c>
      <c r="BN116" t="s">
        <v>69</v>
      </c>
      <c r="BO116" t="s">
        <v>208</v>
      </c>
      <c r="BP116">
        <v>1621.9580000000001</v>
      </c>
    </row>
  </sheetData>
  <autoFilter ref="A4:R4" xr:uid="{F9C938EB-A06C-4A4D-9BCC-2BAE941546B0}"/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16">
    <cfRule type="containsText" dxfId="30" priority="1" operator="containsText" text="F">
      <formula>NOT(ISERROR(SEARCH("F",C5)))</formula>
    </cfRule>
    <cfRule type="containsText" dxfId="29" priority="2" operator="containsText" text="D">
      <formula>NOT(ISERROR(SEARCH("D",C5)))</formula>
    </cfRule>
    <cfRule type="containsText" dxfId="28" priority="3" operator="containsText" text="C">
      <formula>NOT(ISERROR(SEARCH("C",C5)))</formula>
    </cfRule>
    <cfRule type="containsText" dxfId="27" priority="4" operator="containsText" text="B">
      <formula>NOT(ISERROR(SEARCH("B",C5)))</formula>
    </cfRule>
    <cfRule type="containsText" dxfId="26" priority="5" operator="containsText" text="A">
      <formula>NOT(ISERROR(SEARCH("A",C5)))</formula>
    </cfRule>
    <cfRule type="containsText" dxfId="25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2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670</v>
      </c>
      <c r="B2" s="33"/>
      <c r="C2" s="100"/>
      <c r="D2" s="107"/>
      <c r="E2" s="10"/>
      <c r="F2" s="36"/>
      <c r="G2" s="10"/>
      <c r="H2" s="10"/>
      <c r="I2" s="10"/>
      <c r="J2" s="10"/>
    </row>
    <row r="4" spans="1:18" ht="26.25">
      <c r="A4" s="236" t="s">
        <v>671</v>
      </c>
      <c r="B4" s="34"/>
      <c r="C4" s="102"/>
      <c r="D4" s="106"/>
      <c r="E4" s="11"/>
      <c r="F4" s="8"/>
      <c r="H4" s="11"/>
    </row>
    <row r="5" spans="1:18" ht="26.25">
      <c r="A5" s="172" t="s">
        <v>672</v>
      </c>
    </row>
    <row r="6" spans="1:18" ht="17.25">
      <c r="A6" s="173" t="s">
        <v>673</v>
      </c>
    </row>
    <row r="7" spans="1:18" ht="17.25">
      <c r="A7" s="173"/>
    </row>
    <row r="8" spans="1:18" ht="17.25">
      <c r="A8" s="175" t="s">
        <v>461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</row>
    <row r="9" spans="1:18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</row>
    <row r="10" spans="1:18">
      <c r="A10" s="176" t="s">
        <v>674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</row>
    <row r="11" spans="1:18">
      <c r="A11" s="176"/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</row>
    <row r="13" spans="1:18" ht="37.5" customHeight="1">
      <c r="A13" s="260" t="s">
        <v>0</v>
      </c>
      <c r="B13" s="261" t="s">
        <v>74</v>
      </c>
      <c r="C13" s="262" t="s">
        <v>65</v>
      </c>
      <c r="D13" s="262" t="s">
        <v>168</v>
      </c>
      <c r="E13" s="263" t="s">
        <v>154</v>
      </c>
      <c r="F13" s="261" t="s">
        <v>159</v>
      </c>
      <c r="G13" s="263" t="s">
        <v>157</v>
      </c>
      <c r="H13" s="263" t="s">
        <v>161</v>
      </c>
      <c r="I13" s="264" t="s">
        <v>163</v>
      </c>
      <c r="J13" s="263" t="s">
        <v>11</v>
      </c>
      <c r="K13" s="263" t="s">
        <v>12</v>
      </c>
      <c r="L13" s="263" t="s">
        <v>13</v>
      </c>
      <c r="M13" s="263" t="s">
        <v>107</v>
      </c>
      <c r="N13" s="263" t="s">
        <v>6</v>
      </c>
      <c r="O13" s="263" t="s">
        <v>7</v>
      </c>
      <c r="P13" s="263" t="s">
        <v>230</v>
      </c>
      <c r="Q13" s="265" t="s">
        <v>232</v>
      </c>
      <c r="R13" s="265" t="s">
        <v>233</v>
      </c>
    </row>
    <row r="14" spans="1:18" ht="16.5">
      <c r="A14" s="266" t="s">
        <v>120</v>
      </c>
      <c r="B14" s="267" t="s">
        <v>287</v>
      </c>
      <c r="C14" s="268" t="s">
        <v>67</v>
      </c>
      <c r="D14" s="269">
        <v>0.80359999999999998</v>
      </c>
      <c r="E14" s="270">
        <v>8591</v>
      </c>
      <c r="F14" s="271" t="s">
        <v>121</v>
      </c>
      <c r="G14" s="279" t="s">
        <v>246</v>
      </c>
      <c r="H14" s="272">
        <v>1</v>
      </c>
      <c r="I14" s="273">
        <v>2304.509</v>
      </c>
      <c r="J14" s="274">
        <v>3.6284885574409481E-2</v>
      </c>
      <c r="K14" s="274">
        <v>0.33697383434587691</v>
      </c>
      <c r="L14" s="274">
        <v>0.23649289284615507</v>
      </c>
      <c r="M14" s="275">
        <v>9.0470000000000006</v>
      </c>
      <c r="N14" s="276">
        <v>0</v>
      </c>
      <c r="O14" s="276">
        <v>11.889734429329632</v>
      </c>
      <c r="P14" s="277">
        <v>20</v>
      </c>
      <c r="Q14" s="278">
        <v>0</v>
      </c>
      <c r="R14" s="278">
        <v>274</v>
      </c>
    </row>
    <row r="15" spans="1:18" ht="16.5">
      <c r="A15" s="266" t="s">
        <v>120</v>
      </c>
      <c r="B15" s="267" t="s">
        <v>466</v>
      </c>
      <c r="C15" s="268" t="s">
        <v>70</v>
      </c>
      <c r="D15" s="269">
        <v>0.79372904534748434</v>
      </c>
      <c r="E15" s="270">
        <v>7979</v>
      </c>
      <c r="F15" s="271" t="s">
        <v>126</v>
      </c>
      <c r="G15" s="279" t="s">
        <v>267</v>
      </c>
      <c r="H15" s="272">
        <v>3</v>
      </c>
      <c r="I15" s="273">
        <v>2636.1820000000002</v>
      </c>
      <c r="J15" s="274">
        <v>1.631321118765031E-2</v>
      </c>
      <c r="K15" s="274">
        <v>0.46287650137718839</v>
      </c>
      <c r="L15" s="274">
        <v>0.34633420606012788</v>
      </c>
      <c r="M15" s="275">
        <v>11.087999999999999</v>
      </c>
      <c r="N15" s="276">
        <v>0.1896682399014939</v>
      </c>
      <c r="O15" s="276">
        <v>1.8587487510346401</v>
      </c>
      <c r="P15" s="277">
        <v>122</v>
      </c>
      <c r="Q15" s="278">
        <v>5</v>
      </c>
      <c r="R15" s="278">
        <v>49</v>
      </c>
    </row>
    <row r="16" spans="1:18" ht="16.5">
      <c r="A16" s="266" t="s">
        <v>120</v>
      </c>
      <c r="B16" s="267" t="s">
        <v>289</v>
      </c>
      <c r="C16" s="268" t="s">
        <v>67</v>
      </c>
      <c r="D16" s="269">
        <v>0.81824924880970262</v>
      </c>
      <c r="E16" s="270">
        <v>5322</v>
      </c>
      <c r="F16" s="271" t="s">
        <v>121</v>
      </c>
      <c r="G16" s="279" t="s">
        <v>252</v>
      </c>
      <c r="H16" s="272">
        <v>12</v>
      </c>
      <c r="I16" s="273">
        <v>2256.5160000000001</v>
      </c>
      <c r="J16" s="274">
        <v>1.1971528258003345E-2</v>
      </c>
      <c r="K16" s="274">
        <v>0.3556218311866951</v>
      </c>
      <c r="L16" s="274">
        <v>0.20252459986988791</v>
      </c>
      <c r="M16" s="275">
        <v>12.162000000000001</v>
      </c>
      <c r="N16" s="276">
        <v>0</v>
      </c>
      <c r="O16" s="276">
        <v>6.5144674356397205</v>
      </c>
      <c r="P16" s="277">
        <v>6</v>
      </c>
      <c r="Q16" s="278">
        <v>0</v>
      </c>
      <c r="R16" s="278">
        <v>147</v>
      </c>
    </row>
    <row r="17" spans="1:18" ht="16.5">
      <c r="A17" s="266" t="s">
        <v>120</v>
      </c>
      <c r="B17" s="267" t="s">
        <v>180</v>
      </c>
      <c r="C17" s="268" t="s">
        <v>67</v>
      </c>
      <c r="D17" s="269">
        <v>0.82911111111111113</v>
      </c>
      <c r="E17" s="270">
        <v>30</v>
      </c>
      <c r="F17" s="271" t="s">
        <v>126</v>
      </c>
      <c r="G17" s="279" t="s">
        <v>220</v>
      </c>
      <c r="H17" s="272">
        <v>3</v>
      </c>
      <c r="I17" s="273">
        <v>2093.5259999999998</v>
      </c>
      <c r="J17" s="274">
        <v>1.5022022759345801E-3</v>
      </c>
      <c r="K17" s="274">
        <v>0.44015176506656245</v>
      </c>
      <c r="L17" s="274">
        <v>0.2030067933237992</v>
      </c>
      <c r="M17" s="275">
        <v>10.005000000000001</v>
      </c>
      <c r="N17" s="276">
        <v>0.14329891293444649</v>
      </c>
      <c r="O17" s="276">
        <v>1.1941576077870542</v>
      </c>
      <c r="P17" s="277">
        <v>89</v>
      </c>
      <c r="Q17" s="278">
        <v>4</v>
      </c>
      <c r="R17" s="278">
        <v>26</v>
      </c>
    </row>
    <row r="18" spans="1:18" ht="16.5">
      <c r="A18" s="266" t="s">
        <v>120</v>
      </c>
      <c r="B18" s="267" t="s">
        <v>565</v>
      </c>
      <c r="C18" s="268" t="s">
        <v>70</v>
      </c>
      <c r="D18" s="269">
        <v>0.78727272727272724</v>
      </c>
      <c r="E18" s="270">
        <v>8642</v>
      </c>
      <c r="F18" s="271" t="s">
        <v>123</v>
      </c>
      <c r="G18" s="279" t="s">
        <v>216</v>
      </c>
      <c r="H18" s="272">
        <v>1</v>
      </c>
      <c r="I18" s="273">
        <v>1529.578</v>
      </c>
      <c r="J18" s="274">
        <v>1.056662461890313E-2</v>
      </c>
      <c r="K18" s="274">
        <v>0.45680604226541904</v>
      </c>
      <c r="L18" s="274">
        <v>0.31054316942320037</v>
      </c>
      <c r="M18" s="275">
        <v>9.0670000000000002</v>
      </c>
      <c r="N18" s="276">
        <v>0</v>
      </c>
      <c r="O18" s="276">
        <v>0.52302007481802171</v>
      </c>
      <c r="P18" s="277">
        <v>146</v>
      </c>
      <c r="Q18" s="278">
        <v>0</v>
      </c>
      <c r="R18" s="278">
        <v>8</v>
      </c>
    </row>
    <row r="19" spans="1:18" ht="16.5">
      <c r="A19" s="266" t="s">
        <v>120</v>
      </c>
      <c r="B19" s="267" t="s">
        <v>182</v>
      </c>
      <c r="C19" s="268" t="s">
        <v>70</v>
      </c>
      <c r="D19" s="269">
        <v>0.79464128067822237</v>
      </c>
      <c r="E19" s="270">
        <v>525</v>
      </c>
      <c r="F19" s="271" t="s">
        <v>126</v>
      </c>
      <c r="G19" s="279" t="s">
        <v>220</v>
      </c>
      <c r="H19" s="272">
        <v>11</v>
      </c>
      <c r="I19" s="273">
        <v>2046.8249999999998</v>
      </c>
      <c r="J19" s="274">
        <v>1.2138709994082645E-2</v>
      </c>
      <c r="K19" s="274">
        <v>0.41129175815380487</v>
      </c>
      <c r="L19" s="274">
        <v>0.28873987761533104</v>
      </c>
      <c r="M19" s="275">
        <v>9.15</v>
      </c>
      <c r="N19" s="276">
        <v>0</v>
      </c>
      <c r="O19" s="276">
        <v>1.3679723474161203</v>
      </c>
      <c r="P19" s="277">
        <v>56</v>
      </c>
      <c r="Q19" s="278">
        <v>0</v>
      </c>
      <c r="R19" s="278">
        <v>28</v>
      </c>
    </row>
    <row r="20" spans="1:18" ht="16.5">
      <c r="A20" s="266" t="s">
        <v>120</v>
      </c>
      <c r="B20" s="267" t="s">
        <v>316</v>
      </c>
      <c r="C20" s="268" t="s">
        <v>67</v>
      </c>
      <c r="D20" s="269">
        <v>0.83535714285714291</v>
      </c>
      <c r="E20" s="270">
        <v>8913</v>
      </c>
      <c r="F20" s="271" t="s">
        <v>130</v>
      </c>
      <c r="G20" s="279" t="s">
        <v>284</v>
      </c>
      <c r="H20" s="272">
        <v>1</v>
      </c>
      <c r="I20" s="273">
        <v>2150.2739999999999</v>
      </c>
      <c r="J20" s="274">
        <v>2.4677755279275002E-2</v>
      </c>
      <c r="K20" s="274">
        <v>0.35365324054907143</v>
      </c>
      <c r="L20" s="274">
        <v>0.10742816961931363</v>
      </c>
      <c r="M20" s="275">
        <v>9.5559999999999992</v>
      </c>
      <c r="N20" s="276">
        <v>0</v>
      </c>
      <c r="O20" s="276">
        <v>3.3019047805070425</v>
      </c>
      <c r="P20" s="277">
        <v>6</v>
      </c>
      <c r="Q20" s="278">
        <v>0</v>
      </c>
      <c r="R20" s="278">
        <v>71</v>
      </c>
    </row>
    <row r="21" spans="1:18" ht="16.5">
      <c r="A21" s="266" t="s">
        <v>120</v>
      </c>
      <c r="B21" s="267" t="s">
        <v>324</v>
      </c>
      <c r="C21" s="268" t="s">
        <v>70</v>
      </c>
      <c r="D21" s="269">
        <v>0.76571428571428579</v>
      </c>
      <c r="E21" s="270">
        <v>4905</v>
      </c>
      <c r="F21" s="271" t="s">
        <v>130</v>
      </c>
      <c r="G21" s="279" t="s">
        <v>224</v>
      </c>
      <c r="H21" s="272">
        <v>1</v>
      </c>
      <c r="I21" s="273">
        <v>1797.8019999999999</v>
      </c>
      <c r="J21" s="274">
        <v>6.6917505055926812E-3</v>
      </c>
      <c r="K21" s="274">
        <v>0.34400601482660054</v>
      </c>
      <c r="L21" s="274">
        <v>0.2486369466715467</v>
      </c>
      <c r="M21" s="275">
        <v>11.46</v>
      </c>
      <c r="N21" s="276">
        <v>0</v>
      </c>
      <c r="O21" s="276">
        <v>1.7799512960826611</v>
      </c>
      <c r="P21" s="277">
        <v>0</v>
      </c>
      <c r="Q21" s="278">
        <v>0</v>
      </c>
      <c r="R21" s="278">
        <v>32</v>
      </c>
    </row>
    <row r="22" spans="1:18" ht="16.5">
      <c r="A22" s="266" t="s">
        <v>120</v>
      </c>
      <c r="B22" s="267" t="s">
        <v>326</v>
      </c>
      <c r="C22" s="268" t="s">
        <v>67</v>
      </c>
      <c r="D22" s="269">
        <v>0.8382142857142858</v>
      </c>
      <c r="E22" s="270">
        <v>2765</v>
      </c>
      <c r="F22" s="271" t="s">
        <v>130</v>
      </c>
      <c r="G22" s="279" t="s">
        <v>278</v>
      </c>
      <c r="H22" s="272">
        <v>1</v>
      </c>
      <c r="I22" s="273">
        <v>2208.9949999999999</v>
      </c>
      <c r="J22" s="274">
        <v>1.1594091142544557E-2</v>
      </c>
      <c r="K22" s="274">
        <v>0.31973707935138634</v>
      </c>
      <c r="L22" s="274">
        <v>0.25441433774182376</v>
      </c>
      <c r="M22" s="275">
        <v>6.8360000000000003</v>
      </c>
      <c r="N22" s="276">
        <v>0</v>
      </c>
      <c r="O22" s="276">
        <v>0.54323346137044226</v>
      </c>
      <c r="P22" s="277">
        <v>6</v>
      </c>
      <c r="Q22" s="278">
        <v>0</v>
      </c>
      <c r="R22" s="278">
        <v>12</v>
      </c>
    </row>
    <row r="23" spans="1:18" ht="16.5">
      <c r="A23" s="266" t="s">
        <v>120</v>
      </c>
      <c r="B23" s="267" t="s">
        <v>449</v>
      </c>
      <c r="C23" s="268" t="s">
        <v>70</v>
      </c>
      <c r="D23" s="269">
        <v>0.77971879439956948</v>
      </c>
      <c r="E23" s="270">
        <v>8784</v>
      </c>
      <c r="F23" s="271" t="s">
        <v>121</v>
      </c>
      <c r="G23" s="279" t="s">
        <v>445</v>
      </c>
      <c r="H23" s="272">
        <v>3</v>
      </c>
      <c r="I23" s="273">
        <v>1705.6080000000002</v>
      </c>
      <c r="J23" s="274">
        <v>2.2203680787276626E-2</v>
      </c>
      <c r="K23" s="274">
        <v>0.36201331264031211</v>
      </c>
      <c r="L23" s="274">
        <v>0.251523210491508</v>
      </c>
      <c r="M23" s="275">
        <v>13.962</v>
      </c>
      <c r="N23" s="276">
        <v>0</v>
      </c>
      <c r="O23" s="276">
        <v>1.9347939268577536</v>
      </c>
      <c r="P23" s="277">
        <v>2</v>
      </c>
      <c r="Q23" s="278">
        <v>0</v>
      </c>
      <c r="R23" s="278">
        <v>33</v>
      </c>
    </row>
    <row r="24" spans="1:18" ht="16.5">
      <c r="A24" s="266" t="s">
        <v>120</v>
      </c>
      <c r="B24" s="267" t="s">
        <v>183</v>
      </c>
      <c r="C24" s="268" t="s">
        <v>67</v>
      </c>
      <c r="D24" s="269">
        <v>0.84095937766114948</v>
      </c>
      <c r="E24" s="270">
        <v>1080</v>
      </c>
      <c r="F24" s="271" t="s">
        <v>121</v>
      </c>
      <c r="G24" s="279" t="s">
        <v>212</v>
      </c>
      <c r="H24" s="272">
        <v>2</v>
      </c>
      <c r="I24" s="273">
        <v>2021.5119999999999</v>
      </c>
      <c r="J24" s="274">
        <v>2.3254636346406617E-2</v>
      </c>
      <c r="K24" s="274">
        <v>0.33456981928112495</v>
      </c>
      <c r="L24" s="274">
        <v>0.14345697675799104</v>
      </c>
      <c r="M24" s="275">
        <v>14.298</v>
      </c>
      <c r="N24" s="276">
        <v>0</v>
      </c>
      <c r="O24" s="276">
        <v>9.4483732968194101</v>
      </c>
      <c r="P24" s="277">
        <v>7</v>
      </c>
      <c r="Q24" s="278">
        <v>0</v>
      </c>
      <c r="R24" s="278">
        <v>191</v>
      </c>
    </row>
    <row r="25" spans="1:18" ht="16.5">
      <c r="A25" s="266" t="s">
        <v>120</v>
      </c>
      <c r="B25" s="267" t="s">
        <v>331</v>
      </c>
      <c r="C25" s="268" t="s">
        <v>67</v>
      </c>
      <c r="D25" s="269">
        <v>0.84121615106725589</v>
      </c>
      <c r="E25" s="270">
        <v>9677</v>
      </c>
      <c r="F25" s="271" t="s">
        <v>121</v>
      </c>
      <c r="G25" s="279" t="s">
        <v>218</v>
      </c>
      <c r="H25" s="272">
        <v>4</v>
      </c>
      <c r="I25" s="273">
        <v>2130.3290000000002</v>
      </c>
      <c r="J25" s="274">
        <v>9.2479351797472922E-3</v>
      </c>
      <c r="K25" s="274">
        <v>0.33183943751275219</v>
      </c>
      <c r="L25" s="274">
        <v>0.15584447284902941</v>
      </c>
      <c r="M25" s="275">
        <v>10.923</v>
      </c>
      <c r="N25" s="276">
        <v>0</v>
      </c>
      <c r="O25" s="276">
        <v>4.6941106279828135</v>
      </c>
      <c r="P25" s="277">
        <v>1</v>
      </c>
      <c r="Q25" s="278">
        <v>0</v>
      </c>
      <c r="R25" s="278">
        <v>100</v>
      </c>
    </row>
    <row r="26" spans="1:18" ht="16.5">
      <c r="A26" s="266" t="s">
        <v>120</v>
      </c>
      <c r="B26" s="267" t="s">
        <v>335</v>
      </c>
      <c r="C26" s="268" t="s">
        <v>70</v>
      </c>
      <c r="D26" s="269">
        <v>0.66795454545454547</v>
      </c>
      <c r="E26" s="270">
        <v>8030</v>
      </c>
      <c r="F26" s="271" t="s">
        <v>123</v>
      </c>
      <c r="G26" s="279" t="s">
        <v>216</v>
      </c>
      <c r="H26" s="272">
        <v>1</v>
      </c>
      <c r="I26" s="273">
        <v>2206.203</v>
      </c>
      <c r="J26" s="274">
        <v>1.8336355177805091E-3</v>
      </c>
      <c r="K26" s="274">
        <v>0.48156097398773751</v>
      </c>
      <c r="L26" s="274">
        <v>0.25609610720319026</v>
      </c>
      <c r="M26" s="275">
        <v>11.364000000000001</v>
      </c>
      <c r="N26" s="276">
        <v>0.86120814811692303</v>
      </c>
      <c r="O26" s="276">
        <v>3.1275453800035629</v>
      </c>
      <c r="P26" s="277">
        <v>217</v>
      </c>
      <c r="Q26" s="278">
        <v>19</v>
      </c>
      <c r="R26" s="278">
        <v>69</v>
      </c>
    </row>
    <row r="27" spans="1:18" ht="16.5">
      <c r="A27" s="266" t="s">
        <v>120</v>
      </c>
      <c r="B27" s="267" t="s">
        <v>185</v>
      </c>
      <c r="C27" s="268" t="s">
        <v>70</v>
      </c>
      <c r="D27" s="269">
        <v>0.746</v>
      </c>
      <c r="E27" s="270">
        <v>1797</v>
      </c>
      <c r="F27" s="271" t="s">
        <v>126</v>
      </c>
      <c r="G27" s="279" t="s">
        <v>228</v>
      </c>
      <c r="H27" s="272">
        <v>1</v>
      </c>
      <c r="I27" s="273">
        <v>2242.3980000000001</v>
      </c>
      <c r="J27" s="274">
        <v>3.7441790258059188E-2</v>
      </c>
      <c r="K27" s="274">
        <v>0.41675999661199131</v>
      </c>
      <c r="L27" s="274">
        <v>0.23234055685030042</v>
      </c>
      <c r="M27" s="275">
        <v>9.3490000000000002</v>
      </c>
      <c r="N27" s="276">
        <v>0</v>
      </c>
      <c r="O27" s="276">
        <v>0.49054628125783201</v>
      </c>
      <c r="P27" s="277">
        <v>91</v>
      </c>
      <c r="Q27" s="278">
        <v>0</v>
      </c>
      <c r="R27" s="278">
        <v>11</v>
      </c>
    </row>
    <row r="28" spans="1:18" ht="16.5">
      <c r="A28" s="266" t="s">
        <v>120</v>
      </c>
      <c r="B28" s="267" t="s">
        <v>339</v>
      </c>
      <c r="C28" s="268" t="s">
        <v>67</v>
      </c>
      <c r="D28" s="269">
        <v>0.83234647958483698</v>
      </c>
      <c r="E28" s="270">
        <v>2942</v>
      </c>
      <c r="F28" s="271" t="s">
        <v>121</v>
      </c>
      <c r="G28" s="279" t="s">
        <v>212</v>
      </c>
      <c r="H28" s="272">
        <v>2</v>
      </c>
      <c r="I28" s="273">
        <v>1590.981</v>
      </c>
      <c r="J28" s="274">
        <v>1.8014441296012363E-2</v>
      </c>
      <c r="K28" s="274">
        <v>0.33991306221503281</v>
      </c>
      <c r="L28" s="274">
        <v>0.21307608324675154</v>
      </c>
      <c r="M28" s="275">
        <v>14.029</v>
      </c>
      <c r="N28" s="276">
        <v>0</v>
      </c>
      <c r="O28" s="276">
        <v>3.456986601348476</v>
      </c>
      <c r="P28" s="277">
        <v>8</v>
      </c>
      <c r="Q28" s="278">
        <v>0</v>
      </c>
      <c r="R28" s="278">
        <v>55</v>
      </c>
    </row>
    <row r="29" spans="1:18" ht="16.5">
      <c r="A29" s="266" t="s">
        <v>120</v>
      </c>
      <c r="B29" s="267" t="s">
        <v>341</v>
      </c>
      <c r="C29" s="268" t="s">
        <v>70</v>
      </c>
      <c r="D29" s="269">
        <v>0.79969355485806026</v>
      </c>
      <c r="E29" s="270">
        <v>6652</v>
      </c>
      <c r="F29" s="271" t="s">
        <v>121</v>
      </c>
      <c r="G29" s="279" t="s">
        <v>243</v>
      </c>
      <c r="H29" s="272">
        <v>11</v>
      </c>
      <c r="I29" s="273">
        <v>2236.2850000000003</v>
      </c>
      <c r="J29" s="274">
        <v>3.2475482493326539E-2</v>
      </c>
      <c r="K29" s="274">
        <v>0.39618414035334992</v>
      </c>
      <c r="L29" s="274">
        <v>0.24191907560977247</v>
      </c>
      <c r="M29" s="275">
        <v>12.587</v>
      </c>
      <c r="N29" s="276">
        <v>0.17886807808485947</v>
      </c>
      <c r="O29" s="276">
        <v>10.061329392273345</v>
      </c>
      <c r="P29" s="277">
        <v>75</v>
      </c>
      <c r="Q29" s="278">
        <v>4</v>
      </c>
      <c r="R29" s="278">
        <v>225</v>
      </c>
    </row>
    <row r="30" spans="1:18" ht="16.5">
      <c r="A30" s="266" t="s">
        <v>120</v>
      </c>
      <c r="B30" s="267" t="s">
        <v>186</v>
      </c>
      <c r="C30" s="268" t="s">
        <v>70</v>
      </c>
      <c r="D30" s="269">
        <v>0.76867386992874687</v>
      </c>
      <c r="E30" s="270">
        <v>3233</v>
      </c>
      <c r="F30" s="271" t="s">
        <v>130</v>
      </c>
      <c r="G30" s="279" t="s">
        <v>217</v>
      </c>
      <c r="H30" s="272">
        <v>2</v>
      </c>
      <c r="I30" s="273">
        <v>2207.6010000000001</v>
      </c>
      <c r="J30" s="274">
        <v>2.2997200307699434E-2</v>
      </c>
      <c r="K30" s="274">
        <v>0.37721744283587749</v>
      </c>
      <c r="L30" s="274">
        <v>0.16443188782755577</v>
      </c>
      <c r="M30" s="275">
        <v>9.6509999999999998</v>
      </c>
      <c r="N30" s="276">
        <v>0</v>
      </c>
      <c r="O30" s="276">
        <v>1.5854314253345598</v>
      </c>
      <c r="P30" s="277">
        <v>31</v>
      </c>
      <c r="Q30" s="278">
        <v>0</v>
      </c>
      <c r="R30" s="278">
        <v>35</v>
      </c>
    </row>
    <row r="31" spans="1:18" ht="16.5">
      <c r="A31" s="266" t="s">
        <v>120</v>
      </c>
      <c r="B31" s="267" t="s">
        <v>346</v>
      </c>
      <c r="C31" s="268" t="s">
        <v>70</v>
      </c>
      <c r="D31" s="269">
        <v>0.78900514025103086</v>
      </c>
      <c r="E31" s="270">
        <v>1397</v>
      </c>
      <c r="F31" s="271" t="s">
        <v>121</v>
      </c>
      <c r="G31" s="279" t="s">
        <v>245</v>
      </c>
      <c r="H31" s="272">
        <v>4</v>
      </c>
      <c r="I31" s="273">
        <v>2134.1819999999998</v>
      </c>
      <c r="J31" s="274">
        <v>1.5594782421952419E-2</v>
      </c>
      <c r="K31" s="274">
        <v>0.35625227731707604</v>
      </c>
      <c r="L31" s="274">
        <v>4.0296469560702888E-2</v>
      </c>
      <c r="M31" s="275">
        <v>11.173</v>
      </c>
      <c r="N31" s="276">
        <v>0</v>
      </c>
      <c r="O31" s="276">
        <v>47.65291807352888</v>
      </c>
      <c r="P31" s="277">
        <v>4</v>
      </c>
      <c r="Q31" s="278">
        <v>0</v>
      </c>
      <c r="R31" s="278">
        <v>1118</v>
      </c>
    </row>
    <row r="32" spans="1:18" ht="16.5">
      <c r="A32" s="266" t="s">
        <v>120</v>
      </c>
      <c r="B32" s="267" t="s">
        <v>470</v>
      </c>
      <c r="C32" s="268" t="s">
        <v>67</v>
      </c>
      <c r="D32" s="269">
        <v>0.83199729345776796</v>
      </c>
      <c r="E32" s="270">
        <v>5435</v>
      </c>
      <c r="F32" s="271" t="s">
        <v>129</v>
      </c>
      <c r="G32" s="279" t="s">
        <v>215</v>
      </c>
      <c r="H32" s="272">
        <v>9</v>
      </c>
      <c r="I32" s="273">
        <v>1910.8520000000001</v>
      </c>
      <c r="J32" s="274">
        <v>1.6458311636411913E-2</v>
      </c>
      <c r="K32" s="274">
        <v>0.4121144258374011</v>
      </c>
      <c r="L32" s="274">
        <v>0.22712381701984244</v>
      </c>
      <c r="M32" s="275">
        <v>8.3109999999999999</v>
      </c>
      <c r="N32" s="276">
        <v>0</v>
      </c>
      <c r="O32" s="276">
        <v>2.6166338366341297</v>
      </c>
      <c r="P32" s="277">
        <v>95</v>
      </c>
      <c r="Q32" s="278">
        <v>0</v>
      </c>
      <c r="R32" s="278">
        <v>50</v>
      </c>
    </row>
    <row r="33" spans="1:18" ht="16.5">
      <c r="A33" s="266" t="s">
        <v>120</v>
      </c>
      <c r="B33" s="267" t="s">
        <v>187</v>
      </c>
      <c r="C33" s="268" t="s">
        <v>70</v>
      </c>
      <c r="D33" s="269">
        <v>0.70895771175767464</v>
      </c>
      <c r="E33" s="270">
        <v>5256</v>
      </c>
      <c r="F33" s="271" t="s">
        <v>130</v>
      </c>
      <c r="G33" s="279" t="s">
        <v>226</v>
      </c>
      <c r="H33" s="272">
        <v>2</v>
      </c>
      <c r="I33" s="273">
        <v>2010.316</v>
      </c>
      <c r="J33" s="274">
        <v>2.0630568859181679E-2</v>
      </c>
      <c r="K33" s="274">
        <v>0.382117922665557</v>
      </c>
      <c r="L33" s="274">
        <v>0.28154777656845986</v>
      </c>
      <c r="M33" s="275">
        <v>13.137</v>
      </c>
      <c r="N33" s="276">
        <v>0</v>
      </c>
      <c r="O33" s="276">
        <v>9.2522767564900246</v>
      </c>
      <c r="P33" s="277">
        <v>33</v>
      </c>
      <c r="Q33" s="278">
        <v>16</v>
      </c>
      <c r="R33" s="278">
        <v>190</v>
      </c>
    </row>
    <row r="34" spans="1:18" ht="16.5">
      <c r="A34" s="266" t="s">
        <v>120</v>
      </c>
      <c r="B34" s="267" t="s">
        <v>188</v>
      </c>
      <c r="C34" s="268" t="s">
        <v>67</v>
      </c>
      <c r="D34" s="269">
        <v>0.81753655058723096</v>
      </c>
      <c r="E34" s="270">
        <v>5585</v>
      </c>
      <c r="F34" s="271" t="s">
        <v>128</v>
      </c>
      <c r="G34" s="279" t="s">
        <v>227</v>
      </c>
      <c r="H34" s="272">
        <v>9</v>
      </c>
      <c r="I34" s="273">
        <v>2453.9829999999997</v>
      </c>
      <c r="J34" s="274">
        <v>3.541444946245878E-2</v>
      </c>
      <c r="K34" s="274">
        <v>0.32558225108012406</v>
      </c>
      <c r="L34" s="274">
        <v>0.17441033617592297</v>
      </c>
      <c r="M34" s="275">
        <v>9.1319999999999997</v>
      </c>
      <c r="N34" s="276">
        <v>0</v>
      </c>
      <c r="O34" s="276">
        <v>3.2192562051163356</v>
      </c>
      <c r="P34" s="277">
        <v>32</v>
      </c>
      <c r="Q34" s="278">
        <v>0</v>
      </c>
      <c r="R34" s="278">
        <v>79</v>
      </c>
    </row>
    <row r="35" spans="1:18" ht="16.5">
      <c r="A35" s="266" t="s">
        <v>120</v>
      </c>
      <c r="B35" s="267" t="s">
        <v>364</v>
      </c>
      <c r="C35" s="268" t="s">
        <v>70</v>
      </c>
      <c r="D35" s="269">
        <v>0.79578426560391202</v>
      </c>
      <c r="E35" s="270">
        <v>975</v>
      </c>
      <c r="F35" s="271" t="s">
        <v>121</v>
      </c>
      <c r="G35" s="279" t="s">
        <v>251</v>
      </c>
      <c r="H35" s="272">
        <v>13</v>
      </c>
      <c r="I35" s="273">
        <v>1999.5340000000001</v>
      </c>
      <c r="J35" s="274">
        <v>2.4516842684506032E-2</v>
      </c>
      <c r="K35" s="274">
        <v>0.37788293979207432</v>
      </c>
      <c r="L35" s="274">
        <v>0.23855558345094405</v>
      </c>
      <c r="M35" s="275">
        <v>12.153</v>
      </c>
      <c r="N35" s="276">
        <v>0</v>
      </c>
      <c r="O35" s="276">
        <v>2.4505709830390479</v>
      </c>
      <c r="P35" s="277">
        <v>36</v>
      </c>
      <c r="Q35" s="278">
        <v>0</v>
      </c>
      <c r="R35" s="278">
        <v>49</v>
      </c>
    </row>
    <row r="36" spans="1:18" ht="16.5">
      <c r="A36" s="266" t="s">
        <v>120</v>
      </c>
      <c r="B36" s="267" t="s">
        <v>368</v>
      </c>
      <c r="C36" s="268" t="s">
        <v>67</v>
      </c>
      <c r="D36" s="269">
        <v>0.81647503749160977</v>
      </c>
      <c r="E36" s="270">
        <v>7274</v>
      </c>
      <c r="F36" s="271" t="s">
        <v>121</v>
      </c>
      <c r="G36" s="279" t="s">
        <v>251</v>
      </c>
      <c r="H36" s="272">
        <v>2</v>
      </c>
      <c r="I36" s="273">
        <v>1974.5630000000001</v>
      </c>
      <c r="J36" s="274">
        <v>2.0928478115591943E-2</v>
      </c>
      <c r="K36" s="274">
        <v>0.34152025216921345</v>
      </c>
      <c r="L36" s="274">
        <v>0.21574393929188382</v>
      </c>
      <c r="M36" s="275">
        <v>12.718</v>
      </c>
      <c r="N36" s="276">
        <v>0</v>
      </c>
      <c r="O36" s="276">
        <v>6.4824470021974481</v>
      </c>
      <c r="P36" s="277">
        <v>3</v>
      </c>
      <c r="Q36" s="278">
        <v>0</v>
      </c>
      <c r="R36" s="278">
        <v>128</v>
      </c>
    </row>
    <row r="37" spans="1:18" ht="16.5">
      <c r="A37" s="266" t="s">
        <v>120</v>
      </c>
      <c r="B37" s="267" t="s">
        <v>190</v>
      </c>
      <c r="C37" s="268" t="s">
        <v>67</v>
      </c>
      <c r="D37" s="269">
        <v>0.84178832111433355</v>
      </c>
      <c r="E37" s="270">
        <v>9644</v>
      </c>
      <c r="F37" s="271" t="s">
        <v>121</v>
      </c>
      <c r="G37" s="279" t="s">
        <v>222</v>
      </c>
      <c r="H37" s="272">
        <v>2</v>
      </c>
      <c r="I37" s="273">
        <v>2052.7110000000002</v>
      </c>
      <c r="J37" s="274">
        <v>2.8050517192355063E-2</v>
      </c>
      <c r="K37" s="274">
        <v>0.33305976036181745</v>
      </c>
      <c r="L37" s="274">
        <v>0.18560820300568373</v>
      </c>
      <c r="M37" s="275">
        <v>13.007999999999999</v>
      </c>
      <c r="N37" s="276">
        <v>0.14614819134305801</v>
      </c>
      <c r="O37" s="276">
        <v>6.9663971206857651</v>
      </c>
      <c r="P37" s="277">
        <v>7</v>
      </c>
      <c r="Q37" s="278">
        <v>3</v>
      </c>
      <c r="R37" s="278">
        <v>143</v>
      </c>
    </row>
    <row r="38" spans="1:18" ht="16.5">
      <c r="A38" s="266" t="s">
        <v>120</v>
      </c>
      <c r="B38" s="267" t="s">
        <v>374</v>
      </c>
      <c r="C38" s="268" t="s">
        <v>67</v>
      </c>
      <c r="D38" s="269">
        <v>0.82796565472561801</v>
      </c>
      <c r="E38" s="270">
        <v>9881</v>
      </c>
      <c r="F38" s="271" t="s">
        <v>128</v>
      </c>
      <c r="G38" s="279" t="s">
        <v>227</v>
      </c>
      <c r="H38" s="272">
        <v>7</v>
      </c>
      <c r="I38" s="273">
        <v>2493.0219999999999</v>
      </c>
      <c r="J38" s="274">
        <v>2.0614729538465017E-2</v>
      </c>
      <c r="K38" s="274">
        <v>0.35858462377663608</v>
      </c>
      <c r="L38" s="274">
        <v>0.28198708234423925</v>
      </c>
      <c r="M38" s="275">
        <v>8.4890000000000008</v>
      </c>
      <c r="N38" s="276">
        <v>0</v>
      </c>
      <c r="O38" s="276">
        <v>1.3638066571414131</v>
      </c>
      <c r="P38" s="277">
        <v>54</v>
      </c>
      <c r="Q38" s="278">
        <v>0</v>
      </c>
      <c r="R38" s="278">
        <v>34</v>
      </c>
    </row>
    <row r="39" spans="1:18" ht="16.5">
      <c r="A39" s="266" t="s">
        <v>120</v>
      </c>
      <c r="B39" s="267" t="s">
        <v>376</v>
      </c>
      <c r="C39" s="268" t="s">
        <v>67</v>
      </c>
      <c r="D39" s="269">
        <v>0.82281643553478279</v>
      </c>
      <c r="E39" s="270">
        <v>7318</v>
      </c>
      <c r="F39" s="271" t="s">
        <v>121</v>
      </c>
      <c r="G39" s="279" t="s">
        <v>223</v>
      </c>
      <c r="H39" s="272">
        <v>2</v>
      </c>
      <c r="I39" s="273">
        <v>2264.5079999999998</v>
      </c>
      <c r="J39" s="274">
        <v>2.3964513193959817E-2</v>
      </c>
      <c r="K39" s="274">
        <v>0.32505488179056857</v>
      </c>
      <c r="L39" s="274">
        <v>0.14661021290275858</v>
      </c>
      <c r="M39" s="275">
        <v>9.2309999999999999</v>
      </c>
      <c r="N39" s="276">
        <v>0</v>
      </c>
      <c r="O39" s="276">
        <v>2.0313463233514741</v>
      </c>
      <c r="P39" s="277">
        <v>1</v>
      </c>
      <c r="Q39" s="278">
        <v>0</v>
      </c>
      <c r="R39" s="278">
        <v>46</v>
      </c>
    </row>
    <row r="40" spans="1:18" ht="16.5">
      <c r="A40" s="266" t="s">
        <v>120</v>
      </c>
      <c r="B40" s="267" t="s">
        <v>378</v>
      </c>
      <c r="C40" s="268" t="s">
        <v>70</v>
      </c>
      <c r="D40" s="269">
        <v>0.73604113481242084</v>
      </c>
      <c r="E40" s="270">
        <v>6861</v>
      </c>
      <c r="F40" s="271" t="s">
        <v>127</v>
      </c>
      <c r="G40" s="279" t="s">
        <v>277</v>
      </c>
      <c r="H40" s="272">
        <v>2</v>
      </c>
      <c r="I40" s="273">
        <v>1770.8150000000001</v>
      </c>
      <c r="J40" s="274">
        <v>8.8942763820405116E-3</v>
      </c>
      <c r="K40" s="274">
        <v>0.36052718436166709</v>
      </c>
      <c r="L40" s="274">
        <v>0.32866222615010604</v>
      </c>
      <c r="M40" s="275">
        <v>10.659000000000001</v>
      </c>
      <c r="N40" s="276">
        <v>0</v>
      </c>
      <c r="O40" s="276">
        <v>3.8965109285837309</v>
      </c>
      <c r="P40" s="277">
        <v>2</v>
      </c>
      <c r="Q40" s="278">
        <v>0</v>
      </c>
      <c r="R40" s="278">
        <v>69</v>
      </c>
    </row>
    <row r="41" spans="1:18" ht="16.5">
      <c r="A41" s="266" t="s">
        <v>120</v>
      </c>
      <c r="B41" s="267" t="s">
        <v>380</v>
      </c>
      <c r="C41" s="268" t="s">
        <v>67</v>
      </c>
      <c r="D41" s="269">
        <v>0.83709905920967864</v>
      </c>
      <c r="E41" s="270">
        <v>1554</v>
      </c>
      <c r="F41" s="271" t="s">
        <v>121</v>
      </c>
      <c r="G41" s="279" t="s">
        <v>244</v>
      </c>
      <c r="H41" s="272">
        <v>2</v>
      </c>
      <c r="I41" s="273">
        <v>2219.1979999999999</v>
      </c>
      <c r="J41" s="274">
        <v>1.1035435427458842E-2</v>
      </c>
      <c r="K41" s="274">
        <v>0.32474021486277094</v>
      </c>
      <c r="L41" s="274">
        <v>0.14464684989802623</v>
      </c>
      <c r="M41" s="275">
        <v>9.1739999999999995</v>
      </c>
      <c r="N41" s="276">
        <v>0</v>
      </c>
      <c r="O41" s="276">
        <v>5.0468682830463978</v>
      </c>
      <c r="P41" s="277">
        <v>6</v>
      </c>
      <c r="Q41" s="278">
        <v>0</v>
      </c>
      <c r="R41" s="278">
        <v>112</v>
      </c>
    </row>
    <row r="42" spans="1:18" ht="16.5">
      <c r="A42" s="266" t="s">
        <v>120</v>
      </c>
      <c r="B42" s="267" t="s">
        <v>391</v>
      </c>
      <c r="C42" s="268" t="s">
        <v>67</v>
      </c>
      <c r="D42" s="269">
        <v>0.84369896027293545</v>
      </c>
      <c r="E42" s="270">
        <v>9381</v>
      </c>
      <c r="F42" s="271" t="s">
        <v>121</v>
      </c>
      <c r="G42" s="279" t="s">
        <v>243</v>
      </c>
      <c r="H42" s="272">
        <v>3</v>
      </c>
      <c r="I42" s="273">
        <v>1696.26</v>
      </c>
      <c r="J42" s="274">
        <v>1.7705886672396479E-2</v>
      </c>
      <c r="K42" s="274">
        <v>0.33055711578030861</v>
      </c>
      <c r="L42" s="274">
        <v>0.23050711565443976</v>
      </c>
      <c r="M42" s="275">
        <v>10.483000000000001</v>
      </c>
      <c r="N42" s="276">
        <v>0</v>
      </c>
      <c r="O42" s="276">
        <v>6.6617145956398192</v>
      </c>
      <c r="P42" s="277">
        <v>0</v>
      </c>
      <c r="Q42" s="278">
        <v>0</v>
      </c>
      <c r="R42" s="278">
        <v>113</v>
      </c>
    </row>
    <row r="43" spans="1:18" ht="16.5">
      <c r="A43" s="266" t="s">
        <v>120</v>
      </c>
      <c r="B43" s="267" t="s">
        <v>192</v>
      </c>
      <c r="C43" s="268" t="s">
        <v>67</v>
      </c>
      <c r="D43" s="269">
        <v>0.80732432055799586</v>
      </c>
      <c r="E43" s="270">
        <v>1002</v>
      </c>
      <c r="F43" s="271" t="s">
        <v>130</v>
      </c>
      <c r="G43" s="279" t="s">
        <v>217</v>
      </c>
      <c r="H43" s="272">
        <v>10</v>
      </c>
      <c r="I43" s="273">
        <v>2220.4650000000001</v>
      </c>
      <c r="J43" s="274">
        <v>2.8683037815288612E-2</v>
      </c>
      <c r="K43" s="274">
        <v>0.40147063980037495</v>
      </c>
      <c r="L43" s="274">
        <v>0.25039800222025566</v>
      </c>
      <c r="M43" s="275">
        <v>8.6189999999999998</v>
      </c>
      <c r="N43" s="276">
        <v>4.5035611910117922E-2</v>
      </c>
      <c r="O43" s="276">
        <v>0.72056979056188675</v>
      </c>
      <c r="P43" s="277">
        <v>90</v>
      </c>
      <c r="Q43" s="278">
        <v>1</v>
      </c>
      <c r="R43" s="278">
        <v>16</v>
      </c>
    </row>
    <row r="44" spans="1:18" ht="16.5">
      <c r="A44" s="266" t="s">
        <v>120</v>
      </c>
      <c r="B44" s="267" t="s">
        <v>193</v>
      </c>
      <c r="C44" s="268" t="s">
        <v>67</v>
      </c>
      <c r="D44" s="269">
        <v>0.81996535640099366</v>
      </c>
      <c r="E44" s="270">
        <v>4558</v>
      </c>
      <c r="F44" s="271" t="s">
        <v>130</v>
      </c>
      <c r="G44" s="279" t="s">
        <v>278</v>
      </c>
      <c r="H44" s="272">
        <v>9</v>
      </c>
      <c r="I44" s="273">
        <v>2025.4940000000001</v>
      </c>
      <c r="J44" s="274">
        <v>1.0313297461847757E-2</v>
      </c>
      <c r="K44" s="274">
        <v>0.4031021315490827</v>
      </c>
      <c r="L44" s="274">
        <v>0.293236450214724</v>
      </c>
      <c r="M44" s="275">
        <v>9.3450000000000006</v>
      </c>
      <c r="N44" s="276">
        <v>0</v>
      </c>
      <c r="O44" s="276">
        <v>3.6040590591727248</v>
      </c>
      <c r="P44" s="277">
        <v>77</v>
      </c>
      <c r="Q44" s="278">
        <v>0</v>
      </c>
      <c r="R44" s="278">
        <v>73</v>
      </c>
    </row>
    <row r="45" spans="1:18" ht="16.5">
      <c r="A45" s="266" t="s">
        <v>120</v>
      </c>
      <c r="B45" s="267" t="s">
        <v>194</v>
      </c>
      <c r="C45" s="268" t="s">
        <v>67</v>
      </c>
      <c r="D45" s="269">
        <v>0.81737530196282049</v>
      </c>
      <c r="E45" s="270">
        <v>5248</v>
      </c>
      <c r="F45" s="271" t="s">
        <v>125</v>
      </c>
      <c r="G45" s="279" t="s">
        <v>264</v>
      </c>
      <c r="H45" s="272">
        <v>9</v>
      </c>
      <c r="I45" s="273">
        <v>1728.7759999999998</v>
      </c>
      <c r="J45" s="274">
        <v>2.1983345504510178E-2</v>
      </c>
      <c r="K45" s="274">
        <v>0.45511577940011277</v>
      </c>
      <c r="L45" s="274">
        <v>0.42682281362278035</v>
      </c>
      <c r="M45" s="275">
        <v>8.0660000000000007</v>
      </c>
      <c r="N45" s="276">
        <v>0.11568878790543137</v>
      </c>
      <c r="O45" s="276">
        <v>1.4461098488178921</v>
      </c>
      <c r="P45" s="277">
        <v>137</v>
      </c>
      <c r="Q45" s="278">
        <v>2</v>
      </c>
      <c r="R45" s="278">
        <v>25</v>
      </c>
    </row>
    <row r="46" spans="1:18" ht="16.5">
      <c r="A46" s="266" t="s">
        <v>120</v>
      </c>
      <c r="B46" s="267" t="s">
        <v>400</v>
      </c>
      <c r="C46" s="268" t="s">
        <v>67</v>
      </c>
      <c r="D46" s="269">
        <v>0.8116001217522022</v>
      </c>
      <c r="E46" s="270">
        <v>1722</v>
      </c>
      <c r="F46" s="271" t="s">
        <v>121</v>
      </c>
      <c r="G46" s="279" t="s">
        <v>243</v>
      </c>
      <c r="H46" s="272">
        <v>3</v>
      </c>
      <c r="I46" s="273">
        <v>2168.884</v>
      </c>
      <c r="J46" s="274">
        <v>1.1552623530914507E-2</v>
      </c>
      <c r="K46" s="274">
        <v>0.3371867638090903</v>
      </c>
      <c r="L46" s="274">
        <v>0.20701890926393482</v>
      </c>
      <c r="M46" s="275">
        <v>11.353999999999999</v>
      </c>
      <c r="N46" s="276">
        <v>0.876026564813978</v>
      </c>
      <c r="O46" s="276">
        <v>6.593252566757835</v>
      </c>
      <c r="P46" s="277">
        <v>3</v>
      </c>
      <c r="Q46" s="278">
        <v>19</v>
      </c>
      <c r="R46" s="278">
        <v>143</v>
      </c>
    </row>
    <row r="47" spans="1:18" ht="16.5">
      <c r="A47" s="266" t="s">
        <v>120</v>
      </c>
      <c r="B47" s="267" t="s">
        <v>402</v>
      </c>
      <c r="C47" s="268" t="s">
        <v>70</v>
      </c>
      <c r="D47" s="269">
        <v>0.77357142857142858</v>
      </c>
      <c r="E47" s="270">
        <v>7619</v>
      </c>
      <c r="F47" s="271" t="s">
        <v>130</v>
      </c>
      <c r="G47" s="279" t="s">
        <v>282</v>
      </c>
      <c r="H47" s="272">
        <v>1</v>
      </c>
      <c r="I47" s="273">
        <v>2003.048</v>
      </c>
      <c r="J47" s="274">
        <v>2.3039053685911678E-2</v>
      </c>
      <c r="K47" s="274">
        <v>0.33622085553589282</v>
      </c>
      <c r="L47" s="274">
        <v>0.24063327488906905</v>
      </c>
      <c r="M47" s="275">
        <v>10.680999999999999</v>
      </c>
      <c r="N47" s="276">
        <v>0</v>
      </c>
      <c r="O47" s="276">
        <v>28.306860344834472</v>
      </c>
      <c r="P47" s="277">
        <v>3</v>
      </c>
      <c r="Q47" s="278">
        <v>0</v>
      </c>
      <c r="R47" s="278">
        <v>567</v>
      </c>
    </row>
    <row r="48" spans="1:18" ht="16.5">
      <c r="A48" s="266" t="s">
        <v>120</v>
      </c>
      <c r="B48" s="267" t="s">
        <v>195</v>
      </c>
      <c r="C48" s="268" t="s">
        <v>67</v>
      </c>
      <c r="D48" s="269">
        <v>0.80265888170929323</v>
      </c>
      <c r="E48" s="270">
        <v>33</v>
      </c>
      <c r="F48" s="271" t="s">
        <v>121</v>
      </c>
      <c r="G48" s="279" t="s">
        <v>218</v>
      </c>
      <c r="H48" s="272">
        <v>2</v>
      </c>
      <c r="I48" s="273">
        <v>1937.0130000000001</v>
      </c>
      <c r="J48" s="274">
        <v>2.2350286009096623E-2</v>
      </c>
      <c r="K48" s="274">
        <v>0.34924638770544253</v>
      </c>
      <c r="L48" s="274">
        <v>0.22973516440003244</v>
      </c>
      <c r="M48" s="275">
        <v>12.340999999999999</v>
      </c>
      <c r="N48" s="276">
        <v>0.10325175928091344</v>
      </c>
      <c r="O48" s="276">
        <v>8.1568889831921609</v>
      </c>
      <c r="P48" s="277">
        <v>22</v>
      </c>
      <c r="Q48" s="278">
        <v>2</v>
      </c>
      <c r="R48" s="278">
        <v>158</v>
      </c>
    </row>
    <row r="49" spans="1:18" ht="16.5">
      <c r="A49" s="266" t="s">
        <v>120</v>
      </c>
      <c r="B49" s="267" t="s">
        <v>639</v>
      </c>
      <c r="C49" s="268" t="s">
        <v>70</v>
      </c>
      <c r="D49" s="269">
        <v>0.79950381195605835</v>
      </c>
      <c r="E49" s="270">
        <v>5512</v>
      </c>
      <c r="F49" s="271" t="s">
        <v>129</v>
      </c>
      <c r="G49" s="279" t="s">
        <v>215</v>
      </c>
      <c r="H49" s="272">
        <v>10</v>
      </c>
      <c r="I49" s="273">
        <v>1604.1839999999997</v>
      </c>
      <c r="J49" s="274">
        <v>1.5414323812616138E-2</v>
      </c>
      <c r="K49" s="274">
        <v>0.44948921718686402</v>
      </c>
      <c r="L49" s="274">
        <v>0.21319250160829431</v>
      </c>
      <c r="M49" s="275">
        <v>8.73</v>
      </c>
      <c r="N49" s="276">
        <v>6.2336988774355069E-2</v>
      </c>
      <c r="O49" s="276">
        <v>6.0466879111124419</v>
      </c>
      <c r="P49" s="277">
        <v>91</v>
      </c>
      <c r="Q49" s="278">
        <v>1</v>
      </c>
      <c r="R49" s="278">
        <v>97</v>
      </c>
    </row>
    <row r="50" spans="1:18" ht="16.5">
      <c r="A50" s="266" t="s">
        <v>120</v>
      </c>
      <c r="B50" s="267" t="s">
        <v>409</v>
      </c>
      <c r="C50" s="268" t="s">
        <v>70</v>
      </c>
      <c r="D50" s="269">
        <v>0.79983780612235711</v>
      </c>
      <c r="E50" s="270">
        <v>2278</v>
      </c>
      <c r="F50" s="271" t="s">
        <v>124</v>
      </c>
      <c r="G50" s="279" t="s">
        <v>221</v>
      </c>
      <c r="H50" s="272">
        <v>8</v>
      </c>
      <c r="I50" s="273">
        <v>2519.5499999999997</v>
      </c>
      <c r="J50" s="274">
        <v>9.3829778391064135E-3</v>
      </c>
      <c r="K50" s="274">
        <v>0.44034340461330579</v>
      </c>
      <c r="L50" s="274">
        <v>0.20956123117223313</v>
      </c>
      <c r="M50" s="275">
        <v>9.2620000000000005</v>
      </c>
      <c r="N50" s="276">
        <v>0</v>
      </c>
      <c r="O50" s="276">
        <v>5.4771685420015483</v>
      </c>
      <c r="P50" s="277">
        <v>115</v>
      </c>
      <c r="Q50" s="278">
        <v>0</v>
      </c>
      <c r="R50" s="278">
        <v>138</v>
      </c>
    </row>
    <row r="51" spans="1:18" ht="16.5">
      <c r="A51" s="266" t="s">
        <v>120</v>
      </c>
      <c r="B51" s="267" t="s">
        <v>413</v>
      </c>
      <c r="C51" s="268" t="s">
        <v>70</v>
      </c>
      <c r="D51" s="269">
        <v>0.79551724137931035</v>
      </c>
      <c r="E51" s="270">
        <v>3019</v>
      </c>
      <c r="F51" s="271" t="s">
        <v>129</v>
      </c>
      <c r="G51" s="279" t="s">
        <v>215</v>
      </c>
      <c r="H51" s="272">
        <v>1</v>
      </c>
      <c r="I51" s="273">
        <v>859.66600000000005</v>
      </c>
      <c r="J51" s="274">
        <v>1.114420809306042E-2</v>
      </c>
      <c r="K51" s="274">
        <v>0.35114000355596292</v>
      </c>
      <c r="L51" s="274">
        <v>0.18308826089740207</v>
      </c>
      <c r="M51" s="275">
        <v>9.7170000000000005</v>
      </c>
      <c r="N51" s="276">
        <v>0</v>
      </c>
      <c r="O51" s="276">
        <v>1.1632424685866372</v>
      </c>
      <c r="P51" s="277">
        <v>28</v>
      </c>
      <c r="Q51" s="278">
        <v>0</v>
      </c>
      <c r="R51" s="278">
        <v>10</v>
      </c>
    </row>
    <row r="52" spans="1:18" ht="16.5">
      <c r="A52" s="266" t="s">
        <v>120</v>
      </c>
      <c r="B52" s="267" t="s">
        <v>196</v>
      </c>
      <c r="C52" s="268" t="s">
        <v>70</v>
      </c>
      <c r="D52" s="269">
        <v>0.76119695284730615</v>
      </c>
      <c r="E52" s="270">
        <v>6965</v>
      </c>
      <c r="F52" s="271" t="s">
        <v>121</v>
      </c>
      <c r="G52" s="279" t="s">
        <v>223</v>
      </c>
      <c r="H52" s="272">
        <v>2</v>
      </c>
      <c r="I52" s="273">
        <v>2016.046</v>
      </c>
      <c r="J52" s="274">
        <v>3.0476791574465395E-2</v>
      </c>
      <c r="K52" s="274">
        <v>0.3512452943818905</v>
      </c>
      <c r="L52" s="274">
        <v>0.18501561968328104</v>
      </c>
      <c r="M52" s="275">
        <v>10.76</v>
      </c>
      <c r="N52" s="276">
        <v>4.9602042810531106E-2</v>
      </c>
      <c r="O52" s="276">
        <v>12.10289844576959</v>
      </c>
      <c r="P52" s="277">
        <v>7</v>
      </c>
      <c r="Q52" s="278">
        <v>1</v>
      </c>
      <c r="R52" s="278">
        <v>244</v>
      </c>
    </row>
    <row r="53" spans="1:18" ht="16.5">
      <c r="A53" s="266" t="s">
        <v>120</v>
      </c>
      <c r="B53" s="267" t="s">
        <v>197</v>
      </c>
      <c r="C53" s="268" t="s">
        <v>67</v>
      </c>
      <c r="D53" s="269">
        <v>0.82107142857142856</v>
      </c>
      <c r="E53" s="270">
        <v>9487</v>
      </c>
      <c r="F53" s="271" t="s">
        <v>130</v>
      </c>
      <c r="G53" s="279" t="s">
        <v>224</v>
      </c>
      <c r="H53" s="272">
        <v>1</v>
      </c>
      <c r="I53" s="273">
        <v>2163.6570000000002</v>
      </c>
      <c r="J53" s="274">
        <v>2.4517989456212665E-2</v>
      </c>
      <c r="K53" s="274">
        <v>0.36969345588613789</v>
      </c>
      <c r="L53" s="274">
        <v>0.23756075939947965</v>
      </c>
      <c r="M53" s="275">
        <v>10.375</v>
      </c>
      <c r="N53" s="276">
        <v>0</v>
      </c>
      <c r="O53" s="276">
        <v>3.0503910740011007</v>
      </c>
      <c r="P53" s="277">
        <v>38</v>
      </c>
      <c r="Q53" s="278">
        <v>0</v>
      </c>
      <c r="R53" s="278">
        <v>66</v>
      </c>
    </row>
    <row r="54" spans="1:18" ht="16.5">
      <c r="A54" s="266" t="s">
        <v>120</v>
      </c>
      <c r="B54" s="267" t="s">
        <v>504</v>
      </c>
      <c r="C54" s="268" t="s">
        <v>67</v>
      </c>
      <c r="D54" s="269">
        <v>0.82338836715107344</v>
      </c>
      <c r="E54" s="270">
        <v>2312</v>
      </c>
      <c r="F54" s="271" t="s">
        <v>121</v>
      </c>
      <c r="G54" s="279" t="s">
        <v>253</v>
      </c>
      <c r="H54" s="272">
        <v>2</v>
      </c>
      <c r="I54" s="273">
        <v>1927.7939999999999</v>
      </c>
      <c r="J54" s="274">
        <v>3.2883594853161946E-2</v>
      </c>
      <c r="K54" s="274">
        <v>0.32289657379598585</v>
      </c>
      <c r="L54" s="274">
        <v>0.19037303778308262</v>
      </c>
      <c r="M54" s="275">
        <v>10.724</v>
      </c>
      <c r="N54" s="276">
        <v>0</v>
      </c>
      <c r="O54" s="276">
        <v>13.694409257420659</v>
      </c>
      <c r="P54" s="277">
        <v>6</v>
      </c>
      <c r="Q54" s="278">
        <v>0</v>
      </c>
      <c r="R54" s="278">
        <v>264</v>
      </c>
    </row>
    <row r="55" spans="1:18" ht="16.5">
      <c r="A55" s="266" t="s">
        <v>120</v>
      </c>
      <c r="B55" s="267" t="s">
        <v>421</v>
      </c>
      <c r="C55" s="268" t="s">
        <v>67</v>
      </c>
      <c r="D55" s="269">
        <v>0.81849400270499584</v>
      </c>
      <c r="E55" s="270">
        <v>2357</v>
      </c>
      <c r="F55" s="271" t="s">
        <v>121</v>
      </c>
      <c r="G55" s="279" t="s">
        <v>250</v>
      </c>
      <c r="H55" s="272">
        <v>2</v>
      </c>
      <c r="I55" s="273">
        <v>1782.4930000000002</v>
      </c>
      <c r="J55" s="274">
        <v>3.2619526817335757E-2</v>
      </c>
      <c r="K55" s="274">
        <v>0.34555102135627702</v>
      </c>
      <c r="L55" s="274">
        <v>0.21655064003056393</v>
      </c>
      <c r="M55" s="275">
        <v>12.05</v>
      </c>
      <c r="N55" s="276">
        <v>0</v>
      </c>
      <c r="O55" s="276">
        <v>1.6830360624137093</v>
      </c>
      <c r="P55" s="277">
        <v>18</v>
      </c>
      <c r="Q55" s="278">
        <v>0</v>
      </c>
      <c r="R55" s="278">
        <v>30</v>
      </c>
    </row>
    <row r="56" spans="1:18" ht="16.5">
      <c r="A56" s="266" t="s">
        <v>120</v>
      </c>
      <c r="B56" s="267" t="s">
        <v>198</v>
      </c>
      <c r="C56" s="268" t="s">
        <v>67</v>
      </c>
      <c r="D56" s="269">
        <v>0.8455288804404163</v>
      </c>
      <c r="E56" s="270">
        <v>5922</v>
      </c>
      <c r="F56" s="271" t="s">
        <v>121</v>
      </c>
      <c r="G56" s="279" t="s">
        <v>213</v>
      </c>
      <c r="H56" s="272">
        <v>2</v>
      </c>
      <c r="I56" s="273">
        <v>2054.6179999999999</v>
      </c>
      <c r="J56" s="274">
        <v>5.2659097281381725E-2</v>
      </c>
      <c r="K56" s="274">
        <v>0.33030156624191892</v>
      </c>
      <c r="L56" s="274">
        <v>0.18008213692277592</v>
      </c>
      <c r="M56" s="275">
        <v>13.654</v>
      </c>
      <c r="N56" s="276">
        <v>4.8670847816966463E-2</v>
      </c>
      <c r="O56" s="276">
        <v>9.4908153243084605</v>
      </c>
      <c r="P56" s="277">
        <v>18</v>
      </c>
      <c r="Q56" s="278">
        <v>1</v>
      </c>
      <c r="R56" s="278">
        <v>195</v>
      </c>
    </row>
    <row r="57" spans="1:18" ht="16.5">
      <c r="A57" s="266" t="s">
        <v>120</v>
      </c>
      <c r="B57" s="267" t="s">
        <v>199</v>
      </c>
      <c r="C57" s="268" t="s">
        <v>67</v>
      </c>
      <c r="D57" s="269">
        <v>0.82304347826086965</v>
      </c>
      <c r="E57" s="270">
        <v>4671</v>
      </c>
      <c r="F57" s="271" t="s">
        <v>121</v>
      </c>
      <c r="G57" s="279" t="s">
        <v>211</v>
      </c>
      <c r="H57" s="272">
        <v>1</v>
      </c>
      <c r="I57" s="273">
        <v>2107.7579999999998</v>
      </c>
      <c r="J57" s="274">
        <v>2.1534299554337912E-2</v>
      </c>
      <c r="K57" s="274">
        <v>0.33846815315889783</v>
      </c>
      <c r="L57" s="274">
        <v>0.17127203407601824</v>
      </c>
      <c r="M57" s="275">
        <v>13.435</v>
      </c>
      <c r="N57" s="276">
        <v>0</v>
      </c>
      <c r="O57" s="276">
        <v>5.1239278892548388</v>
      </c>
      <c r="P57" s="277">
        <v>9</v>
      </c>
      <c r="Q57" s="278">
        <v>0</v>
      </c>
      <c r="R57" s="278">
        <v>108</v>
      </c>
    </row>
    <row r="58" spans="1:18" ht="16.5">
      <c r="A58" s="266" t="s">
        <v>120</v>
      </c>
      <c r="B58" s="267" t="s">
        <v>425</v>
      </c>
      <c r="C58" s="268" t="s">
        <v>67</v>
      </c>
      <c r="D58" s="269">
        <v>0.83318181818181813</v>
      </c>
      <c r="E58" s="270">
        <v>3835</v>
      </c>
      <c r="F58" s="271" t="s">
        <v>124</v>
      </c>
      <c r="G58" s="279" t="s">
        <v>221</v>
      </c>
      <c r="H58" s="272">
        <v>1</v>
      </c>
      <c r="I58" s="273">
        <v>1617.548</v>
      </c>
      <c r="J58" s="274">
        <v>2.6985996507878089E-3</v>
      </c>
      <c r="K58" s="274">
        <v>0.45682830183565426</v>
      </c>
      <c r="L58" s="274">
        <v>0.24234211287702126</v>
      </c>
      <c r="M58" s="275">
        <v>8.5749999999999993</v>
      </c>
      <c r="N58" s="276">
        <v>6.1821967570668691E-2</v>
      </c>
      <c r="O58" s="276">
        <v>2.8438105082507596</v>
      </c>
      <c r="P58" s="277">
        <v>96</v>
      </c>
      <c r="Q58" s="278">
        <v>1</v>
      </c>
      <c r="R58" s="278">
        <v>46</v>
      </c>
    </row>
    <row r="59" spans="1:18" ht="16.5">
      <c r="A59" s="266" t="s">
        <v>120</v>
      </c>
      <c r="B59" s="267" t="s">
        <v>427</v>
      </c>
      <c r="C59" s="268" t="s">
        <v>70</v>
      </c>
      <c r="D59" s="269">
        <v>0.79644531767941351</v>
      </c>
      <c r="E59" s="270">
        <v>6576</v>
      </c>
      <c r="F59" s="271" t="s">
        <v>121</v>
      </c>
      <c r="G59" s="279" t="s">
        <v>251</v>
      </c>
      <c r="H59" s="272">
        <v>2</v>
      </c>
      <c r="I59" s="273">
        <v>1573.0709999999999</v>
      </c>
      <c r="J59" s="274">
        <v>4.8073836140012849E-3</v>
      </c>
      <c r="K59" s="274">
        <v>0.29659465058318923</v>
      </c>
      <c r="L59" s="274">
        <v>0.2593652797616891</v>
      </c>
      <c r="M59" s="275">
        <v>11.364000000000001</v>
      </c>
      <c r="N59" s="276">
        <v>0</v>
      </c>
      <c r="O59" s="276">
        <v>5.4670132498787405</v>
      </c>
      <c r="P59" s="277">
        <v>1</v>
      </c>
      <c r="Q59" s="278">
        <v>0</v>
      </c>
      <c r="R59" s="278">
        <v>86</v>
      </c>
    </row>
    <row r="60" spans="1:18" ht="16.5">
      <c r="A60" s="266" t="s">
        <v>120</v>
      </c>
      <c r="B60" s="267" t="s">
        <v>431</v>
      </c>
      <c r="C60" s="268" t="s">
        <v>67</v>
      </c>
      <c r="D60" s="269">
        <v>0.83178571428571435</v>
      </c>
      <c r="E60" s="270">
        <v>204</v>
      </c>
      <c r="F60" s="271" t="s">
        <v>130</v>
      </c>
      <c r="G60" s="279" t="s">
        <v>226</v>
      </c>
      <c r="H60" s="272">
        <v>1</v>
      </c>
      <c r="I60" s="273">
        <v>2258.2399999999998</v>
      </c>
      <c r="J60" s="274">
        <v>2.2695875638802578E-2</v>
      </c>
      <c r="K60" s="274">
        <v>0.33049446206925959</v>
      </c>
      <c r="L60" s="274">
        <v>0.25108048745926032</v>
      </c>
      <c r="M60" s="275">
        <v>9.4329999999999998</v>
      </c>
      <c r="N60" s="276">
        <v>0</v>
      </c>
      <c r="O60" s="276">
        <v>2.5240895564687547</v>
      </c>
      <c r="P60" s="277">
        <v>7</v>
      </c>
      <c r="Q60" s="278">
        <v>0</v>
      </c>
      <c r="R60" s="278">
        <v>57</v>
      </c>
    </row>
    <row r="61" spans="1:18" ht="16.5">
      <c r="A61" s="266" t="s">
        <v>120</v>
      </c>
      <c r="B61" s="267" t="s">
        <v>506</v>
      </c>
      <c r="C61" s="268" t="s">
        <v>70</v>
      </c>
      <c r="D61" s="269">
        <v>0.7782758620689656</v>
      </c>
      <c r="E61" s="270">
        <v>5618</v>
      </c>
      <c r="F61" s="271" t="s">
        <v>129</v>
      </c>
      <c r="G61" s="279" t="s">
        <v>229</v>
      </c>
      <c r="H61" s="272">
        <v>1</v>
      </c>
      <c r="I61" s="273">
        <v>2683.55</v>
      </c>
      <c r="J61" s="274">
        <v>1.3265137360436784E-2</v>
      </c>
      <c r="K61" s="274">
        <v>0.29132790902216038</v>
      </c>
      <c r="L61" s="274">
        <v>0.20159862868215608</v>
      </c>
      <c r="M61" s="275">
        <v>6.5250000000000004</v>
      </c>
      <c r="N61" s="276">
        <v>0</v>
      </c>
      <c r="O61" s="276">
        <v>0.33537664660617461</v>
      </c>
      <c r="P61" s="277">
        <v>0</v>
      </c>
      <c r="Q61" s="278">
        <v>0</v>
      </c>
      <c r="R61" s="278">
        <v>9</v>
      </c>
    </row>
    <row r="62" spans="1:18" ht="16.5">
      <c r="A62" s="266" t="s">
        <v>120</v>
      </c>
      <c r="B62" s="267" t="s">
        <v>433</v>
      </c>
      <c r="C62" s="268" t="s">
        <v>70</v>
      </c>
      <c r="D62" s="269">
        <v>0.77695652173913043</v>
      </c>
      <c r="E62" s="270">
        <v>3205</v>
      </c>
      <c r="F62" s="271" t="s">
        <v>121</v>
      </c>
      <c r="G62" s="279" t="s">
        <v>254</v>
      </c>
      <c r="H62" s="272">
        <v>1</v>
      </c>
      <c r="I62" s="273">
        <v>1540.748</v>
      </c>
      <c r="J62" s="274">
        <v>1.9566055613234545E-2</v>
      </c>
      <c r="K62" s="274">
        <v>0.35616674530870024</v>
      </c>
      <c r="L62" s="274">
        <v>0.22781142665770132</v>
      </c>
      <c r="M62" s="275">
        <v>14.987</v>
      </c>
      <c r="N62" s="276">
        <v>0</v>
      </c>
      <c r="O62" s="276">
        <v>4.1538265829324459</v>
      </c>
      <c r="P62" s="277">
        <v>20</v>
      </c>
      <c r="Q62" s="278">
        <v>0</v>
      </c>
      <c r="R62" s="278">
        <v>64</v>
      </c>
    </row>
  </sheetData>
  <autoFilter ref="A13:R13" xr:uid="{6EB4B155-3669-4AC9-8F0D-6A4CA1B564F2}"/>
  <phoneticPr fontId="2" type="noConversion"/>
  <conditionalFormatting sqref="C14:D62">
    <cfRule type="containsText" dxfId="24" priority="1" operator="containsText" text="F">
      <formula>NOT(ISERROR(SEARCH("F",C14)))</formula>
    </cfRule>
    <cfRule type="containsText" dxfId="23" priority="2" operator="containsText" text="D">
      <formula>NOT(ISERROR(SEARCH("D",C14)))</formula>
    </cfRule>
    <cfRule type="containsText" dxfId="22" priority="3" operator="containsText" text="C">
      <formula>NOT(ISERROR(SEARCH("C",C14)))</formula>
    </cfRule>
    <cfRule type="containsText" dxfId="21" priority="4" operator="containsText" text="B">
      <formula>NOT(ISERROR(SEARCH("B",C14)))</formula>
    </cfRule>
    <cfRule type="containsText" dxfId="20" priority="5" operator="containsText" text="A">
      <formula>NOT(ISERROR(SEARCH("A",C14)))</formula>
    </cfRule>
    <cfRule type="containsText" dxfId="19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29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32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287" t="s">
        <v>508</v>
      </c>
      <c r="B2" s="287"/>
      <c r="C2" s="287"/>
      <c r="D2" s="287"/>
      <c r="E2" s="287"/>
      <c r="F2" s="287"/>
      <c r="G2" s="287"/>
      <c r="H2" s="287"/>
      <c r="I2" s="287"/>
      <c r="J2" s="287"/>
      <c r="K2" s="287"/>
      <c r="L2" s="287"/>
      <c r="M2" s="287"/>
    </row>
    <row r="4" spans="1:13" ht="17.25">
      <c r="A4" s="175" t="s">
        <v>237</v>
      </c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</row>
    <row r="5" spans="1:13" ht="26.25">
      <c r="A5" s="172" t="s">
        <v>234</v>
      </c>
    </row>
    <row r="6" spans="1:13" ht="26.25">
      <c r="A6" s="172" t="s">
        <v>235</v>
      </c>
    </row>
    <row r="7" spans="1:13" ht="26.25">
      <c r="A7" s="172"/>
    </row>
    <row r="8" spans="1:13" ht="17.25">
      <c r="A8" s="173" t="s">
        <v>236</v>
      </c>
    </row>
    <row r="9" spans="1:13" ht="40.5">
      <c r="A9" s="260" t="s">
        <v>0</v>
      </c>
      <c r="B9" s="261" t="s">
        <v>74</v>
      </c>
      <c r="C9" s="262" t="s">
        <v>65</v>
      </c>
      <c r="D9" s="262" t="s">
        <v>168</v>
      </c>
      <c r="E9" s="263" t="s">
        <v>154</v>
      </c>
      <c r="F9" s="261" t="s">
        <v>159</v>
      </c>
      <c r="G9" s="263" t="s">
        <v>157</v>
      </c>
      <c r="H9" s="263" t="s">
        <v>161</v>
      </c>
      <c r="I9" s="264" t="s">
        <v>163</v>
      </c>
      <c r="J9" s="263" t="s">
        <v>11</v>
      </c>
      <c r="K9" s="263" t="s">
        <v>12</v>
      </c>
      <c r="L9" s="263" t="s">
        <v>13</v>
      </c>
      <c r="M9" s="263" t="s">
        <v>230</v>
      </c>
    </row>
    <row r="10" spans="1:13" ht="16.5">
      <c r="A10" s="266" t="s">
        <v>120</v>
      </c>
      <c r="B10" s="267" t="s">
        <v>466</v>
      </c>
      <c r="C10" s="268" t="s">
        <v>70</v>
      </c>
      <c r="D10" s="269">
        <v>0.79372904534748434</v>
      </c>
      <c r="E10" s="270">
        <v>7979</v>
      </c>
      <c r="F10" s="271" t="s">
        <v>126</v>
      </c>
      <c r="G10" s="279" t="s">
        <v>267</v>
      </c>
      <c r="H10" s="272">
        <v>3</v>
      </c>
      <c r="I10" s="273">
        <v>2636.1820000000002</v>
      </c>
      <c r="J10" s="274">
        <v>1.631321118765031E-2</v>
      </c>
      <c r="K10" s="274">
        <v>0.46287650137718839</v>
      </c>
      <c r="L10" s="274">
        <v>0.34633420606012788</v>
      </c>
      <c r="M10" s="280">
        <v>122</v>
      </c>
    </row>
    <row r="11" spans="1:13" ht="16.5">
      <c r="A11" s="266" t="s">
        <v>120</v>
      </c>
      <c r="B11" s="267" t="s">
        <v>180</v>
      </c>
      <c r="C11" s="268" t="s">
        <v>67</v>
      </c>
      <c r="D11" s="269">
        <v>0.82911111111111113</v>
      </c>
      <c r="E11" s="270">
        <v>30</v>
      </c>
      <c r="F11" s="271" t="s">
        <v>126</v>
      </c>
      <c r="G11" s="279" t="s">
        <v>220</v>
      </c>
      <c r="H11" s="272">
        <v>3</v>
      </c>
      <c r="I11" s="273">
        <v>2093.5259999999998</v>
      </c>
      <c r="J11" s="274">
        <v>1.5022022759345801E-3</v>
      </c>
      <c r="K11" s="274">
        <v>0.44015176506656245</v>
      </c>
      <c r="L11" s="274">
        <v>0.2030067933237992</v>
      </c>
      <c r="M11" s="280">
        <v>89</v>
      </c>
    </row>
    <row r="12" spans="1:13" ht="16.5">
      <c r="A12" s="266" t="s">
        <v>120</v>
      </c>
      <c r="B12" s="267" t="s">
        <v>565</v>
      </c>
      <c r="C12" s="268" t="s">
        <v>70</v>
      </c>
      <c r="D12" s="269">
        <v>0.78727272727272724</v>
      </c>
      <c r="E12" s="270">
        <v>8642</v>
      </c>
      <c r="F12" s="271" t="s">
        <v>123</v>
      </c>
      <c r="G12" s="279" t="s">
        <v>216</v>
      </c>
      <c r="H12" s="272">
        <v>1</v>
      </c>
      <c r="I12" s="273">
        <v>1529.578</v>
      </c>
      <c r="J12" s="274">
        <v>1.056662461890313E-2</v>
      </c>
      <c r="K12" s="274">
        <v>0.45680604226541904</v>
      </c>
      <c r="L12" s="274">
        <v>0.31054316942320037</v>
      </c>
      <c r="M12" s="280">
        <v>146</v>
      </c>
    </row>
    <row r="13" spans="1:13" ht="16.5">
      <c r="A13" s="266" t="s">
        <v>120</v>
      </c>
      <c r="B13" s="267" t="s">
        <v>182</v>
      </c>
      <c r="C13" s="268" t="s">
        <v>70</v>
      </c>
      <c r="D13" s="269">
        <v>0.79464128067822237</v>
      </c>
      <c r="E13" s="270">
        <v>525</v>
      </c>
      <c r="F13" s="271" t="s">
        <v>126</v>
      </c>
      <c r="G13" s="279" t="s">
        <v>220</v>
      </c>
      <c r="H13" s="272">
        <v>11</v>
      </c>
      <c r="I13" s="273">
        <v>2046.8249999999998</v>
      </c>
      <c r="J13" s="274">
        <v>1.2138709994082645E-2</v>
      </c>
      <c r="K13" s="274">
        <v>0.41129175815380487</v>
      </c>
      <c r="L13" s="274">
        <v>0.28873987761533104</v>
      </c>
      <c r="M13" s="280">
        <v>56</v>
      </c>
    </row>
    <row r="14" spans="1:13" ht="16.5">
      <c r="A14" s="266" t="s">
        <v>120</v>
      </c>
      <c r="B14" s="267" t="s">
        <v>335</v>
      </c>
      <c r="C14" s="268" t="s">
        <v>70</v>
      </c>
      <c r="D14" s="269">
        <v>0.66795454545454547</v>
      </c>
      <c r="E14" s="270">
        <v>8030</v>
      </c>
      <c r="F14" s="271" t="s">
        <v>123</v>
      </c>
      <c r="G14" s="279" t="s">
        <v>216</v>
      </c>
      <c r="H14" s="272">
        <v>1</v>
      </c>
      <c r="I14" s="273">
        <v>2206.203</v>
      </c>
      <c r="J14" s="274">
        <v>1.8336355177805091E-3</v>
      </c>
      <c r="K14" s="274">
        <v>0.48156097398773751</v>
      </c>
      <c r="L14" s="274">
        <v>0.25609610720319026</v>
      </c>
      <c r="M14" s="280">
        <v>217</v>
      </c>
    </row>
    <row r="15" spans="1:13" ht="16.5">
      <c r="A15" s="266" t="s">
        <v>120</v>
      </c>
      <c r="B15" s="267" t="s">
        <v>185</v>
      </c>
      <c r="C15" s="268" t="s">
        <v>70</v>
      </c>
      <c r="D15" s="269">
        <v>0.746</v>
      </c>
      <c r="E15" s="270">
        <v>1797</v>
      </c>
      <c r="F15" s="271" t="s">
        <v>126</v>
      </c>
      <c r="G15" s="279" t="s">
        <v>228</v>
      </c>
      <c r="H15" s="272">
        <v>1</v>
      </c>
      <c r="I15" s="273">
        <v>2242.3980000000001</v>
      </c>
      <c r="J15" s="274">
        <v>3.7441790258059188E-2</v>
      </c>
      <c r="K15" s="274">
        <v>0.41675999661199131</v>
      </c>
      <c r="L15" s="274">
        <v>0.23234055685030042</v>
      </c>
      <c r="M15" s="280">
        <v>91</v>
      </c>
    </row>
    <row r="16" spans="1:13" ht="16.5">
      <c r="A16" s="266" t="s">
        <v>120</v>
      </c>
      <c r="B16" s="267" t="s">
        <v>341</v>
      </c>
      <c r="C16" s="268" t="s">
        <v>70</v>
      </c>
      <c r="D16" s="269">
        <v>0.79969355485806026</v>
      </c>
      <c r="E16" s="270">
        <v>6652</v>
      </c>
      <c r="F16" s="271" t="s">
        <v>121</v>
      </c>
      <c r="G16" s="279" t="s">
        <v>243</v>
      </c>
      <c r="H16" s="272">
        <v>11</v>
      </c>
      <c r="I16" s="273">
        <v>2236.2850000000003</v>
      </c>
      <c r="J16" s="274">
        <v>3.2475482493326539E-2</v>
      </c>
      <c r="K16" s="274">
        <v>0.39618414035334992</v>
      </c>
      <c r="L16" s="274">
        <v>0.24191907560977247</v>
      </c>
      <c r="M16" s="280">
        <v>75</v>
      </c>
    </row>
    <row r="17" spans="1:13" ht="16.5">
      <c r="A17" s="266" t="s">
        <v>120</v>
      </c>
      <c r="B17" s="267" t="s">
        <v>186</v>
      </c>
      <c r="C17" s="268" t="s">
        <v>70</v>
      </c>
      <c r="D17" s="269">
        <v>0.76867386992874687</v>
      </c>
      <c r="E17" s="270">
        <v>3233</v>
      </c>
      <c r="F17" s="271" t="s">
        <v>130</v>
      </c>
      <c r="G17" s="279" t="s">
        <v>217</v>
      </c>
      <c r="H17" s="272">
        <v>2</v>
      </c>
      <c r="I17" s="273">
        <v>2207.6010000000001</v>
      </c>
      <c r="J17" s="274">
        <v>2.2997200307699434E-2</v>
      </c>
      <c r="K17" s="274">
        <v>0.37721744283587749</v>
      </c>
      <c r="L17" s="274">
        <v>0.16443188782755577</v>
      </c>
      <c r="M17" s="280">
        <v>31</v>
      </c>
    </row>
    <row r="18" spans="1:13" ht="16.5">
      <c r="A18" s="266" t="s">
        <v>120</v>
      </c>
      <c r="B18" s="267" t="s">
        <v>470</v>
      </c>
      <c r="C18" s="268" t="s">
        <v>67</v>
      </c>
      <c r="D18" s="269">
        <v>0.83199729345776796</v>
      </c>
      <c r="E18" s="270">
        <v>5435</v>
      </c>
      <c r="F18" s="271" t="s">
        <v>129</v>
      </c>
      <c r="G18" s="279" t="s">
        <v>215</v>
      </c>
      <c r="H18" s="272">
        <v>9</v>
      </c>
      <c r="I18" s="273">
        <v>1910.8520000000001</v>
      </c>
      <c r="J18" s="274">
        <v>1.6458311636411913E-2</v>
      </c>
      <c r="K18" s="274">
        <v>0.4121144258374011</v>
      </c>
      <c r="L18" s="274">
        <v>0.22712381701984244</v>
      </c>
      <c r="M18" s="280">
        <v>95</v>
      </c>
    </row>
    <row r="19" spans="1:13" ht="16.5">
      <c r="A19" s="266" t="s">
        <v>120</v>
      </c>
      <c r="B19" s="267" t="s">
        <v>187</v>
      </c>
      <c r="C19" s="268" t="s">
        <v>70</v>
      </c>
      <c r="D19" s="269">
        <v>0.70895771175767464</v>
      </c>
      <c r="E19" s="270">
        <v>5256</v>
      </c>
      <c r="F19" s="271" t="s">
        <v>130</v>
      </c>
      <c r="G19" s="279" t="s">
        <v>226</v>
      </c>
      <c r="H19" s="272">
        <v>2</v>
      </c>
      <c r="I19" s="273">
        <v>2010.316</v>
      </c>
      <c r="J19" s="274">
        <v>2.0630568859181679E-2</v>
      </c>
      <c r="K19" s="274">
        <v>0.382117922665557</v>
      </c>
      <c r="L19" s="274">
        <v>0.28154777656845986</v>
      </c>
      <c r="M19" s="280">
        <v>33</v>
      </c>
    </row>
    <row r="20" spans="1:13" ht="16.5">
      <c r="A20" s="266" t="s">
        <v>120</v>
      </c>
      <c r="B20" s="267" t="s">
        <v>188</v>
      </c>
      <c r="C20" s="268" t="s">
        <v>67</v>
      </c>
      <c r="D20" s="269">
        <v>0.81753655058723096</v>
      </c>
      <c r="E20" s="270">
        <v>5585</v>
      </c>
      <c r="F20" s="271" t="s">
        <v>128</v>
      </c>
      <c r="G20" s="279" t="s">
        <v>227</v>
      </c>
      <c r="H20" s="272">
        <v>9</v>
      </c>
      <c r="I20" s="273">
        <v>2453.9829999999997</v>
      </c>
      <c r="J20" s="274">
        <v>3.541444946245878E-2</v>
      </c>
      <c r="K20" s="274">
        <v>0.32558225108012406</v>
      </c>
      <c r="L20" s="274">
        <v>0.17441033617592297</v>
      </c>
      <c r="M20" s="280">
        <v>32</v>
      </c>
    </row>
    <row r="21" spans="1:13" ht="16.5">
      <c r="A21" s="266" t="s">
        <v>120</v>
      </c>
      <c r="B21" s="267" t="s">
        <v>364</v>
      </c>
      <c r="C21" s="268" t="s">
        <v>70</v>
      </c>
      <c r="D21" s="269">
        <v>0.79578426560391202</v>
      </c>
      <c r="E21" s="270">
        <v>975</v>
      </c>
      <c r="F21" s="271" t="s">
        <v>121</v>
      </c>
      <c r="G21" s="279" t="s">
        <v>251</v>
      </c>
      <c r="H21" s="272">
        <v>13</v>
      </c>
      <c r="I21" s="273">
        <v>1999.5340000000001</v>
      </c>
      <c r="J21" s="274">
        <v>2.4516842684506032E-2</v>
      </c>
      <c r="K21" s="274">
        <v>0.37788293979207432</v>
      </c>
      <c r="L21" s="274">
        <v>0.23855558345094405</v>
      </c>
      <c r="M21" s="280">
        <v>36</v>
      </c>
    </row>
    <row r="22" spans="1:13" ht="16.5">
      <c r="A22" s="266" t="s">
        <v>120</v>
      </c>
      <c r="B22" s="267" t="s">
        <v>374</v>
      </c>
      <c r="C22" s="268" t="s">
        <v>67</v>
      </c>
      <c r="D22" s="269">
        <v>0.82796565472561801</v>
      </c>
      <c r="E22" s="270">
        <v>9881</v>
      </c>
      <c r="F22" s="271" t="s">
        <v>128</v>
      </c>
      <c r="G22" s="279" t="s">
        <v>227</v>
      </c>
      <c r="H22" s="272">
        <v>7</v>
      </c>
      <c r="I22" s="273">
        <v>2493.0219999999999</v>
      </c>
      <c r="J22" s="274">
        <v>2.0614729538465017E-2</v>
      </c>
      <c r="K22" s="274">
        <v>0.35858462377663608</v>
      </c>
      <c r="L22" s="274">
        <v>0.28198708234423925</v>
      </c>
      <c r="M22" s="280">
        <v>54</v>
      </c>
    </row>
    <row r="23" spans="1:13" ht="16.5">
      <c r="A23" s="266" t="s">
        <v>120</v>
      </c>
      <c r="B23" s="267" t="s">
        <v>192</v>
      </c>
      <c r="C23" s="268" t="s">
        <v>67</v>
      </c>
      <c r="D23" s="269">
        <v>0.80732432055799586</v>
      </c>
      <c r="E23" s="270">
        <v>1002</v>
      </c>
      <c r="F23" s="271" t="s">
        <v>130</v>
      </c>
      <c r="G23" s="279" t="s">
        <v>217</v>
      </c>
      <c r="H23" s="272">
        <v>10</v>
      </c>
      <c r="I23" s="273">
        <v>2220.4650000000001</v>
      </c>
      <c r="J23" s="274">
        <v>2.8683037815288612E-2</v>
      </c>
      <c r="K23" s="274">
        <v>0.40147063980037495</v>
      </c>
      <c r="L23" s="274">
        <v>0.25039800222025566</v>
      </c>
      <c r="M23" s="280">
        <v>90</v>
      </c>
    </row>
    <row r="24" spans="1:13" ht="16.5">
      <c r="A24" s="266" t="s">
        <v>120</v>
      </c>
      <c r="B24" s="267" t="s">
        <v>193</v>
      </c>
      <c r="C24" s="268" t="s">
        <v>67</v>
      </c>
      <c r="D24" s="269">
        <v>0.81996535640099366</v>
      </c>
      <c r="E24" s="270">
        <v>4558</v>
      </c>
      <c r="F24" s="271" t="s">
        <v>130</v>
      </c>
      <c r="G24" s="279" t="s">
        <v>278</v>
      </c>
      <c r="H24" s="272">
        <v>9</v>
      </c>
      <c r="I24" s="273">
        <v>2025.4940000000001</v>
      </c>
      <c r="J24" s="274">
        <v>1.0313297461847757E-2</v>
      </c>
      <c r="K24" s="274">
        <v>0.4031021315490827</v>
      </c>
      <c r="L24" s="274">
        <v>0.293236450214724</v>
      </c>
      <c r="M24" s="280">
        <v>77</v>
      </c>
    </row>
    <row r="25" spans="1:13" ht="16.5">
      <c r="A25" s="266" t="s">
        <v>120</v>
      </c>
      <c r="B25" s="267" t="s">
        <v>194</v>
      </c>
      <c r="C25" s="268" t="s">
        <v>67</v>
      </c>
      <c r="D25" s="269">
        <v>0.81737530196282049</v>
      </c>
      <c r="E25" s="270">
        <v>5248</v>
      </c>
      <c r="F25" s="271" t="s">
        <v>125</v>
      </c>
      <c r="G25" s="279" t="s">
        <v>264</v>
      </c>
      <c r="H25" s="272">
        <v>9</v>
      </c>
      <c r="I25" s="273">
        <v>1728.7759999999998</v>
      </c>
      <c r="J25" s="274">
        <v>2.1983345504510178E-2</v>
      </c>
      <c r="K25" s="274">
        <v>0.45511577940011277</v>
      </c>
      <c r="L25" s="274">
        <v>0.42682281362278035</v>
      </c>
      <c r="M25" s="280">
        <v>137</v>
      </c>
    </row>
    <row r="26" spans="1:13" ht="16.5">
      <c r="A26" s="266" t="s">
        <v>120</v>
      </c>
      <c r="B26" s="267" t="s">
        <v>639</v>
      </c>
      <c r="C26" s="268" t="s">
        <v>70</v>
      </c>
      <c r="D26" s="269">
        <v>0.79950381195605835</v>
      </c>
      <c r="E26" s="270">
        <v>5512</v>
      </c>
      <c r="F26" s="271" t="s">
        <v>129</v>
      </c>
      <c r="G26" s="279" t="s">
        <v>215</v>
      </c>
      <c r="H26" s="272">
        <v>10</v>
      </c>
      <c r="I26" s="273">
        <v>1604.1839999999997</v>
      </c>
      <c r="J26" s="274">
        <v>1.5414323812616138E-2</v>
      </c>
      <c r="K26" s="274">
        <v>0.44948921718686402</v>
      </c>
      <c r="L26" s="274">
        <v>0.21319250160829431</v>
      </c>
      <c r="M26" s="280">
        <v>91</v>
      </c>
    </row>
    <row r="27" spans="1:13" ht="16.5">
      <c r="A27" s="266" t="s">
        <v>120</v>
      </c>
      <c r="B27" s="267" t="s">
        <v>409</v>
      </c>
      <c r="C27" s="268" t="s">
        <v>70</v>
      </c>
      <c r="D27" s="269">
        <v>0.79983780612235711</v>
      </c>
      <c r="E27" s="270">
        <v>2278</v>
      </c>
      <c r="F27" s="271" t="s">
        <v>124</v>
      </c>
      <c r="G27" s="279" t="s">
        <v>221</v>
      </c>
      <c r="H27" s="272">
        <v>8</v>
      </c>
      <c r="I27" s="273">
        <v>2519.5499999999997</v>
      </c>
      <c r="J27" s="274">
        <v>9.3829778391064135E-3</v>
      </c>
      <c r="K27" s="274">
        <v>0.44034340461330579</v>
      </c>
      <c r="L27" s="274">
        <v>0.20956123117223313</v>
      </c>
      <c r="M27" s="280">
        <v>115</v>
      </c>
    </row>
    <row r="28" spans="1:13" ht="16.5">
      <c r="A28" s="266" t="s">
        <v>120</v>
      </c>
      <c r="B28" s="267" t="s">
        <v>197</v>
      </c>
      <c r="C28" s="268" t="s">
        <v>67</v>
      </c>
      <c r="D28" s="269">
        <v>0.82107142857142856</v>
      </c>
      <c r="E28" s="270">
        <v>9487</v>
      </c>
      <c r="F28" s="271" t="s">
        <v>130</v>
      </c>
      <c r="G28" s="279" t="s">
        <v>224</v>
      </c>
      <c r="H28" s="272">
        <v>1</v>
      </c>
      <c r="I28" s="273">
        <v>2163.6570000000002</v>
      </c>
      <c r="J28" s="274">
        <v>2.4517989456212665E-2</v>
      </c>
      <c r="K28" s="274">
        <v>0.36969345588613789</v>
      </c>
      <c r="L28" s="274">
        <v>0.23756075939947965</v>
      </c>
      <c r="M28" s="280">
        <v>38</v>
      </c>
    </row>
    <row r="29" spans="1:13" ht="16.5">
      <c r="A29" s="266" t="s">
        <v>120</v>
      </c>
      <c r="B29" s="267" t="s">
        <v>425</v>
      </c>
      <c r="C29" s="268" t="s">
        <v>67</v>
      </c>
      <c r="D29" s="269">
        <v>0.83318181818181813</v>
      </c>
      <c r="E29" s="270">
        <v>3835</v>
      </c>
      <c r="F29" s="271" t="s">
        <v>124</v>
      </c>
      <c r="G29" s="279" t="s">
        <v>221</v>
      </c>
      <c r="H29" s="272">
        <v>1</v>
      </c>
      <c r="I29" s="273">
        <v>1617.548</v>
      </c>
      <c r="J29" s="274">
        <v>2.6985996507878089E-3</v>
      </c>
      <c r="K29" s="274">
        <v>0.45682830183565426</v>
      </c>
      <c r="L29" s="274">
        <v>0.24234211287702126</v>
      </c>
      <c r="M29" s="280">
        <v>96</v>
      </c>
    </row>
  </sheetData>
  <autoFilter ref="A9:M9" xr:uid="{9F6AF978-1698-4882-A99C-0201F24342FF}"/>
  <mergeCells count="1">
    <mergeCell ref="A2:M2"/>
  </mergeCells>
  <phoneticPr fontId="2" type="noConversion"/>
  <conditionalFormatting sqref="C10:D29">
    <cfRule type="containsText" dxfId="18" priority="1" operator="containsText" text="F">
      <formula>NOT(ISERROR(SEARCH("F",C10)))</formula>
    </cfRule>
    <cfRule type="containsText" dxfId="17" priority="2" operator="containsText" text="D">
      <formula>NOT(ISERROR(SEARCH("D",C10)))</formula>
    </cfRule>
    <cfRule type="containsText" dxfId="16" priority="3" operator="containsText" text="C">
      <formula>NOT(ISERROR(SEARCH("C",C10)))</formula>
    </cfRule>
    <cfRule type="containsText" dxfId="15" priority="4" operator="containsText" text="B">
      <formula>NOT(ISERROR(SEARCH("B",C10)))</formula>
    </cfRule>
    <cfRule type="containsText" dxfId="14" priority="5" operator="containsText" text="A">
      <formula>NOT(ISERROR(SEARCH("A",C10)))</formula>
    </cfRule>
    <cfRule type="containsText" dxfId="13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2024-08-02T04:40:04Z</dcterms:modified>
</cp:coreProperties>
</file>