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2C23BED7-4AFC-43E5-816E-A1EDD1FFF83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명단'!$A$13:$R$41</definedName>
    <definedName name="_xlnm._FilterDatabase" localSheetId="7" hidden="1">'급감속과다 명단'!$A$13:$K$40</definedName>
    <definedName name="_xlnm._FilterDatabase" localSheetId="4" hidden="1">운전자별!$A$4:$BR$110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운전자별!$A$1:$R$110</definedName>
    <definedName name="_xlnm.Print_Area" localSheetId="1">종합!$A$1:$L$127</definedName>
    <definedName name="_xlnm.Print_Area" localSheetId="3">차량별!$A$1:$T$55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" i="60"/>
  <c r="A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F47" i="60" l="1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8" i="12" l="1"/>
  <c r="B11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H115" i="12" s="1"/>
  <c r="B116" i="12"/>
  <c r="B117" i="12"/>
  <c r="J117" i="12" s="1"/>
  <c r="J10" i="12" l="1"/>
  <c r="J29" i="12" s="1"/>
  <c r="N23" i="12"/>
  <c r="K25" i="12"/>
  <c r="D25" i="12" l="1"/>
  <c r="E47" i="12" a="1"/>
  <c r="D47" i="12" a="1"/>
  <c r="N47" i="12" a="1"/>
  <c r="I47" i="12" a="1"/>
  <c r="G47" i="12" a="1"/>
  <c r="F47" i="12" a="1"/>
  <c r="H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15" i="12" l="1"/>
  <c r="H118" i="12"/>
  <c r="J118" i="12"/>
  <c r="F115" i="12"/>
  <c r="D116" i="12"/>
  <c r="I118" i="12"/>
  <c r="D117" i="12"/>
  <c r="F114" i="12"/>
  <c r="D114" i="12"/>
  <c r="D118" i="12"/>
  <c r="F119" i="12"/>
  <c r="D119" i="12"/>
  <c r="E115" i="12"/>
  <c r="J115" i="12"/>
  <c r="E116" i="12"/>
  <c r="E119" i="12"/>
  <c r="G114" i="12"/>
  <c r="H114" i="12"/>
  <c r="G119" i="12"/>
  <c r="G116" i="12"/>
  <c r="G117" i="12"/>
  <c r="E117" i="12"/>
  <c r="F116" i="12"/>
  <c r="J119" i="12"/>
  <c r="E118" i="12"/>
  <c r="J114" i="12"/>
  <c r="H116" i="12"/>
  <c r="H117" i="12"/>
  <c r="I115" i="12"/>
  <c r="F117" i="12"/>
  <c r="J116" i="12"/>
  <c r="I119" i="12"/>
  <c r="F118" i="12"/>
  <c r="I114" i="12"/>
  <c r="I117" i="12"/>
  <c r="G115" i="12"/>
  <c r="I116" i="12"/>
  <c r="H119" i="12"/>
  <c r="G118" i="12"/>
  <c r="E11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<sst xmlns="http://schemas.openxmlformats.org/spreadsheetml/2006/main" count="3154" uniqueCount="661">
  <si>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</si>
  <si>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</si>
  <si>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</si>
  <si>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</si>
  <si>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</si>
  <si>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</si>
  <si>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</si>
  <si>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</si>
  <si>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</si>
  <si>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</si>
  <si>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</si>
  <si>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</si>
  <si>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</si>
  <si>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</si>
  <si>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</si>
  <si>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</si>
  <si>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</si>
  <si>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</si>
  <si>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</si>
  <si>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</si>
  <si>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</si>
  <si>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</si>
  <si>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</si>
  <si>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</si>
  <si>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</si>
  <si>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</si>
  <si>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</si>
  <si>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</si>
  <si>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</si>
  <si>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</si>
  <si>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</si>
  <si>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</si>
  <si>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</si>
  <si>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</si>
  <si>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</si>
  <si>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</si>
  <si>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</si>
  <si>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</si>
  <si>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</si>
  <si>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</si>
  <si>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</si>
  <si>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</si>
  <si>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</si>
  <si>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</si>
  <si>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</si>
  <si>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</si>
  <si>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</si>
  <si>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</si>
  <si>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</si>
  <si>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</si>
  <si>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</si>
  <si>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</si>
  <si>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</si>
  <si>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</si>
  <si>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</si>
  <si>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</si>
  <si>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</si>
  <si>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</si>
  <si>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</si>
  <si>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</si>
  <si>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</si>
  <si>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</si>
  <si>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</si>
  <si>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</si>
  <si>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</si>
  <si>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</si>
  <si>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</si>
  <si>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</si>
  <si>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</si>
  <si>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</si>
  <si>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</si>
  <si>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</si>
  <si>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</si>
  <si>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</si>
  <si>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</si>
  <si>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</si>
  <si>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</si>
  <si>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</si>
  <si>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</si>
  <si>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</si>
  <si>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</si>
  <si>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</si>
  <si>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</si>
  <si>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</si>
  <si>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</si>
  <si>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</si>
  <si>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</si>
  <si>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</si>
  <si>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</si>
  <si>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</si>
  <si>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</si>
  <si>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</si>
  <si>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</si>
  <si>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</si>
  <si>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</si>
  <si>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</si>
  <si>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</si>
  <si>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</si>
  <si>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</si>
  <si>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</si>
  <si>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</si>
  <si>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</si>
  <si>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</si>
  <si>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</si>
  <si>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</si>
  <si>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</si>
  <si>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</si>
  <si>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</si>
  <si>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</si>
  <si>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</si>
  <si>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</si>
  <si>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</si>
  <si>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</si>
  <si>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</si>
  <si>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</si>
  <si>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</si>
  <si>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</si>
  <si>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</si>
  <si>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</si>
  <si>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</si>
  <si>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</si>
  <si>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</si>
  <si>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</si>
  <si>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</si>
  <si>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</si>
  <si>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</si>
  <si>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</si>
  <si>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</si>
  <si>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</si>
  <si>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</si>
  <si>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</si>
  <si>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</si>
  <si>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</si>
  <si>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</si>
  <si>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</si>
  <si>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</si>
  <si>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</si>
  <si>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</si>
  <si>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</si>
  <si>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</si>
  <si>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</si>
  <si>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</si>
  <si>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</si>
  <si>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</si>
  <si>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</si>
  <si>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</si>
  <si>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</si>
  <si>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</si>
  <si>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</si>
  <si>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</si>
  <si>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</si>
  <si>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</si>
  <si>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</si>
  <si>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</si>
  <si>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</si>
  <si>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</si>
  <si>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</si>
  <si>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</si>
  <si>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</si>
  <si>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</si>
  <si>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</si>
  <si>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</si>
  <si>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</si>
  <si>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</si>
  <si>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</si>
  <si>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</si>
  <si>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</si>
  <si>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</si>
  <si>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</si>
  <si>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</si>
  <si>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</si>
  <si>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</si>
  <si>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</si>
  <si>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</si>
  <si>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</si>
  <si>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</si>
  <si>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</si>
  <si>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</si>
  <si>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</si>
  <si>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</si>
  <si>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</si>
  <si>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</si>
  <si>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</si>
  <si>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</si>
  <si>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</si>
  <si>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</si>
  <si>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</si>
  <si>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</si>
  <si>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</si>
  <si>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</si>
  <si>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</si>
  <si>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</si>
  <si>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</si>
  <si>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</si>
  <si>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</si>
  <si>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</si>
  <si>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</si>
  <si>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</si>
  <si>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</si>
  <si>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</si>
  <si>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</si>
  <si>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도영운수35A2</t>
  </si>
  <si>
    <t>71바5852</t>
  </si>
  <si>
    <t>71바5853</t>
  </si>
  <si>
    <t>71바5854</t>
  </si>
  <si>
    <t>도영운수35A1</t>
  </si>
  <si>
    <t>71바5855</t>
  </si>
  <si>
    <t>71바5861</t>
  </si>
  <si>
    <t>71바5864</t>
  </si>
  <si>
    <t>도영운수35B1</t>
  </si>
  <si>
    <t>71바5865</t>
  </si>
  <si>
    <t>도영운수35F1</t>
  </si>
  <si>
    <t>도영운수35B2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</si>
  <si>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</si>
  <si>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</si>
  <si>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</si>
  <si>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</si>
  <si>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</si>
  <si>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</si>
  <si>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</si>
  <si>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</si>
  <si>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</si>
  <si>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도영운수523D1</t>
  </si>
  <si>
    <t>70바3909</t>
  </si>
  <si>
    <t>70바3910</t>
  </si>
  <si>
    <t>70바3911</t>
  </si>
  <si>
    <t>도영운수523B1</t>
  </si>
  <si>
    <t>71바5859</t>
  </si>
  <si>
    <t>도영운수523C1</t>
  </si>
  <si>
    <t>71바5862</t>
  </si>
  <si>
    <t>71바5863</t>
  </si>
  <si>
    <t>71바5884</t>
  </si>
  <si>
    <t>도영운수523C2</t>
  </si>
  <si>
    <t>71바5894</t>
  </si>
  <si>
    <t>70바3906</t>
  </si>
  <si>
    <t>5555</t>
  </si>
  <si>
    <t>도영운수55S2</t>
  </si>
  <si>
    <t>71바5880</t>
  </si>
  <si>
    <t>71바5897</t>
  </si>
  <si>
    <t>도영운수55B1</t>
  </si>
  <si>
    <t>71바5898</t>
  </si>
  <si>
    <t>도영운수55S1</t>
  </si>
  <si>
    <t>71바5899</t>
  </si>
  <si>
    <t>71바5900</t>
  </si>
  <si>
    <t>도영운수55A1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</si>
  <si>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</si>
  <si>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</si>
  <si>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</si>
  <si>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</si>
  <si>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</si>
  <si>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</si>
  <si>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</si>
  <si>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</si>
  <si>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</si>
  <si>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</si>
  <si>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도영운수65B1</t>
  </si>
  <si>
    <t>71바5860</t>
  </si>
  <si>
    <t>71바5881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</si>
  <si>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</si>
  <si>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</si>
  <si>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</si>
  <si>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</si>
  <si>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</si>
  <si>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</si>
  <si>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</si>
  <si>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70바3905</t>
  </si>
  <si>
    <t>71바5856</t>
  </si>
  <si>
    <t>71바5868</t>
  </si>
  <si>
    <t>71바5870</t>
  </si>
  <si>
    <t>71바5867</t>
  </si>
  <si>
    <t>예비예비</t>
  </si>
  <si>
    <t>고병연</t>
  </si>
  <si>
    <t>506551</t>
  </si>
  <si>
    <t>곽인근</t>
  </si>
  <si>
    <t>5067759</t>
  </si>
  <si>
    <t>권인숙</t>
  </si>
  <si>
    <t>5063419</t>
  </si>
  <si>
    <t>김명석</t>
  </si>
  <si>
    <t>5063405</t>
  </si>
  <si>
    <t>김범영</t>
  </si>
  <si>
    <t>5066128</t>
  </si>
  <si>
    <t>김봉환</t>
  </si>
  <si>
    <t>5065115</t>
  </si>
  <si>
    <t>김상영</t>
  </si>
  <si>
    <t>5064312</t>
  </si>
  <si>
    <t>김상용</t>
  </si>
  <si>
    <t>506305</t>
  </si>
  <si>
    <t>김상진</t>
  </si>
  <si>
    <t>506312</t>
  </si>
  <si>
    <t>김영복</t>
  </si>
  <si>
    <t>5066269</t>
  </si>
  <si>
    <t>김인기</t>
  </si>
  <si>
    <t>5065022</t>
  </si>
  <si>
    <t>김재이</t>
  </si>
  <si>
    <t>5068330</t>
  </si>
  <si>
    <t>김재형</t>
  </si>
  <si>
    <t>506329</t>
  </si>
  <si>
    <t>김정식</t>
  </si>
  <si>
    <t>5061711</t>
  </si>
  <si>
    <t>김종광</t>
  </si>
  <si>
    <t>5065689</t>
  </si>
  <si>
    <t>김진용</t>
  </si>
  <si>
    <t>506825</t>
  </si>
  <si>
    <t>김진욱</t>
  </si>
  <si>
    <t>5061929</t>
  </si>
  <si>
    <t>김충호</t>
  </si>
  <si>
    <t>5067475</t>
  </si>
  <si>
    <t>5068592</t>
  </si>
  <si>
    <t>김흥식</t>
  </si>
  <si>
    <t>506176</t>
  </si>
  <si>
    <t>김희수</t>
  </si>
  <si>
    <t>5061235</t>
  </si>
  <si>
    <t>나인웅</t>
  </si>
  <si>
    <t>5063341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</si>
  <si>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</si>
  <si>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</si>
  <si>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</si>
  <si>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</si>
  <si>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</si>
  <si>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</si>
  <si>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</si>
  <si>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</si>
  <si>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</si>
  <si>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</si>
  <si>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박용이</t>
  </si>
  <si>
    <t>5061170</t>
  </si>
  <si>
    <t>박이락</t>
  </si>
  <si>
    <t>5067278</t>
  </si>
  <si>
    <t>박재현</t>
  </si>
  <si>
    <t>5063234</t>
  </si>
  <si>
    <t>박주원</t>
  </si>
  <si>
    <t>5061679</t>
  </si>
  <si>
    <t>백운상</t>
  </si>
  <si>
    <t>5064138</t>
  </si>
  <si>
    <t>백진경</t>
  </si>
  <si>
    <t>5061407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</si>
  <si>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</si>
  <si>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</si>
  <si>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</si>
  <si>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</si>
  <si>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</si>
  <si>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</si>
  <si>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</si>
  <si>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</si>
  <si>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심재룡</t>
  </si>
  <si>
    <t>5064762</t>
  </si>
  <si>
    <t>심준섭</t>
  </si>
  <si>
    <t>50610</t>
  </si>
  <si>
    <t>안정원</t>
  </si>
  <si>
    <t>5062612</t>
  </si>
  <si>
    <t>양금수</t>
  </si>
  <si>
    <t>5064283</t>
  </si>
  <si>
    <t>옥현준</t>
  </si>
  <si>
    <t>5068328</t>
  </si>
  <si>
    <t>우용일</t>
  </si>
  <si>
    <t>5061245</t>
  </si>
  <si>
    <t>유근배</t>
  </si>
  <si>
    <t>5061746</t>
  </si>
  <si>
    <t>유영근</t>
  </si>
  <si>
    <t>5066334</t>
  </si>
  <si>
    <t>유영민</t>
  </si>
  <si>
    <t>5066189</t>
  </si>
  <si>
    <t>유재옥</t>
  </si>
  <si>
    <t>5066907</t>
  </si>
  <si>
    <t>이강만</t>
  </si>
  <si>
    <t>5066976</t>
  </si>
  <si>
    <t>이광철</t>
  </si>
  <si>
    <t>5064466</t>
  </si>
  <si>
    <t>이기훈</t>
  </si>
  <si>
    <t>5061167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</si>
  <si>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</si>
  <si>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</si>
  <si>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</si>
  <si>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</si>
  <si>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</si>
  <si>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</si>
  <si>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</si>
  <si>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</si>
  <si>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</si>
  <si>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</si>
  <si>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</si>
  <si>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</si>
  <si>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이영선</t>
  </si>
  <si>
    <t>5063385</t>
  </si>
  <si>
    <t>이재성</t>
  </si>
  <si>
    <t>5066773</t>
  </si>
  <si>
    <t>이진호</t>
  </si>
  <si>
    <t>5061406</t>
  </si>
  <si>
    <t>이창훈</t>
  </si>
  <si>
    <t>5065336</t>
  </si>
  <si>
    <t>이태현</t>
  </si>
  <si>
    <t>5062661</t>
  </si>
  <si>
    <t>이한승</t>
  </si>
  <si>
    <t>5062576</t>
  </si>
  <si>
    <t>인명호</t>
  </si>
  <si>
    <t>5063598</t>
  </si>
  <si>
    <t>임계주</t>
  </si>
  <si>
    <t>5063923</t>
  </si>
  <si>
    <t>장권순</t>
  </si>
  <si>
    <t>5069270</t>
  </si>
  <si>
    <t>장병연</t>
  </si>
  <si>
    <t>5061398</t>
  </si>
  <si>
    <t>전성일</t>
  </si>
  <si>
    <t>5066338</t>
  </si>
  <si>
    <t>전용범</t>
  </si>
  <si>
    <t>5063218</t>
  </si>
  <si>
    <t>정국채</t>
  </si>
  <si>
    <t>5069974</t>
  </si>
  <si>
    <t>정승구</t>
  </si>
  <si>
    <t>5067300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</si>
  <si>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</si>
  <si>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</si>
  <si>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</si>
  <si>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</si>
  <si>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</si>
  <si>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</si>
  <si>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</si>
  <si>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</si>
  <si>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조대형</t>
  </si>
  <si>
    <t>5068282</t>
  </si>
  <si>
    <t>조성환</t>
  </si>
  <si>
    <t>5068555</t>
  </si>
  <si>
    <t>조지윤</t>
  </si>
  <si>
    <t>5065034</t>
  </si>
  <si>
    <t>주인식</t>
  </si>
  <si>
    <t>5064994</t>
  </si>
  <si>
    <t>지형도</t>
  </si>
  <si>
    <t>5064561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</si>
  <si>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</si>
  <si>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</si>
  <si>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</si>
  <si>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</si>
  <si>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</si>
  <si>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</si>
  <si>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</si>
  <si>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</si>
  <si>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</si>
  <si>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최준</t>
  </si>
  <si>
    <t>5061598</t>
  </si>
  <si>
    <t>최현</t>
  </si>
  <si>
    <t>5065011</t>
  </si>
  <si>
    <t>한재성</t>
  </si>
  <si>
    <t>5066191</t>
  </si>
  <si>
    <t>홍형표</t>
  </si>
  <si>
    <t>5069880</t>
  </si>
  <si>
    <t>황교민</t>
  </si>
  <si>
    <t>5061945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</si>
  <si>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</si>
  <si>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</si>
  <si>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</si>
  <si>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도영운수35C3</t>
  </si>
  <si>
    <t>도영운수35C2</t>
  </si>
  <si>
    <t>도영운수35D1</t>
  </si>
  <si>
    <t>도영운수523C3</t>
  </si>
  <si>
    <t>도영운수523C4</t>
  </si>
  <si>
    <t>도영운수55C1</t>
  </si>
  <si>
    <t>도영운수65F1</t>
  </si>
  <si>
    <t>도영운수순환46F2</t>
  </si>
  <si>
    <t>도영운수순환46F1</t>
  </si>
  <si>
    <t>박태호</t>
  </si>
  <si>
    <t>5067288</t>
  </si>
  <si>
    <t>정해원</t>
  </si>
  <si>
    <t>506469</t>
  </si>
  <si>
    <t>홍승철</t>
  </si>
  <si>
    <t>5063602</t>
  </si>
  <si>
    <t>71바5858</t>
  </si>
  <si>
    <t>71바5890</t>
  </si>
  <si>
    <t>도영운수55C2</t>
  </si>
  <si>
    <t>강영식</t>
  </si>
  <si>
    <t>5069873</t>
  </si>
  <si>
    <t>이승인</t>
  </si>
  <si>
    <t>5065353</t>
  </si>
  <si>
    <t>이승호</t>
  </si>
  <si>
    <t>5069517</t>
  </si>
  <si>
    <t>최민영</t>
  </si>
  <si>
    <t>5066795</t>
  </si>
  <si>
    <t>하덕용</t>
  </si>
  <si>
    <t>5065173</t>
  </si>
  <si>
    <t>도영운수35D2</t>
  </si>
  <si>
    <t>도영운수35C4</t>
  </si>
  <si>
    <t>도영운수523D3</t>
  </si>
  <si>
    <t>도영운수65D1</t>
  </si>
  <si>
    <t>도영운수65B2</t>
  </si>
  <si>
    <t>도영운수순환46F4</t>
  </si>
  <si>
    <t>이종수</t>
  </si>
  <si>
    <t>5062447</t>
  </si>
  <si>
    <t>지은우</t>
  </si>
  <si>
    <t>5069993</t>
  </si>
  <si>
    <t>4544445444</t>
  </si>
  <si>
    <t>대인교통45444D3</t>
  </si>
  <si>
    <t>▲</t>
  </si>
  <si>
    <t>대인교통예비B8</t>
  </si>
  <si>
    <t>▽</t>
  </si>
  <si>
    <t>대인교통예비D13</t>
  </si>
  <si>
    <t>=</t>
  </si>
  <si>
    <t>도영운수35D3</t>
  </si>
  <si>
    <t>70바3908</t>
  </si>
  <si>
    <t>도영운수523C5</t>
  </si>
  <si>
    <t>도영운수523C6</t>
  </si>
  <si>
    <t>도영운수55D1</t>
  </si>
  <si>
    <t>도영운수55B2</t>
  </si>
  <si>
    <t>도영운수65C2</t>
  </si>
  <si>
    <t>2374323743</t>
  </si>
  <si>
    <t>도영운수23743D2</t>
  </si>
  <si>
    <t>도영운수23743D4</t>
  </si>
  <si>
    <t>도영운수23743F1</t>
  </si>
  <si>
    <t>도영운수23743D5</t>
  </si>
  <si>
    <t>도영운수23743D1</t>
  </si>
  <si>
    <t>도영운수23743D3</t>
  </si>
  <si>
    <t>도영운수23743C1</t>
  </si>
  <si>
    <t>도영운수순환46F6</t>
  </si>
  <si>
    <t>5069873971.829</t>
  </si>
  <si>
    <t>5065512738.007</t>
  </si>
  <si>
    <t>50677592969.374</t>
  </si>
  <si>
    <t>50634192491.399</t>
  </si>
  <si>
    <t>50634052392.669</t>
  </si>
  <si>
    <t>50661281640.78</t>
  </si>
  <si>
    <t>50651152069.839</t>
  </si>
  <si>
    <t>50643121970.733</t>
  </si>
  <si>
    <t>5063053380.449</t>
  </si>
  <si>
    <t>5063122252.534</t>
  </si>
  <si>
    <t>김연수</t>
  </si>
  <si>
    <t>5067751</t>
  </si>
  <si>
    <t>5067751239.947</t>
  </si>
  <si>
    <t>50662692079.805</t>
  </si>
  <si>
    <t>50650222606.022</t>
  </si>
  <si>
    <t>5068330515.548</t>
  </si>
  <si>
    <t>5063291747.682</t>
  </si>
  <si>
    <t>5061711850.846</t>
  </si>
  <si>
    <t>50656892279.729</t>
  </si>
  <si>
    <t>김준용</t>
  </si>
  <si>
    <t>5063429</t>
  </si>
  <si>
    <t>50634291210.47</t>
  </si>
  <si>
    <t>5068251889.033</t>
  </si>
  <si>
    <t>5061929406.831</t>
  </si>
  <si>
    <t>5067475705.577</t>
  </si>
  <si>
    <t>50685922020.716</t>
  </si>
  <si>
    <t>5061764257.341</t>
  </si>
  <si>
    <t>50612351570.254</t>
  </si>
  <si>
    <t>50633411697.055</t>
  </si>
  <si>
    <t>506651747.238</t>
  </si>
  <si>
    <t>5069247608.607</t>
  </si>
  <si>
    <t>5068057631.962</t>
  </si>
  <si>
    <t>50689082443.116</t>
  </si>
  <si>
    <t>50685652405.749</t>
  </si>
  <si>
    <t>50611702734.371</t>
  </si>
  <si>
    <t>50672781336.114</t>
  </si>
  <si>
    <t>50632342939.707</t>
  </si>
  <si>
    <t>50616791322.855</t>
  </si>
  <si>
    <t>5067288589.331</t>
  </si>
  <si>
    <t>5064138387.288</t>
  </si>
  <si>
    <t>5061407759.657</t>
  </si>
  <si>
    <t>50631172831.776</t>
  </si>
  <si>
    <t>50640972451.373</t>
  </si>
  <si>
    <t>50652812424.475</t>
  </si>
  <si>
    <t>50699191759.711</t>
  </si>
  <si>
    <t>5064762548.026</t>
  </si>
  <si>
    <t>506102997.027</t>
  </si>
  <si>
    <t>50626122600.199</t>
  </si>
  <si>
    <t>5064283705.895</t>
  </si>
  <si>
    <t>5068328385.294</t>
  </si>
  <si>
    <t>5061245723.116</t>
  </si>
  <si>
    <t>50617463902.568</t>
  </si>
  <si>
    <t>50663341701.176</t>
  </si>
  <si>
    <t>50661892951.663</t>
  </si>
  <si>
    <t>5066907321.911</t>
  </si>
  <si>
    <t>50669763058.422</t>
  </si>
  <si>
    <t>50644662493.765</t>
  </si>
  <si>
    <t>50611676715.617</t>
  </si>
  <si>
    <t>50670632295.645</t>
  </si>
  <si>
    <t>506508717.631</t>
  </si>
  <si>
    <t>50699872197.715</t>
  </si>
  <si>
    <t>50618031312.17</t>
  </si>
  <si>
    <t>50698722518.62</t>
  </si>
  <si>
    <t>이성재</t>
  </si>
  <si>
    <t>5069178</t>
  </si>
  <si>
    <t>50691781600.978</t>
  </si>
  <si>
    <t>5069046446.158</t>
  </si>
  <si>
    <t>5065353442.601</t>
  </si>
  <si>
    <t>50695171432.333</t>
  </si>
  <si>
    <t>5063385505.274</t>
  </si>
  <si>
    <t>50667732258.705</t>
  </si>
  <si>
    <t>5062447591.338</t>
  </si>
  <si>
    <t>50614062210.188</t>
  </si>
  <si>
    <t>50653362588.271</t>
  </si>
  <si>
    <t>50626612048.128</t>
  </si>
  <si>
    <t>50625762811.698</t>
  </si>
  <si>
    <t>50635982150.193</t>
  </si>
  <si>
    <t>50639232319.625</t>
  </si>
  <si>
    <t>임낙진</t>
  </si>
  <si>
    <t>5068084</t>
  </si>
  <si>
    <t>50680841667.208</t>
  </si>
  <si>
    <t>50692702718.327</t>
  </si>
  <si>
    <t>50613982900.503</t>
  </si>
  <si>
    <t>장해수</t>
  </si>
  <si>
    <t>5068663</t>
  </si>
  <si>
    <t>5068663691.965</t>
  </si>
  <si>
    <t>5066338777.373</t>
  </si>
  <si>
    <t>50632183021.515</t>
  </si>
  <si>
    <t>5069974938.974</t>
  </si>
  <si>
    <t>50673001053.617</t>
  </si>
  <si>
    <t>5068642452.317</t>
  </si>
  <si>
    <t>정정훈</t>
  </si>
  <si>
    <t>5063787</t>
  </si>
  <si>
    <t>5063787268.311</t>
  </si>
  <si>
    <t>50669982375.226</t>
  </si>
  <si>
    <t>5064691067.608</t>
  </si>
  <si>
    <t>5065970496.099</t>
  </si>
  <si>
    <t>50654802689.83</t>
  </si>
  <si>
    <t>50682821836.547</t>
  </si>
  <si>
    <t>조성오</t>
  </si>
  <si>
    <t>5061742</t>
  </si>
  <si>
    <t>50617422517.905</t>
  </si>
  <si>
    <t>50685552502.001</t>
  </si>
  <si>
    <t>조승행</t>
  </si>
  <si>
    <t>5067045</t>
  </si>
  <si>
    <t>5067045557.651</t>
  </si>
  <si>
    <t>50650341475.473</t>
  </si>
  <si>
    <t>50649941647.338</t>
  </si>
  <si>
    <t>5069993256.422</t>
  </si>
  <si>
    <t>50645611939.928</t>
  </si>
  <si>
    <t>50667952283.11</t>
  </si>
  <si>
    <t>5061001195.587</t>
  </si>
  <si>
    <t>50669242616.813</t>
  </si>
  <si>
    <t>50685411672.436</t>
  </si>
  <si>
    <t>506992387.216</t>
  </si>
  <si>
    <t>50615982557.101</t>
  </si>
  <si>
    <t>50650112644.974</t>
  </si>
  <si>
    <t>5065173288.716</t>
  </si>
  <si>
    <t>50661912144.34</t>
  </si>
  <si>
    <t>50636022001.774</t>
  </si>
  <si>
    <t>50698802307.185</t>
  </si>
  <si>
    <t>50619452164.386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</si>
  <si>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</si>
  <si>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</si>
  <si>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</si>
  <si>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</si>
  <si>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</si>
  <si>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[24년 7월] 급감속관리 명단</t>
    <phoneticPr fontId="2" type="noConversion"/>
  </si>
  <si>
    <t>13%(1명)</t>
  </si>
  <si>
    <t>14%(1명)</t>
  </si>
  <si>
    <t>0%(0명)</t>
  </si>
  <si>
    <t>25%(2명)</t>
  </si>
  <si>
    <t>9%(1명)</t>
  </si>
  <si>
    <t>18%(2명)</t>
  </si>
  <si>
    <t>36%(4명)</t>
  </si>
  <si>
    <t>29%(2명)</t>
  </si>
  <si>
    <t>27%(3명)</t>
  </si>
  <si>
    <t>43%(3명)</t>
  </si>
  <si>
    <t>80%(4명)</t>
  </si>
  <si>
    <t>6%(7명)</t>
  </si>
  <si>
    <t>8%(9명)</t>
  </si>
  <si>
    <t>9%(10명)</t>
  </si>
  <si>
    <t>24%(25명)</t>
  </si>
  <si>
    <t>17%(19명)</t>
  </si>
  <si>
    <t>35%(36명)</t>
  </si>
  <si>
    <t>인천전체</t>
  </si>
  <si>
    <t>개선율(유카전)</t>
  </si>
  <si>
    <t>18위/(32개사)</t>
  </si>
  <si>
    <t>24'07</t>
  </si>
  <si>
    <t>분석기간: 24.07.01-24.07.30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</si>
</sst>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2" fontId="80" fillId="16" borderId="0" xfId="562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9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72-43B4-9179-F1469A271E5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2.1559902733102563</c:v>
                </c:pt>
                <c:pt idx="5">
                  <c:v>1.99</c:v>
                </c:pt>
                <c:pt idx="6">
                  <c:v>1.9570602354697986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6.4220183486238536E-2</c:v>
                </c:pt>
                <c:pt idx="1">
                  <c:v>8.2568807339449546E-2</c:v>
                </c:pt>
                <c:pt idx="2">
                  <c:v>9.1743119266055051E-2</c:v>
                </c:pt>
                <c:pt idx="3">
                  <c:v>0.23853211009174313</c:v>
                </c:pt>
                <c:pt idx="4">
                  <c:v>0.1743119266055046</c:v>
                </c:pt>
                <c:pt idx="5">
                  <c:v>0.34862385321100919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0.2857142857142857</c:v>
                </c:pt>
                <c:pt idx="2">
                  <c:v>0.36363636363636365</c:v>
                </c:pt>
                <c:pt idx="3">
                  <c:v>0.36363636363636365</c:v>
                </c:pt>
                <c:pt idx="4">
                  <c:v>0.42857142857142855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0.25</c:v>
                </c:pt>
                <c:pt idx="1">
                  <c:v>0.2857142857142857</c:v>
                </c:pt>
                <c:pt idx="2">
                  <c:v>0.36363636363636365</c:v>
                </c:pt>
                <c:pt idx="3">
                  <c:v>0.27272727272727271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0.18181818181818182</c:v>
                </c:pt>
                <c:pt idx="3">
                  <c:v>0.36363636363636365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0.25</c:v>
                </c:pt>
                <c:pt idx="1">
                  <c:v>0.14285714285714285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0.125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0.125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224117</xdr:rowOff>
    </xdr:from>
    <xdr:to>
      <xdr:col>2</xdr:col>
      <xdr:colOff>302559</xdr:colOff>
      <xdr:row>15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409264"/>
          <a:ext cx="459441" cy="2521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9</xdr:row>
      <xdr:rowOff>268941</xdr:rowOff>
    </xdr:from>
    <xdr:to>
      <xdr:col>2</xdr:col>
      <xdr:colOff>257737</xdr:colOff>
      <xdr:row>11</xdr:row>
      <xdr:rowOff>168089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33281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504265</xdr:colOff>
      <xdr:row>6</xdr:row>
      <xdr:rowOff>156882</xdr:rowOff>
    </xdr:from>
    <xdr:to>
      <xdr:col>3</xdr:col>
      <xdr:colOff>661151</xdr:colOff>
      <xdr:row>8</xdr:row>
      <xdr:rowOff>291354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35206" y="19946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672354</xdr:colOff>
      <xdr:row>8</xdr:row>
      <xdr:rowOff>112058</xdr:rowOff>
    </xdr:from>
    <xdr:to>
      <xdr:col>3</xdr:col>
      <xdr:colOff>268942</xdr:colOff>
      <xdr:row>8</xdr:row>
      <xdr:rowOff>302559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03295" y="2297205"/>
          <a:ext cx="470647" cy="1905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443753</xdr:colOff>
      <xdr:row>8</xdr:row>
      <xdr:rowOff>432547</xdr:rowOff>
    </xdr:from>
    <xdr:to>
      <xdr:col>3</xdr:col>
      <xdr:colOff>862853</xdr:colOff>
      <xdr:row>8</xdr:row>
      <xdr:rowOff>672353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098FF86-1E27-4F25-8E64-B1405142F0D8}"/>
            </a:ext>
          </a:extLst>
        </xdr:cNvPr>
        <xdr:cNvCxnSpPr/>
      </xdr:nvCxnSpPr>
      <xdr:spPr>
        <a:xfrm>
          <a:off x="2348753" y="2617694"/>
          <a:ext cx="419100" cy="2398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298075</xdr:colOff>
      <xdr:row>8</xdr:row>
      <xdr:rowOff>163606</xdr:rowOff>
    </xdr:from>
    <xdr:to>
      <xdr:col>4</xdr:col>
      <xdr:colOff>454961</xdr:colOff>
      <xdr:row>8</xdr:row>
      <xdr:rowOff>645460</xdr:rowOff>
    </xdr:to>
    <xdr:sp macro="" textlink="$K$14">
      <xdr:nvSpPr>
        <xdr:cNvPr id="14" name="TextBox 13">
          <a:extLst>
            <a:ext uri="{FF2B5EF4-FFF2-40B4-BE49-F238E27FC236}">
              <a16:creationId xmlns:a16="http://schemas.microsoft.com/office/drawing/2014/main" id="{EC513F49-BC88-4B83-B9AC-89F995A41024}"/>
            </a:ext>
          </a:extLst>
        </xdr:cNvPr>
        <xdr:cNvSpPr txBox="1"/>
      </xdr:nvSpPr>
      <xdr:spPr>
        <a:xfrm>
          <a:off x="2203075" y="23487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02E04E-B8A6-42DD-A1E9-F8CBEE3F64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226358</xdr:colOff>
      <xdr:row>8</xdr:row>
      <xdr:rowOff>753036</xdr:rowOff>
    </xdr:from>
    <xdr:to>
      <xdr:col>4</xdr:col>
      <xdr:colOff>683559</xdr:colOff>
      <xdr:row>9</xdr:row>
      <xdr:rowOff>168089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590282B-28F5-4E61-9463-D448F4E37D13}"/>
            </a:ext>
          </a:extLst>
        </xdr:cNvPr>
        <xdr:cNvCxnSpPr/>
      </xdr:nvCxnSpPr>
      <xdr:spPr>
        <a:xfrm>
          <a:off x="3005417" y="2938183"/>
          <a:ext cx="457201" cy="2891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80682</xdr:colOff>
      <xdr:row>8</xdr:row>
      <xdr:rowOff>618565</xdr:rowOff>
    </xdr:from>
    <xdr:to>
      <xdr:col>5</xdr:col>
      <xdr:colOff>237568</xdr:colOff>
      <xdr:row>9</xdr:row>
      <xdr:rowOff>33618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23399D90-186E-41A5-8D29-84AA6D3D29F1}"/>
            </a:ext>
          </a:extLst>
        </xdr:cNvPr>
        <xdr:cNvSpPr txBox="1"/>
      </xdr:nvSpPr>
      <xdr:spPr>
        <a:xfrm>
          <a:off x="2859741" y="2803712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121F4C9-68EE-4792-986A-12AB81487D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53788</xdr:colOff>
      <xdr:row>10</xdr:row>
      <xdr:rowOff>42582</xdr:rowOff>
    </xdr:from>
    <xdr:to>
      <xdr:col>5</xdr:col>
      <xdr:colOff>459442</xdr:colOff>
      <xdr:row>12</xdr:row>
      <xdr:rowOff>246529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4FFF971-60CC-4650-81E6-C44BB727357E}"/>
            </a:ext>
          </a:extLst>
        </xdr:cNvPr>
        <xdr:cNvCxnSpPr/>
      </xdr:nvCxnSpPr>
      <xdr:spPr>
        <a:xfrm>
          <a:off x="3706906" y="3393141"/>
          <a:ext cx="405654" cy="7866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10</xdr:row>
      <xdr:rowOff>154641</xdr:rowOff>
    </xdr:from>
    <xdr:to>
      <xdr:col>6</xdr:col>
      <xdr:colOff>121028</xdr:colOff>
      <xdr:row>11</xdr:row>
      <xdr:rowOff>152400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6746F6F6-D407-4EBF-8143-63EBBD7E508C}"/>
            </a:ext>
          </a:extLst>
        </xdr:cNvPr>
        <xdr:cNvSpPr txBox="1"/>
      </xdr:nvSpPr>
      <xdr:spPr>
        <a:xfrm>
          <a:off x="3617259" y="3505200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1B4B41-8923-4C6F-B208-9B7EE6F2636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676835</xdr:colOff>
      <xdr:row>13</xdr:row>
      <xdr:rowOff>138953</xdr:rowOff>
    </xdr:from>
    <xdr:to>
      <xdr:col>6</xdr:col>
      <xdr:colOff>156883</xdr:colOff>
      <xdr:row>14</xdr:row>
      <xdr:rowOff>11205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>
          <a:off x="4329953" y="4363571"/>
          <a:ext cx="354106" cy="1636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452717</xdr:colOff>
      <xdr:row>12</xdr:row>
      <xdr:rowOff>217394</xdr:rowOff>
    </xdr:from>
    <xdr:to>
      <xdr:col>6</xdr:col>
      <xdr:colOff>609604</xdr:colOff>
      <xdr:row>13</xdr:row>
      <xdr:rowOff>215153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4105835" y="4150659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660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83" t="s">
        <v>38</v>
      </c>
      <c r="D4" s="283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659</v>
      </c>
      <c r="C5" s="284" t="s">
        <v>198</v>
      </c>
      <c r="D5" s="284"/>
      <c r="E5" s="63">
        <v>6</v>
      </c>
      <c r="F5" s="64">
        <v>57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8"/>
    </row>
    <row r="7" spans="1:28" ht="16.5" customHeight="1">
      <c r="B7" s="52" t="s">
        <v>130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9"/>
      <c r="P9" s="289"/>
    </row>
    <row r="10" spans="1:28" ht="23.25" customHeight="1" thickBot="1">
      <c r="G10" s="6"/>
      <c r="H10" s="203" t="s">
        <v>92</v>
      </c>
      <c r="I10" s="204" t="s">
        <v>93</v>
      </c>
      <c r="J10" s="205" t="str">
        <f>C5</f>
        <v>도영운수</v>
      </c>
      <c r="K10" s="206" t="s">
        <v>94</v>
      </c>
      <c r="X10" s="288"/>
      <c r="Z10" s="39"/>
      <c r="AA10" s="39"/>
      <c r="AB10" s="39"/>
    </row>
    <row r="11" spans="1:28" ht="23.25" customHeight="1" thickTop="1">
      <c r="G11" s="6"/>
      <c r="H11" s="240">
        <v>1</v>
      </c>
      <c r="I11" s="200">
        <v>2.0099999999999998</v>
      </c>
      <c r="J11" s="201">
        <v>1.8754618208813343</v>
      </c>
      <c r="K11" s="202"/>
      <c r="M11" s="2"/>
      <c r="Y11" s="290"/>
      <c r="Z11" s="260"/>
      <c r="AA11" s="245"/>
      <c r="AB11" s="39"/>
    </row>
    <row r="12" spans="1:28" ht="23.25" customHeight="1">
      <c r="G12" s="6"/>
      <c r="H12" s="241">
        <v>2</v>
      </c>
      <c r="I12" s="194">
        <v>2.3662575846193561</v>
      </c>
      <c r="J12" s="201">
        <v>2.3251460337144465</v>
      </c>
      <c r="K12" s="242">
        <v>0.23977252313341824</v>
      </c>
      <c r="M12" s="245"/>
      <c r="Y12" s="290"/>
      <c r="Z12" s="260"/>
      <c r="AA12" s="245"/>
      <c r="AB12" s="39"/>
    </row>
    <row r="13" spans="1:28" ht="23.25" customHeight="1">
      <c r="G13" s="6"/>
      <c r="H13" s="241">
        <v>3</v>
      </c>
      <c r="I13" s="194">
        <v>2.37</v>
      </c>
      <c r="J13" s="201">
        <v>2.2721994571414852</v>
      </c>
      <c r="K13" s="244">
        <v>-2.2771290837323654E-2</v>
      </c>
      <c r="M13" s="245"/>
      <c r="Y13" s="290"/>
      <c r="Z13" s="260"/>
      <c r="AA13" s="245"/>
      <c r="AB13" s="39"/>
    </row>
    <row r="14" spans="1:28" ht="23.25" customHeight="1">
      <c r="G14" s="6"/>
      <c r="H14" s="241">
        <v>4</v>
      </c>
      <c r="I14" s="194">
        <v>2.33</v>
      </c>
      <c r="J14" s="201">
        <v>2.2176999283533205</v>
      </c>
      <c r="K14" s="244">
        <v>-2.3985363000098237E-2</v>
      </c>
      <c r="M14" s="245"/>
      <c r="Y14" s="290"/>
      <c r="Z14" s="260"/>
      <c r="AA14" s="245"/>
      <c r="AB14" s="39"/>
    </row>
    <row r="15" spans="1:28" ht="23.25" customHeight="1">
      <c r="G15" s="6"/>
      <c r="H15" s="241">
        <v>5</v>
      </c>
      <c r="I15" s="194">
        <v>2.29</v>
      </c>
      <c r="J15" s="201">
        <v>2.1559902733102563</v>
      </c>
      <c r="K15" s="244">
        <v>-2.782597151855648E-2</v>
      </c>
      <c r="M15" s="245"/>
      <c r="Y15" s="290"/>
      <c r="Z15" s="260"/>
      <c r="AA15" s="245"/>
      <c r="AB15" s="39"/>
    </row>
    <row r="16" spans="1:28" ht="23.25" customHeight="1">
      <c r="G16" s="6"/>
      <c r="H16" s="241">
        <v>6</v>
      </c>
      <c r="I16" s="194">
        <v>2.0664933427553414</v>
      </c>
      <c r="J16" s="201">
        <v>1.99</v>
      </c>
      <c r="K16" s="244">
        <v>-7.6990270023527874E-2</v>
      </c>
      <c r="M16" s="245"/>
      <c r="Y16" s="290"/>
      <c r="Z16" s="260"/>
      <c r="AA16" s="245"/>
      <c r="AB16" s="39"/>
    </row>
    <row r="17" spans="2:28" ht="23.25" customHeight="1">
      <c r="G17" s="6"/>
      <c r="H17" s="241">
        <v>7</v>
      </c>
      <c r="I17" s="194">
        <v>2.13</v>
      </c>
      <c r="J17" s="201">
        <v>1.9570602354697986</v>
      </c>
      <c r="K17" s="244">
        <v>-1.6552645492563522E-2</v>
      </c>
      <c r="M17" s="245"/>
      <c r="Y17" s="290"/>
      <c r="Z17" s="260"/>
      <c r="AA17" s="245"/>
      <c r="AB17" s="39"/>
    </row>
    <row r="18" spans="2:28" ht="23.25" customHeight="1">
      <c r="G18" s="6"/>
      <c r="H18" s="243" t="s">
        <v>657</v>
      </c>
      <c r="I18" s="195">
        <v>5.9701492537313383E-2</v>
      </c>
      <c r="J18" s="196">
        <v>4.3508438124386206E-2</v>
      </c>
      <c r="K18" s="197">
        <v>-1.6193054412927177E-2</v>
      </c>
      <c r="M18" s="245"/>
      <c r="Y18" s="290"/>
      <c r="Z18" s="260"/>
      <c r="AA18" s="245"/>
      <c r="AB18" s="39"/>
    </row>
    <row r="19" spans="2:28" ht="23.25" customHeight="1">
      <c r="H19" s="198" t="s">
        <v>109</v>
      </c>
      <c r="I19" s="199"/>
      <c r="J19" s="286" t="s">
        <v>658</v>
      </c>
      <c r="K19" s="287"/>
      <c r="M19" s="245"/>
      <c r="X19" s="2"/>
      <c r="Y19" s="2"/>
      <c r="AB19" s="39"/>
    </row>
    <row r="20" spans="2:28" ht="9" customHeight="1">
      <c r="M20" s="245"/>
      <c r="X20" s="2"/>
      <c r="Y20" s="2"/>
      <c r="AB20" s="245"/>
    </row>
    <row r="21" spans="2:28" ht="16.5" customHeight="1">
      <c r="B21" s="52" t="s">
        <v>131</v>
      </c>
      <c r="C21" s="52"/>
      <c r="D21" s="51"/>
      <c r="E21" s="51"/>
      <c r="F21" s="51"/>
      <c r="G21" s="51"/>
      <c r="H21" s="51"/>
      <c r="I21" s="51"/>
      <c r="J21" s="51"/>
      <c r="K21" s="51"/>
      <c r="M21" s="245"/>
      <c r="X21" s="2"/>
      <c r="Y21" s="2"/>
      <c r="AB21" s="245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45"/>
      <c r="X22" s="2"/>
      <c r="Y22" s="2"/>
      <c r="AB22" s="245"/>
    </row>
    <row r="23" spans="2:28" ht="23.25" customHeight="1">
      <c r="B23" s="76" t="s">
        <v>656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5"/>
      <c r="N23" s="291" t="str">
        <f>C5</f>
        <v>도영운수</v>
      </c>
      <c r="Y23" s="2"/>
    </row>
    <row r="24" spans="2:28" ht="22.5" customHeight="1">
      <c r="B24" s="236" t="s">
        <v>119</v>
      </c>
      <c r="C24" s="69">
        <v>7</v>
      </c>
      <c r="D24" s="70">
        <v>1.8658052215853E-2</v>
      </c>
      <c r="E24" s="70">
        <v>0.36085355747236059</v>
      </c>
      <c r="F24" s="70">
        <v>0.17399111467953726</v>
      </c>
      <c r="G24" s="71">
        <v>14.595600000000005</v>
      </c>
      <c r="H24" s="72">
        <v>0.46316399494932509</v>
      </c>
      <c r="I24" s="72">
        <v>26.072242631695762</v>
      </c>
      <c r="J24" s="73">
        <v>1.9570602354697986</v>
      </c>
      <c r="K24" s="74" t="s">
        <v>67</v>
      </c>
      <c r="M24" s="245"/>
      <c r="N24" s="39" t="s">
        <v>67</v>
      </c>
      <c r="O24" s="39">
        <v>106</v>
      </c>
      <c r="Y24" s="2"/>
    </row>
    <row r="25" spans="2:28" ht="22.5" customHeight="1">
      <c r="B25" s="53" t="s">
        <v>108</v>
      </c>
      <c r="C25" s="53"/>
      <c r="D25" s="67">
        <f>D24/D23-1</f>
        <v>-0.11012053013716494</v>
      </c>
      <c r="E25" s="67">
        <f t="shared" ref="E25:J25" si="0">E24/E23-1</f>
        <v>3.3414180470211274E-2</v>
      </c>
      <c r="F25" s="67">
        <f t="shared" si="0"/>
        <v>1.0712671670227714E-2</v>
      </c>
      <c r="G25" s="67">
        <f t="shared" si="0"/>
        <v>6.9860067172042628E-2</v>
      </c>
      <c r="H25" s="67">
        <f t="shared" si="0"/>
        <v>0.99906687965249286</v>
      </c>
      <c r="I25" s="67">
        <f t="shared" si="0"/>
        <v>0.87741675336369251</v>
      </c>
      <c r="J25" s="67">
        <f t="shared" si="0"/>
        <v>-8.1987942123498581E-2</v>
      </c>
      <c r="K25" s="68" t="str">
        <f>J19</f>
        <v>18위/(32개사)</v>
      </c>
      <c r="M25" s="2" t="s">
        <v>188</v>
      </c>
      <c r="N25" s="292">
        <v>6.4220183486238536E-2</v>
      </c>
      <c r="O25" s="39">
        <v>7</v>
      </c>
      <c r="X25" s="2"/>
      <c r="Y25" s="2"/>
    </row>
    <row r="26" spans="2:28" ht="22.5" customHeight="1">
      <c r="M26" s="2" t="s">
        <v>189</v>
      </c>
      <c r="N26" s="292">
        <v>8.2568807339449546E-2</v>
      </c>
      <c r="O26" s="39">
        <v>9</v>
      </c>
      <c r="X26" s="2"/>
      <c r="Y26" s="2"/>
    </row>
    <row r="27" spans="2:28" ht="17.25" customHeight="1">
      <c r="B27" s="52" t="s">
        <v>132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92">
        <v>9.1743119266055051E-2</v>
      </c>
      <c r="O27" s="39">
        <v>10</v>
      </c>
      <c r="X27" s="2"/>
      <c r="Y27" s="2"/>
    </row>
    <row r="28" spans="2:28" ht="22.5" customHeight="1">
      <c r="B28" s="60"/>
      <c r="C28" s="60"/>
      <c r="M28" s="2" t="s">
        <v>190</v>
      </c>
      <c r="N28" s="292">
        <v>0.23853211009174313</v>
      </c>
      <c r="O28" s="39">
        <v>25</v>
      </c>
      <c r="X28" s="2"/>
      <c r="Y28" s="2"/>
    </row>
    <row r="29" spans="2:28" ht="22.5" customHeight="1" thickBot="1">
      <c r="H29" s="207" t="s">
        <v>92</v>
      </c>
      <c r="I29" s="208" t="s">
        <v>93</v>
      </c>
      <c r="J29" s="209" t="str">
        <f>J10</f>
        <v>도영운수</v>
      </c>
      <c r="K29" s="210" t="s">
        <v>117</v>
      </c>
      <c r="M29" s="2" t="s">
        <v>191</v>
      </c>
      <c r="N29" s="292">
        <v>0.1743119266055046</v>
      </c>
      <c r="O29" s="39">
        <v>19</v>
      </c>
      <c r="X29" s="2"/>
      <c r="Y29" s="2"/>
    </row>
    <row r="30" spans="2:28" ht="22.5" customHeight="1" thickTop="1">
      <c r="H30" s="215" t="s">
        <v>111</v>
      </c>
      <c r="I30" s="216" t="s">
        <v>69</v>
      </c>
      <c r="J30" s="217" t="s">
        <v>67</v>
      </c>
      <c r="K30" s="218"/>
      <c r="M30" s="2" t="s">
        <v>76</v>
      </c>
      <c r="N30" s="292">
        <v>0.34862385321100919</v>
      </c>
      <c r="O30" s="39">
        <v>36</v>
      </c>
      <c r="X30" s="2"/>
      <c r="Z30" s="39"/>
      <c r="AA30" s="39"/>
      <c r="AB30" s="39"/>
    </row>
    <row r="31" spans="2:28" ht="21" customHeight="1">
      <c r="H31" s="211" t="s">
        <v>95</v>
      </c>
      <c r="I31" s="212">
        <v>4.5564191905655319E-2</v>
      </c>
      <c r="J31" s="213" t="s">
        <v>650</v>
      </c>
      <c r="K31" s="214">
        <v>1.8655991580583217E-2</v>
      </c>
      <c r="M31" s="2"/>
      <c r="X31" s="2"/>
      <c r="Z31" s="39"/>
      <c r="AA31" s="39"/>
      <c r="AB31" s="39"/>
    </row>
    <row r="32" spans="2:28" ht="21" customHeight="1">
      <c r="H32" s="186" t="s">
        <v>96</v>
      </c>
      <c r="I32" s="178">
        <v>6.968641114982578E-2</v>
      </c>
      <c r="J32" s="187" t="s">
        <v>651</v>
      </c>
      <c r="K32" s="188">
        <v>1.2882396189623765E-2</v>
      </c>
      <c r="L32" s="4"/>
      <c r="M32" s="2"/>
      <c r="X32" s="2"/>
      <c r="Z32" s="39"/>
      <c r="AA32" s="39"/>
      <c r="AB32" s="39"/>
    </row>
    <row r="33" spans="2:28" ht="21" customHeight="1">
      <c r="H33" s="185" t="s">
        <v>97</v>
      </c>
      <c r="I33" s="178">
        <v>0.13669257571696597</v>
      </c>
      <c r="J33" s="187" t="s">
        <v>652</v>
      </c>
      <c r="K33" s="188">
        <v>-4.4949456450910918E-2</v>
      </c>
      <c r="L33" s="4"/>
      <c r="M33" s="2"/>
      <c r="X33" s="2"/>
      <c r="Z33" s="39"/>
      <c r="AA33" s="39"/>
      <c r="AB33" s="39"/>
    </row>
    <row r="34" spans="2:28" ht="21" customHeight="1">
      <c r="H34" s="185" t="s">
        <v>100</v>
      </c>
      <c r="I34" s="178">
        <v>0.22728491021173949</v>
      </c>
      <c r="J34" s="187" t="s">
        <v>653</v>
      </c>
      <c r="K34" s="188">
        <v>1.1247199880003639E-2</v>
      </c>
      <c r="L34" s="4"/>
      <c r="M34" s="2"/>
      <c r="X34" s="2"/>
      <c r="Z34" s="39"/>
      <c r="AA34" s="39"/>
      <c r="AB34" s="39"/>
    </row>
    <row r="35" spans="2:28" ht="21" customHeight="1">
      <c r="H35" s="189" t="s">
        <v>98</v>
      </c>
      <c r="I35" s="178">
        <v>0.24658268560707586</v>
      </c>
      <c r="J35" s="187" t="s">
        <v>654</v>
      </c>
      <c r="K35" s="188">
        <v>-7.2270759001571261E-2</v>
      </c>
      <c r="L35" s="4"/>
      <c r="M35" s="2"/>
      <c r="X35" s="2"/>
      <c r="Z35" s="39"/>
      <c r="AA35" s="39"/>
      <c r="AB35" s="39"/>
    </row>
    <row r="36" spans="2:28" ht="21" customHeight="1">
      <c r="H36" s="190" t="s">
        <v>99</v>
      </c>
      <c r="I36" s="191">
        <v>0.27418922540873758</v>
      </c>
      <c r="J36" s="192" t="s">
        <v>655</v>
      </c>
      <c r="K36" s="193">
        <v>7.4434627802271613E-2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133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126</v>
      </c>
      <c r="X39" s="2"/>
      <c r="Z39" s="39"/>
      <c r="AA39" s="39"/>
      <c r="AB39" s="39"/>
    </row>
    <row r="40" spans="2:28" ht="22.5" customHeight="1">
      <c r="B40" s="238" t="s">
        <v>119</v>
      </c>
      <c r="C40" s="77">
        <v>1</v>
      </c>
      <c r="D40" s="78">
        <v>5.9252611822716475E-2</v>
      </c>
      <c r="E40" s="78">
        <v>0.37830108983884875</v>
      </c>
      <c r="F40" s="78">
        <v>0.20563530477579703</v>
      </c>
      <c r="G40" s="79">
        <v>16.934100000000004</v>
      </c>
      <c r="H40" s="80">
        <v>5.4526640540365525</v>
      </c>
      <c r="I40" s="80">
        <v>72.831160037670202</v>
      </c>
      <c r="J40" s="81">
        <v>1.8754618208813343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6" t="s">
        <v>119</v>
      </c>
      <c r="C41" s="69">
        <v>2</v>
      </c>
      <c r="D41" s="70">
        <v>3.6533222614669361E-2</v>
      </c>
      <c r="E41" s="70">
        <v>0.34346621698189561</v>
      </c>
      <c r="F41" s="70">
        <v>0.15605622514895029</v>
      </c>
      <c r="G41" s="71">
        <v>10.962624999999999</v>
      </c>
      <c r="H41" s="72">
        <v>1.9902946981421252</v>
      </c>
      <c r="I41" s="72">
        <v>19.540413732103751</v>
      </c>
      <c r="J41" s="73">
        <v>2.3251460337144465</v>
      </c>
      <c r="K41" s="74" t="s">
        <v>189</v>
      </c>
      <c r="M41" s="2"/>
      <c r="N41" s="39">
        <v>5</v>
      </c>
      <c r="X41" s="2"/>
      <c r="Z41" s="39"/>
      <c r="AA41" s="39"/>
      <c r="AB41" s="39"/>
    </row>
    <row r="42" spans="2:28" ht="22.5" customHeight="1">
      <c r="B42" s="236" t="s">
        <v>119</v>
      </c>
      <c r="C42" s="69">
        <v>3</v>
      </c>
      <c r="D42" s="70">
        <v>1.545167373762534E-2</v>
      </c>
      <c r="E42" s="70">
        <v>0.35503019237784456</v>
      </c>
      <c r="F42" s="70">
        <v>0.17667810164264908</v>
      </c>
      <c r="G42" s="71">
        <v>11.50149090909091</v>
      </c>
      <c r="H42" s="72">
        <v>0.73440571963962986</v>
      </c>
      <c r="I42" s="72">
        <v>25.453165259668086</v>
      </c>
      <c r="J42" s="73">
        <v>2.2721994571414852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6" t="s">
        <v>119</v>
      </c>
      <c r="C43" s="69">
        <v>4</v>
      </c>
      <c r="D43" s="70">
        <v>1.2783546762153594E-2</v>
      </c>
      <c r="E43" s="70">
        <v>0.35509506288335591</v>
      </c>
      <c r="F43" s="70">
        <v>0.17839544354300704</v>
      </c>
      <c r="G43" s="71">
        <v>11.907945454545455</v>
      </c>
      <c r="H43" s="72">
        <v>0.84292415967752743</v>
      </c>
      <c r="I43" s="72">
        <v>24.258908610643367</v>
      </c>
      <c r="J43" s="73">
        <v>2.2176999283533205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6" t="s">
        <v>119</v>
      </c>
      <c r="C44" s="69">
        <v>5</v>
      </c>
      <c r="D44" s="70">
        <v>1.2772819814573873E-2</v>
      </c>
      <c r="E44" s="70">
        <v>0.35626362347814478</v>
      </c>
      <c r="F44" s="70">
        <v>0.18274429065738215</v>
      </c>
      <c r="G44" s="71">
        <v>12.653571428571427</v>
      </c>
      <c r="H44" s="72">
        <v>0.5341324513729282</v>
      </c>
      <c r="I44" s="72">
        <v>26.059240515241878</v>
      </c>
      <c r="J44" s="73">
        <v>2.1559902733102563</v>
      </c>
      <c r="K44" s="74" t="s">
        <v>118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6" t="s">
        <v>119</v>
      </c>
      <c r="C45" s="69">
        <v>6</v>
      </c>
      <c r="D45" s="70">
        <v>1.5544572942695359E-2</v>
      </c>
      <c r="E45" s="70">
        <v>0.36015937305161322</v>
      </c>
      <c r="F45" s="70">
        <v>0.17671110815666588</v>
      </c>
      <c r="G45" s="71">
        <v>13.912288461538459</v>
      </c>
      <c r="H45" s="72">
        <v>0.50993373336975523</v>
      </c>
      <c r="I45" s="72">
        <v>25.841704159832812</v>
      </c>
      <c r="J45" s="73">
        <v>1.99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6" t="s">
        <v>119</v>
      </c>
      <c r="C46" s="69">
        <v>7</v>
      </c>
      <c r="D46" s="70">
        <v>1.8658052215853E-2</v>
      </c>
      <c r="E46" s="70">
        <v>0.36085355747236059</v>
      </c>
      <c r="F46" s="70">
        <v>0.17399111467953726</v>
      </c>
      <c r="G46" s="71">
        <v>14.595600000000005</v>
      </c>
      <c r="H46" s="72">
        <v>0.46316399494932509</v>
      </c>
      <c r="I46" s="72">
        <v>26.072242631695762</v>
      </c>
      <c r="J46" s="73">
        <v>1.9570602354697986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7" cm="1">
        <f t="array" aca="1" ref="D47" ca="1">(INDIRECT(ADDRESS(ROW()-1,COLUMN()))/INDIRECT(ADDRESS(ROW()-2,COLUMN())))-1</f>
        <v>0.20029365133641153</v>
      </c>
      <c r="E47" s="67" cm="1">
        <f t="array" aca="1" ref="E47" ca="1">(INDIRECT(ADDRESS(ROW()-1,COLUMN()))/INDIRECT(ADDRESS(ROW()-2,COLUMN())))-1</f>
        <v>1.9274367757406985E-3</v>
      </c>
      <c r="F47" s="67" cm="1">
        <f t="array" aca="1" ref="F47" ca="1">(INDIRECT(ADDRESS(ROW()-1,COLUMN()))/INDIRECT(ADDRESS(ROW()-2,COLUMN())))-1</f>
        <v>-1.5392317469466454E-2</v>
      </c>
      <c r="G47" s="67" cm="1">
        <f t="array" aca="1" ref="G47" ca="1">(INDIRECT(ADDRESS(ROW()-1,COLUMN()))/INDIRECT(ADDRESS(ROW()-2,COLUMN())))-1</f>
        <v>4.9115682179147635E-2</v>
      </c>
      <c r="H47" s="67" cm="1">
        <f t="array" aca="1" ref="H47" ca="1">(INDIRECT(ADDRESS(ROW()-1,COLUMN()))/INDIRECT(ADDRESS(ROW()-2,COLUMN())))-1</f>
        <v>-9.1717286697950651E-2</v>
      </c>
      <c r="I47" s="67" cm="1">
        <f t="array" aca="1" ref="I47" ca="1">(INDIRECT(ADDRESS(ROW()-1,COLUMN()))/INDIRECT(ADDRESS(ROW()-2,COLUMN())))-1</f>
        <v>8.9211791311072375E-3</v>
      </c>
      <c r="J47" s="67" cm="1">
        <f t="array" aca="1" ref="J47" ca="1">(INDIRECT(ADDRESS(ROW()-1,COLUMN()))/INDIRECT(ADDRESS(ROW()-2,COLUMN())))-1</f>
        <v>-1.6552645492563522E-2</v>
      </c>
      <c r="K47" s="75" t="str" cm="1">
        <f t="array" aca="1" ref="K47" ca="1">_xlfn.IFS(N47=0,"등급유지",N47&gt;0,N47&amp;"등급 상승",N47&lt;0,N47&amp;"등급 하락")</f>
        <v>-1등급 하락</v>
      </c>
      <c r="M47" s="293"/>
      <c r="N47" s="39" cm="1">
        <f t="array" aca="1" ref="N47" ca="1">(INDIRECT(ADDRESS(ROW()-1,COLUMN()))-INDIRECT(ADDRESS(ROW()-2,COLUMN())))</f>
        <v>-1</v>
      </c>
      <c r="O47" s="39" t="s">
        <v>127</v>
      </c>
      <c r="X47" s="294"/>
      <c r="Z47" s="246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93"/>
      <c r="N48" s="2"/>
      <c r="O48" s="2"/>
      <c r="X48" s="294"/>
      <c r="Z48" s="246"/>
      <c r="AA48" s="39"/>
      <c r="AB48" s="39"/>
    </row>
    <row r="49" spans="2:28" ht="18" customHeight="1">
      <c r="B49" s="52" t="s">
        <v>134</v>
      </c>
      <c r="C49" s="52"/>
      <c r="D49" s="51"/>
      <c r="E49" s="51"/>
      <c r="F49" s="51"/>
      <c r="G49" s="51"/>
      <c r="H49" s="51"/>
      <c r="I49" s="51"/>
      <c r="J49" s="51"/>
      <c r="K49" s="51"/>
      <c r="M49" s="293"/>
      <c r="X49" s="294"/>
      <c r="Z49" s="246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3"/>
      <c r="X50" s="294"/>
      <c r="Z50" s="246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3"/>
      <c r="N51" s="294"/>
      <c r="P51" s="246"/>
      <c r="AA51" s="40"/>
    </row>
    <row r="52" spans="2:28" ht="25.5" customHeight="1">
      <c r="B52" s="48"/>
      <c r="C52" s="48"/>
      <c r="D52" s="49"/>
      <c r="M52" s="293"/>
      <c r="N52" s="294"/>
      <c r="P52" s="246"/>
      <c r="AA52" s="40"/>
    </row>
    <row r="53" spans="2:28" ht="25.5" customHeight="1">
      <c r="B53" s="48"/>
      <c r="C53" s="48"/>
      <c r="D53" s="49"/>
      <c r="M53" s="293"/>
      <c r="N53" s="294"/>
      <c r="P53" s="246"/>
      <c r="AA53" s="40"/>
    </row>
    <row r="54" spans="2:28" ht="25.5" customHeight="1">
      <c r="B54" s="48"/>
      <c r="C54" s="48"/>
      <c r="D54" s="49"/>
      <c r="M54" s="293"/>
      <c r="N54" s="294"/>
      <c r="P54" s="246"/>
      <c r="AA54" s="40"/>
    </row>
    <row r="55" spans="2:28" ht="25.5" customHeight="1">
      <c r="B55" s="48"/>
      <c r="C55" s="48"/>
      <c r="D55" s="49"/>
      <c r="M55" s="293"/>
      <c r="N55" s="294"/>
      <c r="P55" s="246"/>
      <c r="AA55" s="40"/>
    </row>
    <row r="56" spans="2:28" ht="25.5" customHeight="1">
      <c r="B56" s="48"/>
      <c r="C56" s="48"/>
      <c r="D56" s="49"/>
      <c r="M56" s="293"/>
      <c r="N56" s="294"/>
      <c r="P56" s="246"/>
      <c r="AA56" s="40"/>
    </row>
    <row r="57" spans="2:28" ht="25.5" customHeight="1">
      <c r="B57" s="48"/>
      <c r="C57" s="48"/>
      <c r="D57" s="49"/>
      <c r="M57" s="293"/>
      <c r="N57" s="294"/>
      <c r="P57" s="246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3"/>
      <c r="N58" s="294"/>
      <c r="P58" s="246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3"/>
      <c r="N59" s="294"/>
      <c r="P59" s="246"/>
      <c r="AA59" s="40"/>
    </row>
    <row r="60" spans="2:28" ht="25.5" customHeight="1" thickBot="1">
      <c r="B60" s="219" t="s">
        <v>92</v>
      </c>
      <c r="C60" s="220" t="s">
        <v>122</v>
      </c>
      <c r="D60" s="220" t="s">
        <v>123</v>
      </c>
      <c r="E60" s="220" t="s">
        <v>120</v>
      </c>
      <c r="F60" s="220" t="s">
        <v>121</v>
      </c>
      <c r="G60" s="220" t="s">
        <v>124</v>
      </c>
      <c r="H60" s="220" t="s">
        <v>125</v>
      </c>
      <c r="I60" s="220" t="s">
        <v>178</v>
      </c>
      <c r="J60" s="220" t="s">
        <v>178</v>
      </c>
      <c r="K60" s="221" t="s">
        <v>178</v>
      </c>
      <c r="M60" s="295">
        <v>1</v>
      </c>
      <c r="N60" s="296">
        <v>2</v>
      </c>
      <c r="O60" s="296">
        <v>3</v>
      </c>
      <c r="P60" s="295">
        <v>4</v>
      </c>
      <c r="Q60" s="296">
        <v>5</v>
      </c>
      <c r="R60" s="296">
        <v>6</v>
      </c>
      <c r="S60" s="295"/>
      <c r="T60" s="296"/>
      <c r="U60" s="297"/>
      <c r="AA60" s="40"/>
    </row>
    <row r="61" spans="2:28" ht="25.5" customHeight="1" thickTop="1">
      <c r="B61" s="224" t="s">
        <v>111</v>
      </c>
      <c r="C61" s="225" t="s">
        <v>68</v>
      </c>
      <c r="D61" s="226" t="s">
        <v>69</v>
      </c>
      <c r="E61" s="226" t="s">
        <v>67</v>
      </c>
      <c r="F61" s="226" t="s">
        <v>67</v>
      </c>
      <c r="G61" s="226" t="s">
        <v>67</v>
      </c>
      <c r="H61" s="226" t="s">
        <v>70</v>
      </c>
      <c r="I61" s="226" t="s">
        <v>178</v>
      </c>
      <c r="J61" s="226" t="s">
        <v>178</v>
      </c>
      <c r="K61" s="226" t="s">
        <v>178</v>
      </c>
      <c r="M61" s="295" t="s">
        <v>122</v>
      </c>
      <c r="N61" s="295" t="s">
        <v>123</v>
      </c>
      <c r="O61" s="295" t="s">
        <v>120</v>
      </c>
      <c r="P61" s="295" t="s">
        <v>121</v>
      </c>
      <c r="Q61" s="295" t="s">
        <v>124</v>
      </c>
      <c r="R61" s="295" t="s">
        <v>125</v>
      </c>
      <c r="S61" s="295"/>
      <c r="T61" s="295"/>
      <c r="U61" s="293"/>
      <c r="AA61" s="40"/>
    </row>
    <row r="62" spans="2:28" ht="25.5" customHeight="1">
      <c r="B62" s="222" t="s">
        <v>95</v>
      </c>
      <c r="C62" s="212" t="s">
        <v>639</v>
      </c>
      <c r="D62" s="212" t="s">
        <v>640</v>
      </c>
      <c r="E62" s="212" t="s">
        <v>641</v>
      </c>
      <c r="F62" s="212" t="s">
        <v>641</v>
      </c>
      <c r="G62" s="212" t="s">
        <v>641</v>
      </c>
      <c r="H62" s="212" t="s">
        <v>641</v>
      </c>
      <c r="I62" s="212" t="s">
        <v>178</v>
      </c>
      <c r="J62" s="212" t="s">
        <v>178</v>
      </c>
      <c r="K62" s="223" t="s">
        <v>178</v>
      </c>
      <c r="M62" s="293"/>
      <c r="N62" s="294"/>
      <c r="P62" s="246"/>
      <c r="AA62" s="40"/>
    </row>
    <row r="63" spans="2:28" ht="25.5" customHeight="1">
      <c r="B63" s="177" t="s">
        <v>96</v>
      </c>
      <c r="C63" s="179" t="s">
        <v>639</v>
      </c>
      <c r="D63" s="179" t="s">
        <v>640</v>
      </c>
      <c r="E63" s="179" t="s">
        <v>641</v>
      </c>
      <c r="F63" s="179" t="s">
        <v>641</v>
      </c>
      <c r="G63" s="179" t="s">
        <v>641</v>
      </c>
      <c r="H63" s="179" t="s">
        <v>641</v>
      </c>
      <c r="I63" s="179" t="s">
        <v>178</v>
      </c>
      <c r="J63" s="179" t="s">
        <v>178</v>
      </c>
      <c r="K63" s="180" t="s">
        <v>178</v>
      </c>
      <c r="M63" s="298">
        <v>0.125</v>
      </c>
      <c r="N63" s="298">
        <v>0.14285714285714285</v>
      </c>
      <c r="O63" s="298">
        <v>0</v>
      </c>
      <c r="P63" s="298">
        <v>0</v>
      </c>
      <c r="Q63" s="298">
        <v>0</v>
      </c>
      <c r="R63" s="298">
        <v>0</v>
      </c>
      <c r="S63" s="298"/>
      <c r="T63" s="298"/>
      <c r="AA63" s="40"/>
    </row>
    <row r="64" spans="2:28" ht="25.5" customHeight="1">
      <c r="B64" s="176" t="s">
        <v>97</v>
      </c>
      <c r="C64" s="179" t="s">
        <v>642</v>
      </c>
      <c r="D64" s="179" t="s">
        <v>640</v>
      </c>
      <c r="E64" s="179" t="s">
        <v>643</v>
      </c>
      <c r="F64" s="179" t="s">
        <v>641</v>
      </c>
      <c r="G64" s="179" t="s">
        <v>641</v>
      </c>
      <c r="H64" s="179" t="s">
        <v>641</v>
      </c>
      <c r="I64" s="179" t="s">
        <v>178</v>
      </c>
      <c r="J64" s="179" t="s">
        <v>178</v>
      </c>
      <c r="K64" s="180" t="s">
        <v>178</v>
      </c>
      <c r="M64" s="298">
        <v>0.125</v>
      </c>
      <c r="N64" s="298">
        <v>0.14285714285714285</v>
      </c>
      <c r="O64" s="298">
        <v>0</v>
      </c>
      <c r="P64" s="298">
        <v>0</v>
      </c>
      <c r="Q64" s="298">
        <v>0</v>
      </c>
      <c r="R64" s="298">
        <v>0</v>
      </c>
      <c r="S64" s="298"/>
      <c r="T64" s="298"/>
      <c r="AA64" s="40"/>
    </row>
    <row r="65" spans="2:27" ht="25.5" customHeight="1">
      <c r="B65" s="176" t="s">
        <v>100</v>
      </c>
      <c r="C65" s="179" t="s">
        <v>642</v>
      </c>
      <c r="D65" s="179" t="s">
        <v>641</v>
      </c>
      <c r="E65" s="179" t="s">
        <v>644</v>
      </c>
      <c r="F65" s="179" t="s">
        <v>645</v>
      </c>
      <c r="G65" s="179" t="s">
        <v>640</v>
      </c>
      <c r="H65" s="179" t="s">
        <v>641</v>
      </c>
      <c r="I65" s="179" t="s">
        <v>178</v>
      </c>
      <c r="J65" s="179" t="s">
        <v>178</v>
      </c>
      <c r="K65" s="180" t="s">
        <v>178</v>
      </c>
      <c r="M65" s="298">
        <v>0.25</v>
      </c>
      <c r="N65" s="298">
        <v>0.14285714285714285</v>
      </c>
      <c r="O65" s="298">
        <v>9.0909090909090912E-2</v>
      </c>
      <c r="P65" s="298">
        <v>0</v>
      </c>
      <c r="Q65" s="298">
        <v>0</v>
      </c>
      <c r="R65" s="298">
        <v>0</v>
      </c>
      <c r="S65" s="298"/>
      <c r="T65" s="298"/>
      <c r="AA65" s="40"/>
    </row>
    <row r="66" spans="2:27" ht="25.5" customHeight="1">
      <c r="B66" s="181" t="s">
        <v>98</v>
      </c>
      <c r="C66" s="179" t="s">
        <v>642</v>
      </c>
      <c r="D66" s="179" t="s">
        <v>646</v>
      </c>
      <c r="E66" s="179" t="s">
        <v>645</v>
      </c>
      <c r="F66" s="179" t="s">
        <v>647</v>
      </c>
      <c r="G66" s="179" t="s">
        <v>648</v>
      </c>
      <c r="H66" s="179" t="s">
        <v>641</v>
      </c>
      <c r="I66" s="179" t="s">
        <v>178</v>
      </c>
      <c r="J66" s="179" t="s">
        <v>178</v>
      </c>
      <c r="K66" s="180" t="s">
        <v>178</v>
      </c>
      <c r="M66" s="298">
        <v>0.25</v>
      </c>
      <c r="N66" s="298">
        <v>0</v>
      </c>
      <c r="O66" s="298">
        <v>0.18181818181818182</v>
      </c>
      <c r="P66" s="298">
        <v>0.36363636363636365</v>
      </c>
      <c r="Q66" s="298">
        <v>0.14285714285714285</v>
      </c>
      <c r="R66" s="298">
        <v>0</v>
      </c>
      <c r="S66" s="298"/>
      <c r="T66" s="298"/>
      <c r="AA66" s="40"/>
    </row>
    <row r="67" spans="2:27" ht="25.5" customHeight="1">
      <c r="B67" s="182" t="s">
        <v>99</v>
      </c>
      <c r="C67" s="183" t="s">
        <v>641</v>
      </c>
      <c r="D67" s="183" t="s">
        <v>646</v>
      </c>
      <c r="E67" s="183" t="s">
        <v>645</v>
      </c>
      <c r="F67" s="183" t="s">
        <v>645</v>
      </c>
      <c r="G67" s="183" t="s">
        <v>648</v>
      </c>
      <c r="H67" s="183" t="s">
        <v>649</v>
      </c>
      <c r="I67" s="183" t="s">
        <v>178</v>
      </c>
      <c r="J67" s="183" t="s">
        <v>178</v>
      </c>
      <c r="K67" s="184" t="s">
        <v>178</v>
      </c>
      <c r="M67" s="298">
        <v>0.25</v>
      </c>
      <c r="N67" s="298">
        <v>0.2857142857142857</v>
      </c>
      <c r="O67" s="298">
        <v>0.36363636363636365</v>
      </c>
      <c r="P67" s="298">
        <v>0.27272727272727271</v>
      </c>
      <c r="Q67" s="298">
        <v>0.42857142857142855</v>
      </c>
      <c r="R67" s="298">
        <v>0</v>
      </c>
      <c r="S67" s="298"/>
      <c r="T67" s="298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98">
        <v>0</v>
      </c>
      <c r="N68" s="298">
        <v>0.2857142857142857</v>
      </c>
      <c r="O68" s="298">
        <v>0.36363636363636365</v>
      </c>
      <c r="P68" s="298">
        <v>0.36363636363636365</v>
      </c>
      <c r="Q68" s="298">
        <v>0.42857142857142855</v>
      </c>
      <c r="R68" s="298">
        <v>0.8</v>
      </c>
      <c r="S68" s="298"/>
      <c r="T68" s="298"/>
      <c r="AA68" s="40"/>
    </row>
    <row r="69" spans="2:27" ht="17.25" customHeight="1">
      <c r="B69" s="52" t="s">
        <v>135</v>
      </c>
      <c r="C69" s="52"/>
      <c r="D69" s="51"/>
      <c r="E69" s="51"/>
      <c r="F69" s="51"/>
      <c r="G69" s="51"/>
      <c r="H69" s="51"/>
      <c r="I69" s="51"/>
      <c r="J69" s="51"/>
      <c r="K69" s="51"/>
      <c r="M69" s="293"/>
      <c r="N69" s="294"/>
      <c r="P69" s="246"/>
      <c r="AA69" s="40"/>
    </row>
    <row r="70" spans="2:27" ht="30.75" customHeight="1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93"/>
      <c r="N70" s="294"/>
      <c r="P70" s="246"/>
      <c r="AA70" s="40"/>
    </row>
    <row r="71" spans="2:27" ht="27" customHeight="1">
      <c r="B71" s="87" t="s">
        <v>122</v>
      </c>
      <c r="C71" s="66">
        <v>1</v>
      </c>
      <c r="D71" s="88">
        <v>5.2468238067196124E-2</v>
      </c>
      <c r="E71" s="88">
        <v>0.38207449826726986</v>
      </c>
      <c r="F71" s="88">
        <v>0.25002538203119384</v>
      </c>
      <c r="G71" s="89">
        <v>18.727333333333334</v>
      </c>
      <c r="H71" s="90">
        <v>7.5018614406191908</v>
      </c>
      <c r="I71" s="90">
        <v>85.2044262742467</v>
      </c>
      <c r="J71" s="91">
        <v>1.682505826073567</v>
      </c>
      <c r="K71" s="74"/>
      <c r="M71" s="293"/>
      <c r="N71" s="294"/>
      <c r="P71" s="246"/>
      <c r="AA71" s="40"/>
    </row>
    <row r="72" spans="2:27" ht="20.25" customHeight="1">
      <c r="B72" s="87" t="s">
        <v>122</v>
      </c>
      <c r="C72" s="66">
        <v>2</v>
      </c>
      <c r="D72" s="88">
        <v>2.7016177237374771E-2</v>
      </c>
      <c r="E72" s="88">
        <v>0.34932065511467431</v>
      </c>
      <c r="F72" s="88">
        <v>0.15643589761062526</v>
      </c>
      <c r="G72" s="89">
        <v>10.943375</v>
      </c>
      <c r="H72" s="90">
        <v>0.42774288428324841</v>
      </c>
      <c r="I72" s="90">
        <v>18.289695741766483</v>
      </c>
      <c r="J72" s="91">
        <v>2.205825982503768</v>
      </c>
      <c r="K72" s="74"/>
      <c r="M72" s="293"/>
      <c r="N72" s="294"/>
      <c r="P72" s="246"/>
      <c r="AA72" s="40"/>
    </row>
    <row r="73" spans="2:27" ht="20.25" customHeight="1">
      <c r="B73" s="87" t="s">
        <v>122</v>
      </c>
      <c r="C73" s="66">
        <v>3</v>
      </c>
      <c r="D73" s="88">
        <v>7.7962099667494905E-3</v>
      </c>
      <c r="E73" s="88">
        <v>0.35492228394547726</v>
      </c>
      <c r="F73" s="88">
        <v>0.187423394773897</v>
      </c>
      <c r="G73" s="89">
        <v>11.270714285714286</v>
      </c>
      <c r="H73" s="90">
        <v>0.3471427739922926</v>
      </c>
      <c r="I73" s="90">
        <v>18.23005111188651</v>
      </c>
      <c r="J73" s="91">
        <v>2.1951691729796141</v>
      </c>
      <c r="K73" s="74"/>
      <c r="M73" s="293"/>
      <c r="N73" s="294"/>
      <c r="P73" s="246"/>
      <c r="AA73" s="40"/>
    </row>
    <row r="74" spans="2:27" ht="20.25" customHeight="1">
      <c r="B74" s="87" t="s">
        <v>122</v>
      </c>
      <c r="C74" s="66">
        <v>4</v>
      </c>
      <c r="D74" s="88">
        <v>6.6078260251126418E-3</v>
      </c>
      <c r="E74" s="88">
        <v>0.35731103430609051</v>
      </c>
      <c r="F74" s="88">
        <v>0.17004409096646336</v>
      </c>
      <c r="G74" s="89">
        <v>10.544166666666667</v>
      </c>
      <c r="H74" s="90">
        <v>0.13205171277123834</v>
      </c>
      <c r="I74" s="90">
        <v>9.5627448665171766</v>
      </c>
      <c r="J74" s="91">
        <v>2.1703437039671258</v>
      </c>
      <c r="K74" s="74"/>
      <c r="M74" s="293"/>
      <c r="N74" s="294"/>
      <c r="P74" s="246"/>
      <c r="AA74" s="40"/>
    </row>
    <row r="75" spans="2:27" ht="20.25" customHeight="1">
      <c r="B75" s="87" t="s">
        <v>122</v>
      </c>
      <c r="C75" s="66">
        <v>5</v>
      </c>
      <c r="D75" s="88">
        <v>8.1828615132611814E-3</v>
      </c>
      <c r="E75" s="88">
        <v>0.35535748302859688</v>
      </c>
      <c r="F75" s="88">
        <v>0.17686128368213594</v>
      </c>
      <c r="G75" s="89">
        <v>11.761625</v>
      </c>
      <c r="H75" s="90">
        <v>0.20579857048297356</v>
      </c>
      <c r="I75" s="90">
        <v>12.124547487844454</v>
      </c>
      <c r="J75" s="91">
        <v>2.1082731739859342</v>
      </c>
      <c r="K75" s="74"/>
      <c r="M75" s="293"/>
      <c r="N75" s="294"/>
      <c r="P75" s="246"/>
      <c r="AA75" s="40"/>
    </row>
    <row r="76" spans="2:27" ht="20.25" customHeight="1">
      <c r="B76" s="87" t="s">
        <v>122</v>
      </c>
      <c r="C76" s="66">
        <v>6</v>
      </c>
      <c r="D76" s="88">
        <v>1.0818919294465996E-2</v>
      </c>
      <c r="E76" s="88">
        <v>0.36410989149523609</v>
      </c>
      <c r="F76" s="88">
        <v>0.17053082693615507</v>
      </c>
      <c r="G76" s="89">
        <v>12.759375</v>
      </c>
      <c r="H76" s="90">
        <v>0.36962147731039174</v>
      </c>
      <c r="I76" s="90">
        <v>15.031273410622598</v>
      </c>
      <c r="J76" s="91">
        <v>1.9813587808975828</v>
      </c>
      <c r="K76" s="74"/>
      <c r="M76" s="293"/>
      <c r="N76" s="294"/>
      <c r="P76" s="246"/>
      <c r="AA76" s="40"/>
    </row>
    <row r="77" spans="2:27" ht="20.25" customHeight="1">
      <c r="B77" s="87" t="s">
        <v>122</v>
      </c>
      <c r="C77" s="66">
        <v>7</v>
      </c>
      <c r="D77" s="88">
        <v>1.4475162512399496E-2</v>
      </c>
      <c r="E77" s="88">
        <v>0.36434020492082164</v>
      </c>
      <c r="F77" s="88">
        <v>0.17466813507137827</v>
      </c>
      <c r="G77" s="89">
        <v>13.413875000000001</v>
      </c>
      <c r="H77" s="90">
        <v>0.39167319983601351</v>
      </c>
      <c r="I77" s="90">
        <v>14.168155402160535</v>
      </c>
      <c r="J77" s="91">
        <v>1.8975304231392682</v>
      </c>
      <c r="K77" s="74" t="s">
        <v>68</v>
      </c>
    </row>
    <row r="78" spans="2:27" ht="20.25" customHeight="1">
      <c r="B78" s="87" t="s">
        <v>123</v>
      </c>
      <c r="C78" s="66">
        <v>1</v>
      </c>
      <c r="D78" s="88">
        <v>7.1202348222222447E-2</v>
      </c>
      <c r="E78" s="88">
        <v>0.37770500755628217</v>
      </c>
      <c r="F78" s="88">
        <v>0.19094864232901809</v>
      </c>
      <c r="G78" s="89">
        <v>19.113500000000002</v>
      </c>
      <c r="H78" s="90">
        <v>5.0514001403121336</v>
      </c>
      <c r="I78" s="90">
        <v>80.838736602763944</v>
      </c>
      <c r="J78" s="91">
        <v>1.8963699939031515</v>
      </c>
      <c r="K78" s="74"/>
    </row>
    <row r="79" spans="2:27" ht="20.25" customHeight="1">
      <c r="B79" s="87" t="s">
        <v>123</v>
      </c>
      <c r="C79" s="66">
        <v>2</v>
      </c>
      <c r="D79" s="88">
        <v>4.3478651577698667E-2</v>
      </c>
      <c r="E79" s="88">
        <v>0.34051341012667058</v>
      </c>
      <c r="F79" s="88">
        <v>0.15261621424751715</v>
      </c>
      <c r="G79" s="89">
        <v>11.695857142857141</v>
      </c>
      <c r="H79" s="90">
        <v>0.50152582884999397</v>
      </c>
      <c r="I79" s="90">
        <v>23.425700107044023</v>
      </c>
      <c r="J79" s="91">
        <v>2.4074602405086627</v>
      </c>
      <c r="K79" s="74"/>
    </row>
    <row r="80" spans="2:27" ht="20.25" customHeight="1">
      <c r="B80" s="87" t="s">
        <v>123</v>
      </c>
      <c r="C80" s="66">
        <v>3</v>
      </c>
      <c r="D80" s="88">
        <v>1.949747165443309E-2</v>
      </c>
      <c r="E80" s="88">
        <v>0.3626709491344639</v>
      </c>
      <c r="F80" s="88">
        <v>0.18579385340240723</v>
      </c>
      <c r="G80" s="89">
        <v>12.935285714285715</v>
      </c>
      <c r="H80" s="90">
        <v>1.3459139118100194</v>
      </c>
      <c r="I80" s="90">
        <v>40.70938539689179</v>
      </c>
      <c r="J80" s="91">
        <v>2.3114762056124141</v>
      </c>
      <c r="K80" s="74"/>
    </row>
    <row r="81" spans="2:11" ht="20.25" customHeight="1">
      <c r="B81" s="87" t="s">
        <v>123</v>
      </c>
      <c r="C81" s="66">
        <v>4</v>
      </c>
      <c r="D81" s="88">
        <v>1.399597627350721E-2</v>
      </c>
      <c r="E81" s="88">
        <v>0.35440504594231126</v>
      </c>
      <c r="F81" s="88">
        <v>0.19369116330324862</v>
      </c>
      <c r="G81" s="89">
        <v>12.671571428571426</v>
      </c>
      <c r="H81" s="90">
        <v>0.88173009159772908</v>
      </c>
      <c r="I81" s="90">
        <v>32.895657508244568</v>
      </c>
      <c r="J81" s="91">
        <v>2.3037219934118403</v>
      </c>
      <c r="K81" s="74"/>
    </row>
    <row r="82" spans="2:11" ht="20.25" customHeight="1">
      <c r="B82" s="87" t="s">
        <v>123</v>
      </c>
      <c r="C82" s="66">
        <v>5</v>
      </c>
      <c r="D82" s="88">
        <v>1.1987877865152107E-2</v>
      </c>
      <c r="E82" s="88">
        <v>0.35443560347427622</v>
      </c>
      <c r="F82" s="88">
        <v>0.2024843586302647</v>
      </c>
      <c r="G82" s="89">
        <v>13.359857142857141</v>
      </c>
      <c r="H82" s="90">
        <v>0.64695246454424071</v>
      </c>
      <c r="I82" s="90">
        <v>32.712269161773335</v>
      </c>
      <c r="J82" s="91">
        <v>2.2335350891112831</v>
      </c>
      <c r="K82" s="74"/>
    </row>
    <row r="83" spans="2:11" ht="20.25" customHeight="1">
      <c r="B83" s="87" t="s">
        <v>123</v>
      </c>
      <c r="C83" s="66">
        <v>6</v>
      </c>
      <c r="D83" s="88">
        <v>1.8435992883301087E-2</v>
      </c>
      <c r="E83" s="88">
        <v>0.35241034687527234</v>
      </c>
      <c r="F83" s="88">
        <v>0.20086163754641106</v>
      </c>
      <c r="G83" s="89">
        <v>14.546571428571429</v>
      </c>
      <c r="H83" s="90">
        <v>0.51687375962938631</v>
      </c>
      <c r="I83" s="90">
        <v>33.423754030295051</v>
      </c>
      <c r="J83" s="91">
        <v>2.1262190690750025</v>
      </c>
      <c r="K83" s="74"/>
    </row>
    <row r="84" spans="2:11" ht="20.25" customHeight="1">
      <c r="B84" s="87" t="s">
        <v>123</v>
      </c>
      <c r="C84" s="66">
        <v>7</v>
      </c>
      <c r="D84" s="88">
        <v>1.9311399148061365E-2</v>
      </c>
      <c r="E84" s="88">
        <v>0.35720185878917587</v>
      </c>
      <c r="F84" s="88">
        <v>0.19111665232990707</v>
      </c>
      <c r="G84" s="89">
        <v>15.225571428571429</v>
      </c>
      <c r="H84" s="90">
        <v>0.562240624174703</v>
      </c>
      <c r="I84" s="90">
        <v>29.227480479186166</v>
      </c>
      <c r="J84" s="91">
        <v>2.0471950866675943</v>
      </c>
      <c r="K84" s="74" t="s">
        <v>69</v>
      </c>
    </row>
    <row r="85" spans="2:11" ht="20.25" customHeight="1">
      <c r="B85" s="87" t="s">
        <v>120</v>
      </c>
      <c r="C85" s="66">
        <v>1</v>
      </c>
      <c r="D85" s="88">
        <v>6.7733199946496278E-2</v>
      </c>
      <c r="E85" s="88">
        <v>0.38617129133179268</v>
      </c>
      <c r="F85" s="88">
        <v>0.18883784168951637</v>
      </c>
      <c r="G85" s="89">
        <v>15.646666666666668</v>
      </c>
      <c r="H85" s="90">
        <v>4.8302487338562248</v>
      </c>
      <c r="I85" s="90">
        <v>56.804841392957222</v>
      </c>
      <c r="J85" s="91">
        <v>1.972870191175891</v>
      </c>
      <c r="K85" s="74"/>
    </row>
    <row r="86" spans="2:11" ht="20.25" customHeight="1">
      <c r="B86" s="87" t="s">
        <v>120</v>
      </c>
      <c r="C86" s="66">
        <v>2</v>
      </c>
      <c r="D86" s="88">
        <v>3.8035587651679643E-2</v>
      </c>
      <c r="E86" s="88">
        <v>0.35176884888114895</v>
      </c>
      <c r="F86" s="88">
        <v>0.13279487354365127</v>
      </c>
      <c r="G86" s="89">
        <v>10.100571428571429</v>
      </c>
      <c r="H86" s="90">
        <v>0.29047304492415815</v>
      </c>
      <c r="I86" s="90">
        <v>16.506592512424273</v>
      </c>
      <c r="J86" s="91">
        <v>2.4266237498001</v>
      </c>
      <c r="K86" s="74"/>
    </row>
    <row r="87" spans="2:11" ht="20.25" customHeight="1">
      <c r="B87" s="87" t="s">
        <v>120</v>
      </c>
      <c r="C87" s="66">
        <v>3</v>
      </c>
      <c r="D87" s="88">
        <v>1.7121397175212289E-2</v>
      </c>
      <c r="E87" s="88">
        <v>0.35808794847373898</v>
      </c>
      <c r="F87" s="88">
        <v>0.14575492426053557</v>
      </c>
      <c r="G87" s="89">
        <v>10.326142857142857</v>
      </c>
      <c r="H87" s="90">
        <v>0.54097991133940349</v>
      </c>
      <c r="I87" s="90">
        <v>19.664710851246465</v>
      </c>
      <c r="J87" s="91">
        <v>2.4370771184037174</v>
      </c>
      <c r="K87" s="74"/>
    </row>
    <row r="88" spans="2:11" ht="20.25" customHeight="1">
      <c r="B88" s="87" t="s">
        <v>120</v>
      </c>
      <c r="C88" s="66">
        <v>4</v>
      </c>
      <c r="D88" s="88">
        <v>1.6245153200862894E-2</v>
      </c>
      <c r="E88" s="88">
        <v>0.359371710116554</v>
      </c>
      <c r="F88" s="88">
        <v>0.15084476274091427</v>
      </c>
      <c r="G88" s="89">
        <v>11.209642857142857</v>
      </c>
      <c r="H88" s="90">
        <v>1.5602825163759961</v>
      </c>
      <c r="I88" s="90">
        <v>18.723390196511954</v>
      </c>
      <c r="J88" s="91">
        <v>2.3263169565330459</v>
      </c>
      <c r="K88" s="74"/>
    </row>
    <row r="89" spans="2:11" ht="20.25" customHeight="1">
      <c r="B89" s="87" t="s">
        <v>120</v>
      </c>
      <c r="C89" s="66">
        <v>5</v>
      </c>
      <c r="D89" s="88">
        <v>1.6655078375209593E-2</v>
      </c>
      <c r="E89" s="88">
        <v>0.36083007856149274</v>
      </c>
      <c r="F89" s="88">
        <v>0.15224480428175818</v>
      </c>
      <c r="G89" s="89">
        <v>12.023</v>
      </c>
      <c r="H89" s="90">
        <v>0.56645411137456536</v>
      </c>
      <c r="I89" s="90">
        <v>21.211927750337892</v>
      </c>
      <c r="J89" s="91">
        <v>2.2496776368285496</v>
      </c>
      <c r="K89" s="74"/>
    </row>
    <row r="90" spans="2:11" ht="20.25" customHeight="1">
      <c r="B90" s="87" t="s">
        <v>120</v>
      </c>
      <c r="C90" s="66">
        <v>6</v>
      </c>
      <c r="D90" s="88">
        <v>1.7490530311658113E-2</v>
      </c>
      <c r="E90" s="88">
        <v>0.3668063271269788</v>
      </c>
      <c r="F90" s="88">
        <v>0.14986794924419256</v>
      </c>
      <c r="G90" s="89">
        <v>13.137083333333335</v>
      </c>
      <c r="H90" s="90">
        <v>0.53891375046657519</v>
      </c>
      <c r="I90" s="90">
        <v>23.690178572962555</v>
      </c>
      <c r="J90" s="91">
        <v>2.116000636602823</v>
      </c>
      <c r="K90" s="74"/>
    </row>
    <row r="91" spans="2:11" ht="20.25" customHeight="1">
      <c r="B91" s="87" t="s">
        <v>120</v>
      </c>
      <c r="C91" s="66">
        <v>7</v>
      </c>
      <c r="D91" s="88">
        <v>2.2081105951870295E-2</v>
      </c>
      <c r="E91" s="88">
        <v>0.37131068281712326</v>
      </c>
      <c r="F91" s="88">
        <v>0.14685120137972249</v>
      </c>
      <c r="G91" s="89">
        <v>14.097545454545456</v>
      </c>
      <c r="H91" s="90">
        <v>0.39597781573885105</v>
      </c>
      <c r="I91" s="90">
        <v>25.683605999616663</v>
      </c>
      <c r="J91" s="91">
        <v>2.0178282472753173</v>
      </c>
      <c r="K91" s="74" t="s">
        <v>67</v>
      </c>
    </row>
    <row r="92" spans="2:11" ht="20.25" customHeight="1">
      <c r="B92" s="87" t="s">
        <v>121</v>
      </c>
      <c r="C92" s="66">
        <v>1</v>
      </c>
      <c r="D92" s="88">
        <v>4.3131125170486319E-2</v>
      </c>
      <c r="E92" s="88">
        <v>0.35880878829551521</v>
      </c>
      <c r="F92" s="88">
        <v>0.23513040884448563</v>
      </c>
      <c r="G92" s="89">
        <v>17.456900000000001</v>
      </c>
      <c r="H92" s="90">
        <v>6.6172498680281553</v>
      </c>
      <c r="I92" s="90">
        <v>111.19965003791675</v>
      </c>
      <c r="J92" s="91">
        <v>1.8662932908253584</v>
      </c>
      <c r="K92" s="74"/>
    </row>
    <row r="93" spans="2:11" ht="20.25" customHeight="1">
      <c r="B93" s="87" t="s">
        <v>121</v>
      </c>
      <c r="C93" s="66">
        <v>2</v>
      </c>
      <c r="D93" s="88">
        <v>2.8985135545878591E-2</v>
      </c>
      <c r="E93" s="88">
        <v>0.32468045796559286</v>
      </c>
      <c r="F93" s="88">
        <v>0.1750509422653512</v>
      </c>
      <c r="G93" s="89">
        <v>12.019272727272728</v>
      </c>
      <c r="H93" s="90">
        <v>0.78116864415915011</v>
      </c>
      <c r="I93" s="90">
        <v>29.727128638275158</v>
      </c>
      <c r="J93" s="91">
        <v>2.3039219398997335</v>
      </c>
      <c r="K93" s="74"/>
    </row>
    <row r="94" spans="2:11" ht="20.25" customHeight="1">
      <c r="B94" s="87" t="s">
        <v>121</v>
      </c>
      <c r="C94" s="66">
        <v>3</v>
      </c>
      <c r="D94" s="88">
        <v>1.3057286245442817E-2</v>
      </c>
      <c r="E94" s="88">
        <v>0.34340517235361978</v>
      </c>
      <c r="F94" s="88">
        <v>0.20187490588191387</v>
      </c>
      <c r="G94" s="89">
        <v>13.048363636363634</v>
      </c>
      <c r="H94" s="90">
        <v>0.90058939245979808</v>
      </c>
      <c r="I94" s="90">
        <v>41.002795897087921</v>
      </c>
      <c r="J94" s="91">
        <v>2.2221984248513822</v>
      </c>
      <c r="K94" s="74"/>
    </row>
    <row r="95" spans="2:11" ht="20.25" customHeight="1">
      <c r="B95" s="87" t="s">
        <v>121</v>
      </c>
      <c r="C95" s="66">
        <v>4</v>
      </c>
      <c r="D95" s="88">
        <v>8.3308323367120747E-3</v>
      </c>
      <c r="E95" s="88">
        <v>0.33999882209906096</v>
      </c>
      <c r="F95" s="88">
        <v>0.19694508082709711</v>
      </c>
      <c r="G95" s="89">
        <v>13.341181818181816</v>
      </c>
      <c r="H95" s="90">
        <v>0.83594678067085182</v>
      </c>
      <c r="I95" s="90">
        <v>42.317673254164241</v>
      </c>
      <c r="J95" s="91">
        <v>2.1822764767224152</v>
      </c>
      <c r="K95" s="74"/>
    </row>
    <row r="96" spans="2:11" ht="20.25" customHeight="1">
      <c r="B96" s="87" t="s">
        <v>121</v>
      </c>
      <c r="C96" s="66">
        <v>5</v>
      </c>
      <c r="D96" s="88">
        <v>9.1285869395922748E-3</v>
      </c>
      <c r="E96" s="88">
        <v>0.34337845010152535</v>
      </c>
      <c r="F96" s="88">
        <v>0.20601426434917025</v>
      </c>
      <c r="G96" s="89">
        <v>14.324363636363637</v>
      </c>
      <c r="H96" s="90">
        <v>0.78493305065318619</v>
      </c>
      <c r="I96" s="90">
        <v>49.697606841844411</v>
      </c>
      <c r="J96" s="91">
        <v>2.112196423845464</v>
      </c>
      <c r="K96" s="74"/>
    </row>
    <row r="97" spans="2:11" ht="20.25" customHeight="1">
      <c r="B97" s="87" t="s">
        <v>121</v>
      </c>
      <c r="C97" s="66">
        <v>6</v>
      </c>
      <c r="D97" s="88">
        <v>1.0078746235200539E-2</v>
      </c>
      <c r="E97" s="88">
        <v>0.3434631210294406</v>
      </c>
      <c r="F97" s="88">
        <v>0.19078924509164155</v>
      </c>
      <c r="G97" s="89">
        <v>15.209800000000001</v>
      </c>
      <c r="H97" s="90">
        <v>0.81105896027381807</v>
      </c>
      <c r="I97" s="90">
        <v>47.020476858879071</v>
      </c>
      <c r="J97" s="91">
        <v>2.0225540669321411</v>
      </c>
      <c r="K97" s="74"/>
    </row>
    <row r="98" spans="2:11" ht="20.25" customHeight="1">
      <c r="B98" s="87" t="s">
        <v>121</v>
      </c>
      <c r="C98" s="66">
        <v>7</v>
      </c>
      <c r="D98" s="88">
        <v>1.4198703762364564E-2</v>
      </c>
      <c r="E98" s="88">
        <v>0.34391047378221978</v>
      </c>
      <c r="F98" s="88">
        <v>0.18804996325996276</v>
      </c>
      <c r="G98" s="89">
        <v>15.741727272727273</v>
      </c>
      <c r="H98" s="90">
        <v>0.64644252128071333</v>
      </c>
      <c r="I98" s="90">
        <v>44.986749340848817</v>
      </c>
      <c r="J98" s="91">
        <v>1.9550536948991313</v>
      </c>
      <c r="K98" s="74" t="s">
        <v>67</v>
      </c>
    </row>
    <row r="99" spans="2:11" ht="20.25" customHeight="1">
      <c r="B99" s="87" t="s">
        <v>124</v>
      </c>
      <c r="C99" s="66">
        <v>1</v>
      </c>
      <c r="D99" s="88">
        <v>5.8678134529910844E-2</v>
      </c>
      <c r="E99" s="88">
        <v>0.38053111319651817</v>
      </c>
      <c r="F99" s="88">
        <v>0.18867870228080119</v>
      </c>
      <c r="G99" s="89">
        <v>16.840499999999999</v>
      </c>
      <c r="H99" s="90">
        <v>4.8292763083776498</v>
      </c>
      <c r="I99" s="90">
        <v>46.587073922532646</v>
      </c>
      <c r="J99" s="91">
        <v>1.8068383913244008</v>
      </c>
      <c r="K99" s="74"/>
    </row>
    <row r="100" spans="2:11" ht="20.25" customHeight="1">
      <c r="B100" s="87" t="s">
        <v>124</v>
      </c>
      <c r="C100" s="66">
        <v>2</v>
      </c>
      <c r="D100" s="88">
        <v>3.9447419634716187E-2</v>
      </c>
      <c r="E100" s="88">
        <v>0.3400653129381202</v>
      </c>
      <c r="F100" s="88">
        <v>0.16963561510548994</v>
      </c>
      <c r="G100" s="89">
        <v>11.511555555555555</v>
      </c>
      <c r="H100" s="90">
        <v>0.44557691875703759</v>
      </c>
      <c r="I100" s="90">
        <v>13.839249979619471</v>
      </c>
      <c r="J100" s="91">
        <v>2.1612531093221512</v>
      </c>
      <c r="K100" s="74"/>
    </row>
    <row r="101" spans="2:11" ht="20.25" customHeight="1">
      <c r="B101" s="87" t="s">
        <v>124</v>
      </c>
      <c r="C101" s="66">
        <v>3</v>
      </c>
      <c r="D101" s="88">
        <v>2.155093564697784E-2</v>
      </c>
      <c r="E101" s="88">
        <v>0.35378401429623085</v>
      </c>
      <c r="F101" s="88">
        <v>0.18892577379807948</v>
      </c>
      <c r="G101" s="89">
        <v>12.494222222222223</v>
      </c>
      <c r="H101" s="90">
        <v>1.0595867768331133</v>
      </c>
      <c r="I101" s="90">
        <v>20.550177515620849</v>
      </c>
      <c r="J101" s="91">
        <v>2.0894476901574768</v>
      </c>
      <c r="K101" s="74"/>
    </row>
    <row r="102" spans="2:11" ht="20.25" customHeight="1">
      <c r="B102" s="87" t="s">
        <v>124</v>
      </c>
      <c r="C102" s="66">
        <v>4</v>
      </c>
      <c r="D102" s="88">
        <v>1.647212811313092E-2</v>
      </c>
      <c r="E102" s="88">
        <v>0.35693224490768649</v>
      </c>
      <c r="F102" s="88">
        <v>0.19183359301603492</v>
      </c>
      <c r="G102" s="89">
        <v>13.249777777777776</v>
      </c>
      <c r="H102" s="90">
        <v>0.70735100669629392</v>
      </c>
      <c r="I102" s="90">
        <v>22.969101889442058</v>
      </c>
      <c r="J102" s="91">
        <v>2.0156269675429552</v>
      </c>
      <c r="K102" s="74"/>
    </row>
    <row r="103" spans="2:11" ht="20.25" customHeight="1">
      <c r="B103" s="87" t="s">
        <v>124</v>
      </c>
      <c r="C103" s="66">
        <v>5</v>
      </c>
      <c r="D103" s="88">
        <v>1.4137914264750044E-2</v>
      </c>
      <c r="E103" s="88">
        <v>0.35540957023546998</v>
      </c>
      <c r="F103" s="88">
        <v>0.19557714329307513</v>
      </c>
      <c r="G103" s="89">
        <v>13.311888888888888</v>
      </c>
      <c r="H103" s="90">
        <v>0.61167971487936112</v>
      </c>
      <c r="I103" s="90">
        <v>19.674552027655256</v>
      </c>
      <c r="J103" s="91">
        <v>2.0012178233627513</v>
      </c>
      <c r="K103" s="74"/>
    </row>
    <row r="104" spans="2:11" ht="20.25" customHeight="1">
      <c r="B104" s="87" t="s">
        <v>124</v>
      </c>
      <c r="C104" s="66">
        <v>6</v>
      </c>
      <c r="D104" s="88">
        <v>1.5297499636858551E-2</v>
      </c>
      <c r="E104" s="88">
        <v>0.3571774275772493</v>
      </c>
      <c r="F104" s="88">
        <v>0.18565916789262599</v>
      </c>
      <c r="G104" s="89">
        <v>14.714857142857143</v>
      </c>
      <c r="H104" s="90">
        <v>0.55640363445848129</v>
      </c>
      <c r="I104" s="90">
        <v>20.165265352885406</v>
      </c>
      <c r="J104" s="91">
        <v>1.8892964100753946</v>
      </c>
      <c r="K104" s="74"/>
    </row>
    <row r="105" spans="2:11" ht="20.25" customHeight="1">
      <c r="B105" s="87" t="s">
        <v>124</v>
      </c>
      <c r="C105" s="66">
        <v>7</v>
      </c>
      <c r="D105" s="88">
        <v>2.0339011660677819E-2</v>
      </c>
      <c r="E105" s="88">
        <v>0.3597433507589905</v>
      </c>
      <c r="F105" s="88">
        <v>0.18582531804164804</v>
      </c>
      <c r="G105" s="89">
        <v>15.16942857142857</v>
      </c>
      <c r="H105" s="90">
        <v>0.48613389598623169</v>
      </c>
      <c r="I105" s="90">
        <v>17.511001070079967</v>
      </c>
      <c r="J105" s="91">
        <v>1.8439644704814275</v>
      </c>
      <c r="K105" s="74" t="s">
        <v>67</v>
      </c>
    </row>
    <row r="106" spans="2:11" ht="20.25" customHeight="1">
      <c r="B106" s="87" t="s">
        <v>125</v>
      </c>
      <c r="C106" s="66">
        <v>1</v>
      </c>
      <c r="D106" s="88">
        <v>5.1159500683115165E-2</v>
      </c>
      <c r="E106" s="88">
        <v>0.43134926420723441</v>
      </c>
      <c r="F106" s="88">
        <v>0.25417534309724493</v>
      </c>
      <c r="G106" s="89">
        <v>9.4480000000000004</v>
      </c>
      <c r="H106" s="90">
        <v>4.1678441352591724</v>
      </c>
      <c r="I106" s="90">
        <v>15.155796855487898</v>
      </c>
      <c r="J106" s="91">
        <v>2.4259467351148554</v>
      </c>
      <c r="K106" s="74"/>
    </row>
    <row r="107" spans="2:11" ht="20.25" customHeight="1">
      <c r="B107" s="87" t="s">
        <v>125</v>
      </c>
      <c r="C107" s="66">
        <v>2</v>
      </c>
      <c r="D107" s="88">
        <v>4.5741357865459298E-2</v>
      </c>
      <c r="E107" s="88">
        <v>0.36057849272686249</v>
      </c>
      <c r="F107" s="88">
        <v>0.15593076369093076</v>
      </c>
      <c r="G107" s="89">
        <v>9.1854999999999993</v>
      </c>
      <c r="H107" s="90">
        <v>17.237211866445492</v>
      </c>
      <c r="I107" s="90">
        <v>10.817935011565183</v>
      </c>
      <c r="J107" s="91">
        <v>2.4269104440549882</v>
      </c>
      <c r="K107" s="74"/>
    </row>
    <row r="108" spans="2:11" ht="20.25" customHeight="1">
      <c r="B108" s="87" t="s">
        <v>125</v>
      </c>
      <c r="C108" s="66">
        <v>3</v>
      </c>
      <c r="D108" s="88">
        <v>1.2470537822752523E-2</v>
      </c>
      <c r="E108" s="88">
        <v>0.36371188226271056</v>
      </c>
      <c r="F108" s="88">
        <v>0.15216571604390713</v>
      </c>
      <c r="G108" s="89">
        <v>8.6800000000000015</v>
      </c>
      <c r="H108" s="90">
        <v>7.7734720839799293E-2</v>
      </c>
      <c r="I108" s="90">
        <v>4.110223364404388</v>
      </c>
      <c r="J108" s="91">
        <v>2.5066680647523114</v>
      </c>
      <c r="K108" s="74"/>
    </row>
    <row r="109" spans="2:11" ht="20.25" customHeight="1">
      <c r="B109" s="87" t="s">
        <v>125</v>
      </c>
      <c r="C109" s="66">
        <v>4</v>
      </c>
      <c r="D109" s="88">
        <v>1.3592456335883728E-2</v>
      </c>
      <c r="E109" s="88">
        <v>0.37020724937012472</v>
      </c>
      <c r="F109" s="88">
        <v>0.16773986241192029</v>
      </c>
      <c r="G109" s="89">
        <v>9.5751666666666662</v>
      </c>
      <c r="H109" s="90">
        <v>9.6805094725287338E-2</v>
      </c>
      <c r="I109" s="90">
        <v>3.1611870587878315</v>
      </c>
      <c r="J109" s="91">
        <v>2.3683979755353066</v>
      </c>
      <c r="K109" s="74"/>
    </row>
    <row r="110" spans="2:11" ht="20.25" customHeight="1">
      <c r="B110" s="87" t="s">
        <v>125</v>
      </c>
      <c r="C110" s="66">
        <v>5</v>
      </c>
      <c r="D110" s="88">
        <v>1.6258849961311113E-2</v>
      </c>
      <c r="E110" s="88">
        <v>0.37461896118092358</v>
      </c>
      <c r="F110" s="88">
        <v>0.16740862981755633</v>
      </c>
      <c r="G110" s="89">
        <v>10.810666666666668</v>
      </c>
      <c r="H110" s="90">
        <v>8.1945892629438147E-2</v>
      </c>
      <c r="I110" s="90">
        <v>4.4558079117256986</v>
      </c>
      <c r="J110" s="91">
        <v>2.2246252086562812</v>
      </c>
      <c r="K110" s="74"/>
    </row>
    <row r="111" spans="2:11" ht="20.25" customHeight="1">
      <c r="B111" s="87" t="s">
        <v>125</v>
      </c>
      <c r="C111" s="66">
        <v>6</v>
      </c>
      <c r="D111" s="88">
        <v>2.3904606676362385E-2</v>
      </c>
      <c r="E111" s="88">
        <v>0.3801261601235717</v>
      </c>
      <c r="F111" s="88">
        <v>0.17495363084894272</v>
      </c>
      <c r="G111" s="89">
        <v>12.887</v>
      </c>
      <c r="H111" s="90">
        <v>3.6793613217443268E-2</v>
      </c>
      <c r="I111" s="90">
        <v>5.6662164354862634</v>
      </c>
      <c r="J111" s="91">
        <v>1.98629010710429</v>
      </c>
      <c r="K111" s="74"/>
    </row>
    <row r="112" spans="2:11" ht="20.25" customHeight="1">
      <c r="B112" s="87" t="s">
        <v>125</v>
      </c>
      <c r="C112" s="66">
        <v>7</v>
      </c>
      <c r="D112" s="88">
        <v>2.3774161790173692E-2</v>
      </c>
      <c r="E112" s="88">
        <v>0.37939689997128095</v>
      </c>
      <c r="F112" s="88">
        <v>0.15033247526237456</v>
      </c>
      <c r="G112" s="89">
        <v>13.068249999999999</v>
      </c>
      <c r="H112" s="90">
        <v>4.4905153579866283E-2</v>
      </c>
      <c r="I112" s="90">
        <v>6.4912894230451146</v>
      </c>
      <c r="J112" s="91">
        <v>1.9443281060948836</v>
      </c>
      <c r="K112" s="74" t="s">
        <v>70</v>
      </c>
    </row>
    <row r="113" spans="2:11" ht="20.25" customHeight="1">
      <c r="B113" s="85" t="s">
        <v>129</v>
      </c>
      <c r="C113" s="84"/>
      <c r="D113" s="85"/>
      <c r="E113" s="85"/>
      <c r="F113" s="85"/>
      <c r="G113" s="85"/>
      <c r="H113" s="85"/>
      <c r="I113" s="85"/>
      <c r="J113" s="85"/>
      <c r="K113" s="84"/>
    </row>
    <row r="114" spans="2:11" ht="20.25" customHeight="1">
      <c r="B114" s="237" t="str">
        <f>C60</f>
        <v>55</v>
      </c>
      <c r="C114" s="54"/>
      <c r="D114" s="67">
        <f t="shared" ref="D114:J114" si="1">(SUMIFS(D$71:D$112,$B$71:$B$112,$B114,$C$71:$C$112,MAX($C$71:$C$112))/SUMIFS(D$71:D$112,$B$71:$B$112,$B114,$C$71:$C$112,MAX($C$71:$C$112)-1))-1</f>
        <v>0.33794902415102679</v>
      </c>
      <c r="E114" s="67">
        <f t="shared" si="1"/>
        <v>6.3253822806008664E-4</v>
      </c>
      <c r="F114" s="67">
        <f t="shared" si="1"/>
        <v>2.4261350335046172E-2</v>
      </c>
      <c r="G114" s="67">
        <f t="shared" si="1"/>
        <v>5.1295615968650621E-2</v>
      </c>
      <c r="H114" s="67">
        <f t="shared" si="1"/>
        <v>5.9660284586503298E-2</v>
      </c>
      <c r="I114" s="67">
        <f t="shared" si="1"/>
        <v>-5.7421482856675143E-2</v>
      </c>
      <c r="J114" s="86">
        <f t="shared" si="1"/>
        <v>-4.2308520075470146E-2</v>
      </c>
      <c r="K114" s="55"/>
    </row>
    <row r="115" spans="2:11" ht="20.25" customHeight="1">
      <c r="B115" s="42" t="str">
        <f>D60</f>
        <v>65</v>
      </c>
      <c r="C115" s="54"/>
      <c r="D115" s="67">
        <f>(SUMIFS(D$71:D$112,$B$71:$B$112,$B115,$C$71:$C$112,MAX($C$71:$C$112))/SUMIFS(D$71:D$112,$B$71:$B$112,$B115,$C$71:$C$112,MAX($C$71:$C$112)-1))-1</f>
        <v>4.7483543213623358E-2</v>
      </c>
      <c r="E115" s="67">
        <f>(SUMIFS(E$71:E$112,$B$71:$B$112,$B115,$C$71:$C$112,MAX($C$71:$C$112))/SUMIFS(E$71:E$112,$B$71:$B$112,$B115,$C$71:$C$112,MAX($C$71:$C$112)-1))-1</f>
        <v>1.3596399641464973E-2</v>
      </c>
      <c r="F115" s="67">
        <f>(SUMIFS(F$71:F$112,$B$71:$B$112,$B115,$C$71:$C$112,MAX($C$71:$C$112))/SUMIFS(F$71:F$112,$B$71:$B$112,$B115,$C$71:$C$112,MAX($C$71:$C$112)-1))-1</f>
        <v>-4.8515910432385678E-2</v>
      </c>
      <c r="G115" s="67">
        <f>(SUMIFS(G$71:G$112,$B$71:$B$112,$B115,$C$71:$C$112,MAX($C$71:$C$112))/SUMIFS(G$71:G$112,$B$71:$B$112,$B115,$C$71:$C$112,MAX($C$71:$C$112)-1))-1</f>
        <v>4.6677665822088654E-2</v>
      </c>
      <c r="H115" s="67">
        <f>(SUMIFS(H$71:H$112,$B$71:$B$112,$B115,$C$71:$C$112,MAX($C$71:$C$112))/SUMIFS(H$71:H$112,$B$71:$B$112,$B115,$C$71:$C$112,MAX($C$71:$C$112)-1))-1</f>
        <v>8.7771653522991988E-2</v>
      </c>
      <c r="I115" s="67">
        <f>(SUMIFS(I$71:I$112,$B$71:$B$112,$B115,$C$71:$C$112,MAX($C$71:$C$112))/SUMIFS(I$71:I$112,$B$71:$B$112,$B115,$C$71:$C$112,MAX($C$71:$C$112)-1))-1</f>
        <v>-0.12554764337080182</v>
      </c>
      <c r="J115" s="86">
        <f>(SUMIFS(J$71:J$112,$B$71:$B$112,$B115,$C$71:$C$112,MAX($C$71:$C$112))/SUMIFS(J$71:J$112,$B$71:$B$112,$B115,$C$71:$C$112,MAX($C$71:$C$112)-1))-1</f>
        <v>-3.716643480287618E-2</v>
      </c>
      <c r="K115" s="55"/>
    </row>
    <row r="116" spans="2:11" ht="20.25" customHeight="1">
      <c r="B116" s="42" t="str">
        <f>E60</f>
        <v>35</v>
      </c>
      <c r="C116" s="54"/>
      <c r="D116" s="67">
        <f>(SUMIFS(D$71:D$112,$B$71:$B$112,$B116,$C$71:$C$112,MAX($C$71:$C$112))/SUMIFS(D$71:D$112,$B$71:$B$112,$B116,$C$71:$C$112,MAX($C$71:$C$112)-1))-1</f>
        <v>0.26246063203426062</v>
      </c>
      <c r="E116" s="67">
        <f>(SUMIFS(E$71:E$112,$B$71:$B$112,$B116,$C$71:$C$112,MAX($C$71:$C$112))/SUMIFS(E$71:E$112,$B$71:$B$112,$B116,$C$71:$C$112,MAX($C$71:$C$112)-1))-1</f>
        <v>1.2279929098892417E-2</v>
      </c>
      <c r="F116" s="67">
        <f>(SUMIFS(F$71:F$112,$B$71:$B$112,$B116,$C$71:$C$112,MAX($C$71:$C$112))/SUMIFS(F$71:F$112,$B$71:$B$112,$B116,$C$71:$C$112,MAX($C$71:$C$112)-1))-1</f>
        <v>-2.0129373089336267E-2</v>
      </c>
      <c r="G116" s="67">
        <f>(SUMIFS(G$71:G$112,$B$71:$B$112,$B116,$C$71:$C$112,MAX($C$71:$C$112))/SUMIFS(G$71:G$112,$B$71:$B$112,$B116,$C$71:$C$112,MAX($C$71:$C$112)-1))-1</f>
        <v>7.3110758061121217E-2</v>
      </c>
      <c r="H116" s="67">
        <f>(SUMIFS(H$71:H$112,$B$71:$B$112,$B116,$C$71:$C$112,MAX($C$71:$C$112))/SUMIFS(H$71:H$112,$B$71:$B$112,$B116,$C$71:$C$112,MAX($C$71:$C$112)-1))-1</f>
        <v>-0.26522970438956983</v>
      </c>
      <c r="I116" s="67">
        <f>(SUMIFS(I$71:I$112,$B$71:$B$112,$B116,$C$71:$C$112,MAX($C$71:$C$112))/SUMIFS(I$71:I$112,$B$71:$B$112,$B116,$C$71:$C$112,MAX($C$71:$C$112)-1))-1</f>
        <v>8.4145732397694628E-2</v>
      </c>
      <c r="J116" s="86">
        <f>(SUMIFS(J$71:J$112,$B$71:$B$112,$B116,$C$71:$C$112,MAX($C$71:$C$112))/SUMIFS(J$71:J$112,$B$71:$B$112,$B116,$C$71:$C$112,MAX($C$71:$C$112)-1))-1</f>
        <v>-4.6395255100262434E-2</v>
      </c>
      <c r="K116" s="55"/>
    </row>
    <row r="117" spans="2:11" ht="20.25" customHeight="1">
      <c r="B117" s="42" t="str">
        <f>F60</f>
        <v>523</v>
      </c>
      <c r="C117" s="54"/>
      <c r="D117" s="67">
        <f>(SUMIFS(D$71:D$112,$B$71:$B$112,$B117,$C$71:$C$112,MAX($C$71:$C$112))/SUMIFS(D$71:D$112,$B$71:$B$112,$B117,$C$71:$C$112,MAX($C$71:$C$112)-1))-1</f>
        <v>0.40877678939617135</v>
      </c>
      <c r="E117" s="67">
        <f>(SUMIFS(E$71:E$112,$B$71:$B$112,$B117,$C$71:$C$112,MAX($C$71:$C$112))/SUMIFS(E$71:E$112,$B$71:$B$112,$B117,$C$71:$C$112,MAX($C$71:$C$112)-1))-1</f>
        <v>1.3024768174187962E-3</v>
      </c>
      <c r="F117" s="67">
        <f>(SUMIFS(F$71:F$112,$B$71:$B$112,$B117,$C$71:$C$112,MAX($C$71:$C$112))/SUMIFS(F$71:F$112,$B$71:$B$112,$B117,$C$71:$C$112,MAX($C$71:$C$112)-1))-1</f>
        <v>-1.4357632320223468E-2</v>
      </c>
      <c r="G117" s="67">
        <f>(SUMIFS(G$71:G$112,$B$71:$B$112,$B117,$C$71:$C$112,MAX($C$71:$C$112))/SUMIFS(G$71:G$112,$B$71:$B$112,$B117,$C$71:$C$112,MAX($C$71:$C$112)-1))-1</f>
        <v>3.4972667144030245E-2</v>
      </c>
      <c r="H117" s="67">
        <f>(SUMIFS(H$71:H$112,$B$71:$B$112,$B117,$C$71:$C$112,MAX($C$71:$C$112))/SUMIFS(H$71:H$112,$B$71:$B$112,$B117,$C$71:$C$112,MAX($C$71:$C$112)-1))-1</f>
        <v>-0.20296482383664105</v>
      </c>
      <c r="I117" s="67">
        <f>(SUMIFS(I$71:I$112,$B$71:$B$112,$B117,$C$71:$C$112,MAX($C$71:$C$112))/SUMIFS(I$71:I$112,$B$71:$B$112,$B117,$C$71:$C$112,MAX($C$71:$C$112)-1))-1</f>
        <v>-4.3251954337554022E-2</v>
      </c>
      <c r="J117" s="86">
        <f>(SUMIFS(J$71:J$112,$B$71:$B$112,$B117,$C$71:$C$112,MAX($C$71:$C$112))/SUMIFS(J$71:J$112,$B$71:$B$112,$B117,$C$71:$C$112,MAX($C$71:$C$112)-1))-1</f>
        <v>-3.3373828238567715E-2</v>
      </c>
      <c r="K117" s="55"/>
    </row>
    <row r="118" spans="2:11" ht="20.25" customHeight="1">
      <c r="B118" s="42" t="str">
        <f>G60</f>
        <v>65-1</v>
      </c>
      <c r="C118" s="54"/>
      <c r="D118" s="67">
        <f>(SUMIFS(D$71:D$112,$B$71:$B$112,$B118,$C$71:$C$112,MAX($C$71:$C$112))/SUMIFS(D$71:D$112,$B$71:$B$112,$B118,$C$71:$C$112,MAX($C$71:$C$112)-1))-1</f>
        <v>0.32956444801423612</v>
      </c>
      <c r="E118" s="67">
        <f>(SUMIFS(E$71:E$112,$B$71:$B$112,$B118,$C$71:$C$112,MAX($C$71:$C$112))/SUMIFS(E$71:E$112,$B$71:$B$112,$B118,$C$71:$C$112,MAX($C$71:$C$112)-1))-1</f>
        <v>7.1838895283669046E-3</v>
      </c>
      <c r="F118" s="67">
        <f>(SUMIFS(F$71:F$112,$B$71:$B$112,$B118,$C$71:$C$112,MAX($C$71:$C$112))/SUMIFS(F$71:F$112,$B$71:$B$112,$B118,$C$71:$C$112,MAX($C$71:$C$112)-1))-1</f>
        <v>8.9492025041360002E-4</v>
      </c>
      <c r="G118" s="67">
        <f>(SUMIFS(G$71:G$112,$B$71:$B$112,$B118,$C$71:$C$112,MAX($C$71:$C$112))/SUMIFS(G$71:G$112,$B$71:$B$112,$B118,$C$71:$C$112,MAX($C$71:$C$112)-1))-1</f>
        <v>3.0892004194011724E-2</v>
      </c>
      <c r="H118" s="67">
        <f>(SUMIFS(H$71:H$112,$B$71:$B$112,$B118,$C$71:$C$112,MAX($C$71:$C$112))/SUMIFS(H$71:H$112,$B$71:$B$112,$B118,$C$71:$C$112,MAX($C$71:$C$112)-1))-1</f>
        <v>-0.12629273807788743</v>
      </c>
      <c r="I118" s="67">
        <f>(SUMIFS(I$71:I$112,$B$71:$B$112,$B118,$C$71:$C$112,MAX($C$71:$C$112))/SUMIFS(I$71:I$112,$B$71:$B$112,$B118,$C$71:$C$112,MAX($C$71:$C$112)-1))-1</f>
        <v>-0.13162555693449607</v>
      </c>
      <c r="J118" s="86">
        <f>(SUMIFS(J$71:J$112,$B$71:$B$112,$B118,$C$71:$C$112,MAX($C$71:$C$112))/SUMIFS(J$71:J$112,$B$71:$B$112,$B118,$C$71:$C$112,MAX($C$71:$C$112)-1))-1</f>
        <v>-2.3994085497763717E-2</v>
      </c>
      <c r="K118" s="55"/>
    </row>
    <row r="119" spans="2:11" ht="20.25" customHeight="1">
      <c r="B119" s="42" t="str">
        <f>H60</f>
        <v>순환46</v>
      </c>
      <c r="C119" s="54"/>
      <c r="D119" s="67">
        <f>(SUMIFS(D$71:D$112,$B$71:$B$112,$B119,$C$71:$C$112,MAX($C$71:$C$112))/SUMIFS(D$71:D$112,$B$71:$B$112,$B119,$C$71:$C$112,MAX($C$71:$C$112)-1))-1</f>
        <v>-5.4568932237517576E-3</v>
      </c>
      <c r="E119" s="67">
        <f>(SUMIFS(E$71:E$112,$B$71:$B$112,$B119,$C$71:$C$112,MAX($C$71:$C$112))/SUMIFS(E$71:E$112,$B$71:$B$112,$B119,$C$71:$C$112,MAX($C$71:$C$112)-1))-1</f>
        <v>-1.9184687316802229E-3</v>
      </c>
      <c r="F119" s="67">
        <f>(SUMIFS(F$71:F$112,$B$71:$B$112,$B119,$C$71:$C$112,MAX($C$71:$C$112))/SUMIFS(F$71:F$112,$B$71:$B$112,$B119,$C$71:$C$112,MAX($C$71:$C$112)-1))-1</f>
        <v>-0.14072960627965703</v>
      </c>
      <c r="G119" s="67">
        <f>(SUMIFS(G$71:G$112,$B$71:$B$112,$B119,$C$71:$C$112,MAX($C$71:$C$112))/SUMIFS(G$71:G$112,$B$71:$B$112,$B119,$C$71:$C$112,MAX($C$71:$C$112)-1))-1</f>
        <v>1.4064561185690883E-2</v>
      </c>
      <c r="H119" s="67">
        <f>(SUMIFS(H$71:H$112,$B$71:$B$112,$B119,$C$71:$C$112,MAX($C$71:$C$112))/SUMIFS(H$71:H$112,$B$71:$B$112,$B119,$C$71:$C$112,MAX($C$71:$C$112)-1))-1</f>
        <v>0.22046055424036104</v>
      </c>
      <c r="I119" s="67">
        <f>(SUMIFS(I$71:I$112,$B$71:$B$112,$B119,$C$71:$C$112,MAX($C$71:$C$112))/SUMIFS(I$71:I$112,$B$71:$B$112,$B119,$C$71:$C$112,MAX($C$71:$C$112)-1))-1</f>
        <v>0.14561268475231559</v>
      </c>
      <c r="J119" s="86">
        <f>(SUMIFS(J$71:J$112,$B$71:$B$112,$B119,$C$71:$C$112,MAX($C$71:$C$112))/SUMIFS(J$71:J$112,$B$71:$B$112,$B119,$C$71:$C$112,MAX($C$71:$C$112)-1))-1</f>
        <v>-2.1125816847862522E-2</v>
      </c>
      <c r="K119" s="55"/>
    </row>
    <row r="120" spans="2:11" ht="20.25" customHeight="1" thickBot="1"/>
    <row r="121" spans="2:11" ht="17.25" thickTop="1">
      <c r="B121" s="25" t="s">
        <v>51</v>
      </c>
      <c r="C121" s="25"/>
      <c r="D121" s="25"/>
      <c r="E121" s="25"/>
      <c r="F121" s="173" t="s">
        <v>77</v>
      </c>
      <c r="G121" s="43"/>
      <c r="H121" s="25"/>
      <c r="I121" s="25"/>
    </row>
    <row r="122" spans="2:11">
      <c r="B122" s="26" t="s">
        <v>33</v>
      </c>
      <c r="C122" s="26" t="s">
        <v>52</v>
      </c>
      <c r="D122" s="26"/>
      <c r="E122" s="26"/>
      <c r="F122" s="92" t="s">
        <v>78</v>
      </c>
      <c r="G122" s="44"/>
      <c r="H122" s="46" t="s">
        <v>81</v>
      </c>
      <c r="I122" s="46"/>
    </row>
    <row r="123" spans="2:11">
      <c r="B123" s="26" t="s">
        <v>34</v>
      </c>
      <c r="C123" s="26" t="s">
        <v>53</v>
      </c>
      <c r="D123" s="26"/>
      <c r="E123" s="26"/>
      <c r="F123" s="92" t="s">
        <v>79</v>
      </c>
      <c r="G123" s="44"/>
      <c r="H123" s="46" t="s">
        <v>82</v>
      </c>
      <c r="I123" s="46"/>
    </row>
    <row r="124" spans="2:11">
      <c r="B124" s="26" t="s">
        <v>4</v>
      </c>
      <c r="C124" s="26" t="s">
        <v>54</v>
      </c>
      <c r="D124" s="26"/>
      <c r="E124" s="26"/>
      <c r="F124" s="92" t="s">
        <v>80</v>
      </c>
      <c r="G124" s="44"/>
      <c r="H124" s="46" t="s">
        <v>83</v>
      </c>
      <c r="I124" s="46"/>
    </row>
    <row r="125" spans="2:11">
      <c r="B125" s="26" t="s">
        <v>5</v>
      </c>
      <c r="C125" s="26" t="s">
        <v>55</v>
      </c>
      <c r="D125" s="26"/>
      <c r="E125" s="26"/>
      <c r="F125" s="92" t="s">
        <v>87</v>
      </c>
      <c r="G125" s="44"/>
      <c r="H125" s="46" t="s">
        <v>84</v>
      </c>
      <c r="I125" s="46"/>
    </row>
    <row r="126" spans="2:11">
      <c r="B126" s="26" t="s">
        <v>56</v>
      </c>
      <c r="C126" s="26" t="s">
        <v>57</v>
      </c>
      <c r="D126" s="26"/>
      <c r="E126" s="26"/>
      <c r="F126" s="92" t="s">
        <v>88</v>
      </c>
      <c r="G126" s="44"/>
      <c r="H126" s="46" t="s">
        <v>85</v>
      </c>
      <c r="I126" s="46"/>
    </row>
    <row r="127" spans="2:11" ht="17.25" thickBot="1">
      <c r="B127" s="27" t="s">
        <v>58</v>
      </c>
      <c r="C127" s="27" t="s">
        <v>59</v>
      </c>
      <c r="D127" s="27"/>
      <c r="E127" s="27"/>
      <c r="F127" s="93" t="s">
        <v>89</v>
      </c>
      <c r="G127" s="45"/>
      <c r="H127" s="47" t="s">
        <v>86</v>
      </c>
      <c r="I127" s="47"/>
    </row>
    <row r="128" spans="2:11" ht="17.25" thickTop="1"/>
    <row r="12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71" priority="5">
      <formula>$B71&lt;&gt;$B72</formula>
    </cfRule>
  </conditionalFormatting>
  <conditionalFormatting sqref="C61:K61">
    <cfRule type="containsText" dxfId="69" priority="6" operator="containsText" text="F">
      <formula>NOT(ISERROR(SEARCH("F",C61)))</formula>
    </cfRule>
    <cfRule type="containsText" dxfId="68" priority="7" operator="containsText" text="D">
      <formula>NOT(ISERROR(SEARCH("D",C61)))</formula>
    </cfRule>
    <cfRule type="containsText" dxfId="67" priority="8" operator="containsText" text="S">
      <formula>NOT(ISERROR(SEARCH("S",C61)))</formula>
    </cfRule>
    <cfRule type="containsText" dxfId="66" priority="9" operator="containsText" text="A">
      <formula>NOT(ISERROR(SEARCH("A",C61)))</formula>
    </cfRule>
  </conditionalFormatting>
  <conditionalFormatting sqref="D48:K48 D50:K51 D52:D57 D58:K59 D68:K68 D113:K113 K114:K119">
    <cfRule type="containsText" dxfId="65" priority="64" operator="containsText" text="악화">
      <formula>NOT(ISERROR(SEARCH("악화",D48)))</formula>
    </cfRule>
  </conditionalFormatting>
  <conditionalFormatting sqref="D48:K48 D50:K51 D58:K59 D68:K68 D113:K113 K114:K119 D52:D57">
    <cfRule type="containsText" dxfId="64" priority="63" operator="containsText" text="개선">
      <formula>NOT(ISERROR(SEARCH("개선",D48)))</formula>
    </cfRule>
  </conditionalFormatting>
  <conditionalFormatting sqref="G4:G5">
    <cfRule type="containsText" dxfId="63" priority="14" operator="containsText" text="S">
      <formula>NOT(ISERROR(SEARCH("S",G4)))</formula>
    </cfRule>
    <cfRule type="containsText" dxfId="62" priority="15" operator="containsText" text="A">
      <formula>NOT(ISERROR(SEARCH("A",G4)))</formula>
    </cfRule>
  </conditionalFormatting>
  <conditionalFormatting sqref="G5">
    <cfRule type="containsText" dxfId="61" priority="10" operator="containsText" text="F">
      <formula>NOT(ISERROR(SEARCH("F",G5)))</formula>
    </cfRule>
    <cfRule type="containsText" dxfId="60" priority="11" operator="containsText" text="D">
      <formula>NOT(ISERROR(SEARCH("D",G5)))</formula>
    </cfRule>
  </conditionalFormatting>
  <conditionalFormatting sqref="J19 K21:K25 K27:K60 K62:K1048576">
    <cfRule type="containsText" dxfId="59" priority="16" operator="containsText" text="D">
      <formula>NOT(ISERROR(SEARCH("D",J19)))</formula>
    </cfRule>
    <cfRule type="containsText" dxfId="58" priority="17" operator="containsText" text="F">
      <formula>NOT(ISERROR(SEARCH("F",J19)))</formula>
    </cfRule>
    <cfRule type="containsText" dxfId="57" priority="18" operator="containsText" text="S">
      <formula>NOT(ISERROR(SEARCH("S",J19)))</formula>
    </cfRule>
    <cfRule type="containsText" dxfId="56" priority="19" operator="containsText" text="A">
      <formula>NOT(ISERROR(SEARCH("A",J19)))</formula>
    </cfRule>
  </conditionalFormatting>
  <conditionalFormatting sqref="K1:K18">
    <cfRule type="containsText" dxfId="55" priority="1" operator="containsText" text="D">
      <formula>NOT(ISERROR(SEARCH("D",K1)))</formula>
    </cfRule>
    <cfRule type="containsText" dxfId="54" priority="2" operator="containsText" text="F">
      <formula>NOT(ISERROR(SEARCH("F",K1)))</formula>
    </cfRule>
    <cfRule type="containsText" dxfId="53" priority="3" operator="containsText" text="S">
      <formula>NOT(ISERROR(SEARCH("S",K1)))</formula>
    </cfRule>
    <cfRule type="containsText" dxfId="52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159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145</v>
      </c>
      <c r="C4" s="137" t="s">
        <v>1</v>
      </c>
      <c r="D4" s="137" t="s">
        <v>10</v>
      </c>
      <c r="E4" s="138" t="s">
        <v>144</v>
      </c>
      <c r="F4" s="125" t="s">
        <v>45</v>
      </c>
      <c r="G4" s="148" t="s">
        <v>149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9" t="s">
        <v>6</v>
      </c>
      <c r="O4" s="239" t="s">
        <v>7</v>
      </c>
      <c r="P4" s="239" t="s">
        <v>26</v>
      </c>
      <c r="Q4" s="239" t="s">
        <v>14</v>
      </c>
      <c r="R4" s="239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2" t="str">
        <f>W5</f>
        <v>도영운수</v>
      </c>
      <c r="B5" s="142" t="str">
        <f>X5</f>
        <v>35</v>
      </c>
      <c r="C5" s="143" t="str">
        <f>Y5</f>
        <v>70바3902</v>
      </c>
      <c r="D5" s="131" t="str">
        <f>Z5</f>
        <v>대형</v>
      </c>
      <c r="E5" s="128" t="str">
        <f>AZ5</f>
        <v>D</v>
      </c>
      <c r="F5" s="150">
        <f>G5/H5</f>
        <v>0.82478260869565223</v>
      </c>
      <c r="G5" s="151">
        <f>AE5</f>
        <v>1.897</v>
      </c>
      <c r="H5" s="152">
        <f>AF5</f>
        <v>2.2999999999999998</v>
      </c>
      <c r="I5" s="153">
        <f>AC5</f>
        <v>4383.83</v>
      </c>
      <c r="J5" s="154">
        <f>AI5/AH5</f>
        <v>1.6780764466482773E-2</v>
      </c>
      <c r="K5" s="154">
        <f>AJ5/AH5</f>
        <v>0.35813353150691707</v>
      </c>
      <c r="L5" s="154">
        <f>AK5/AC5</f>
        <v>0.12842651288941406</v>
      </c>
      <c r="M5" s="155">
        <f>AG5</f>
        <v>13.712</v>
      </c>
      <c r="N5" s="156">
        <f>IF(AW5=0,AT5,"속도계이상")</f>
        <v>2.3E-2</v>
      </c>
      <c r="O5" s="156">
        <f>IF(AW5=0,AU5,"속도계이상")</f>
        <v>1.3</v>
      </c>
      <c r="P5" s="157">
        <f>AQ5/60</f>
        <v>0</v>
      </c>
      <c r="Q5" s="158">
        <f>AN5</f>
        <v>78</v>
      </c>
      <c r="R5" s="159">
        <f>AC5/(AH5-AI5-AJ5)</f>
        <v>26.728624036215567</v>
      </c>
      <c r="S5" s="144">
        <f>IF(AW5=0,AL5,"속도계이상")</f>
        <v>1</v>
      </c>
      <c r="T5" s="144">
        <f>IF(AW5=0,AM5,"속도계이상")</f>
        <v>57</v>
      </c>
      <c r="U5" t="s">
        <v>119</v>
      </c>
      <c r="V5" s="5" t="s">
        <v>120</v>
      </c>
      <c r="W5" t="s">
        <v>119</v>
      </c>
      <c r="X5" s="5" t="s">
        <v>120</v>
      </c>
      <c r="Y5" t="s">
        <v>199</v>
      </c>
      <c r="Z5" t="s">
        <v>143</v>
      </c>
      <c r="AA5" t="s">
        <v>48</v>
      </c>
      <c r="AB5">
        <v>506</v>
      </c>
      <c r="AC5" s="1">
        <v>4383.83</v>
      </c>
      <c r="AD5" s="1">
        <v>2310.9270000000001</v>
      </c>
      <c r="AE5" s="28">
        <v>1.897</v>
      </c>
      <c r="AF5">
        <v>2.2999999999999998</v>
      </c>
      <c r="AG5">
        <v>13.712</v>
      </c>
      <c r="AH5">
        <v>262.38411300000001</v>
      </c>
      <c r="AI5">
        <v>4.4030060000000004</v>
      </c>
      <c r="AJ5">
        <v>93.968548999999996</v>
      </c>
      <c r="AK5">
        <v>563</v>
      </c>
      <c r="AL5">
        <v>1</v>
      </c>
      <c r="AM5">
        <v>57</v>
      </c>
      <c r="AN5">
        <v>78</v>
      </c>
      <c r="AO5">
        <v>16.70768</v>
      </c>
      <c r="AP5">
        <v>3627.1</v>
      </c>
      <c r="AQ5">
        <v>0</v>
      </c>
      <c r="AR5">
        <v>2094</v>
      </c>
      <c r="AS5">
        <v>0</v>
      </c>
      <c r="AT5">
        <v>2.3E-2</v>
      </c>
      <c r="AU5">
        <v>1.3</v>
      </c>
      <c r="AV5">
        <v>37501</v>
      </c>
      <c r="AW5">
        <v>0</v>
      </c>
      <c r="AX5" s="29">
        <v>0.49</v>
      </c>
      <c r="AY5">
        <v>0.8075</v>
      </c>
      <c r="AZ5" t="s">
        <v>67</v>
      </c>
      <c r="BA5" t="s">
        <v>488</v>
      </c>
      <c r="BB5">
        <v>3</v>
      </c>
      <c r="BC5" t="s">
        <v>489</v>
      </c>
      <c r="BD5">
        <v>10</v>
      </c>
      <c r="BE5">
        <v>81111.266999999993</v>
      </c>
      <c r="BF5">
        <v>8.0827389861879484E-2</v>
      </c>
      <c r="BG5">
        <v>6.5268117313467683E-2</v>
      </c>
      <c r="BH5">
        <v>223178.45</v>
      </c>
      <c r="BI5">
        <v>2.9375649844328604E-2</v>
      </c>
      <c r="BJ5">
        <v>2.3720837249295346E-2</v>
      </c>
      <c r="BK5">
        <v>1</v>
      </c>
      <c r="BL5" t="s">
        <v>70</v>
      </c>
      <c r="BM5">
        <v>1</v>
      </c>
      <c r="BN5" t="s">
        <v>490</v>
      </c>
    </row>
    <row r="6" spans="1:66">
      <c r="A6" s="139" t="str">
        <f t="shared" ref="A6:A7" si="0">W6</f>
        <v>도영운수</v>
      </c>
      <c r="B6" s="139" t="str">
        <f t="shared" ref="B6:B55" si="1">X6</f>
        <v>35</v>
      </c>
      <c r="C6" s="140" t="str">
        <f t="shared" ref="C6:C7" si="2">Y6</f>
        <v>71바5852</v>
      </c>
      <c r="D6" s="115" t="str">
        <f t="shared" ref="D6:D7" si="3">Z6</f>
        <v>대형</v>
      </c>
      <c r="E6" s="112" t="str">
        <f>AZ6</f>
        <v>B</v>
      </c>
      <c r="F6" s="160">
        <f>G6/H6</f>
        <v>0.79960000000000009</v>
      </c>
      <c r="G6" s="161">
        <f>AE6</f>
        <v>1.9990000000000001</v>
      </c>
      <c r="H6" s="162">
        <f>AF6</f>
        <v>2.5</v>
      </c>
      <c r="I6" s="163">
        <f t="shared" ref="I6:I7" si="4">AC6</f>
        <v>6685.0339999999997</v>
      </c>
      <c r="J6" s="164">
        <f t="shared" ref="J6:J7" si="5">AI6/AH6</f>
        <v>2.9943432246931759E-2</v>
      </c>
      <c r="K6" s="164">
        <f t="shared" ref="K6:K7" si="6">AJ6/AH6</f>
        <v>0.37082727299123353</v>
      </c>
      <c r="L6" s="164">
        <f t="shared" ref="L6:L7" si="7">AK6/AC6</f>
        <v>0.16334995454024617</v>
      </c>
      <c r="M6" s="165">
        <f t="shared" ref="M6:M7" si="8">AG6</f>
        <v>15.195</v>
      </c>
      <c r="N6" s="166">
        <f t="shared" ref="N6:N7" si="9">IF(AW6=0,AT6,"속도계이상")</f>
        <v>0.09</v>
      </c>
      <c r="O6" s="166">
        <f t="shared" ref="O6:O7" si="10">IF(AW6=0,AU6,"속도계이상")</f>
        <v>37.247</v>
      </c>
      <c r="P6" s="167">
        <f t="shared" ref="P6:P7" si="11">AQ6/60</f>
        <v>0</v>
      </c>
      <c r="Q6" s="168">
        <f t="shared" ref="Q6:Q7" si="12">AN6</f>
        <v>84</v>
      </c>
      <c r="R6" s="169">
        <f t="shared" ref="R6:R7" si="13">AC6/(AH6-AI6-AJ6)</f>
        <v>27.383861914893458</v>
      </c>
      <c r="S6" s="141">
        <f t="shared" ref="S6:S7" si="14">IF(AW6=0,AL6,"속도계이상")</f>
        <v>6</v>
      </c>
      <c r="T6" s="141">
        <f t="shared" ref="T6:T7" si="15">IF(AW6=0,AM6,"속도계이상")</f>
        <v>2490</v>
      </c>
      <c r="U6" t="s">
        <v>119</v>
      </c>
      <c r="V6" s="5" t="s">
        <v>120</v>
      </c>
      <c r="W6" t="s">
        <v>119</v>
      </c>
      <c r="X6" s="5" t="s">
        <v>120</v>
      </c>
      <c r="Y6" t="s">
        <v>202</v>
      </c>
      <c r="Z6" t="s">
        <v>143</v>
      </c>
      <c r="AA6" t="s">
        <v>48</v>
      </c>
      <c r="AB6">
        <v>506</v>
      </c>
      <c r="AC6" s="1">
        <v>6685.0339999999997</v>
      </c>
      <c r="AD6" s="1">
        <v>3344.9</v>
      </c>
      <c r="AE6" s="28">
        <v>1.9990000000000001</v>
      </c>
      <c r="AF6">
        <v>2.5</v>
      </c>
      <c r="AG6">
        <v>15.195</v>
      </c>
      <c r="AH6">
        <v>407.39518099999998</v>
      </c>
      <c r="AI6">
        <v>12.19881</v>
      </c>
      <c r="AJ6">
        <v>151.07324399999999</v>
      </c>
      <c r="AK6">
        <v>1092</v>
      </c>
      <c r="AL6">
        <v>6</v>
      </c>
      <c r="AM6">
        <v>2490</v>
      </c>
      <c r="AN6">
        <v>84</v>
      </c>
      <c r="AO6">
        <v>16.409212</v>
      </c>
      <c r="AP6">
        <v>7616.4</v>
      </c>
      <c r="AQ6">
        <v>0</v>
      </c>
      <c r="AR6">
        <v>69</v>
      </c>
      <c r="AS6">
        <v>17366</v>
      </c>
      <c r="AT6">
        <v>0.09</v>
      </c>
      <c r="AU6">
        <v>37.247</v>
      </c>
      <c r="AV6">
        <v>55354</v>
      </c>
      <c r="AW6">
        <v>0</v>
      </c>
      <c r="AX6" s="29">
        <v>0.54</v>
      </c>
      <c r="AY6">
        <v>0.91600000000000004</v>
      </c>
      <c r="AZ6" t="s">
        <v>68</v>
      </c>
      <c r="BA6" t="s">
        <v>270</v>
      </c>
      <c r="BB6">
        <v>8</v>
      </c>
      <c r="BC6" t="s">
        <v>491</v>
      </c>
      <c r="BD6">
        <v>10</v>
      </c>
      <c r="BE6">
        <v>8689.2639999999992</v>
      </c>
      <c r="BF6">
        <v>0.62786088672182139</v>
      </c>
      <c r="BG6">
        <v>0.57512057223718838</v>
      </c>
      <c r="BH6">
        <v>223178.45</v>
      </c>
      <c r="BI6">
        <v>2.4445232055335091E-2</v>
      </c>
      <c r="BJ6">
        <v>2.2391832562686946E-2</v>
      </c>
      <c r="BK6">
        <v>1</v>
      </c>
      <c r="BL6" t="s">
        <v>66</v>
      </c>
      <c r="BM6">
        <v>-1</v>
      </c>
      <c r="BN6" t="s">
        <v>492</v>
      </c>
    </row>
    <row r="7" spans="1:66">
      <c r="A7" s="142" t="str">
        <f t="shared" si="0"/>
        <v>도영운수</v>
      </c>
      <c r="B7" s="142" t="str">
        <f t="shared" si="1"/>
        <v>35</v>
      </c>
      <c r="C7" s="143" t="str">
        <f t="shared" si="2"/>
        <v>71바5853</v>
      </c>
      <c r="D7" s="131" t="str">
        <f t="shared" si="3"/>
        <v>대형</v>
      </c>
      <c r="E7" s="128" t="str">
        <f t="shared" ref="E7:E45" si="16">AZ7</f>
        <v>D</v>
      </c>
      <c r="F7" s="150">
        <f t="shared" ref="F7:F45" si="17">G7/H7</f>
        <v>0.88680000000000003</v>
      </c>
      <c r="G7" s="151">
        <f t="shared" ref="G7:G45" si="18">AE7</f>
        <v>2.2170000000000001</v>
      </c>
      <c r="H7" s="152">
        <f t="shared" ref="H7:H45" si="19">AF7</f>
        <v>2.5</v>
      </c>
      <c r="I7" s="153">
        <f t="shared" si="4"/>
        <v>6707.1930000000002</v>
      </c>
      <c r="J7" s="154">
        <f t="shared" si="5"/>
        <v>1.2381772044588521E-2</v>
      </c>
      <c r="K7" s="154">
        <f t="shared" si="6"/>
        <v>0.3598711088961225</v>
      </c>
      <c r="L7" s="154">
        <f t="shared" si="7"/>
        <v>0.16355575275677917</v>
      </c>
      <c r="M7" s="155">
        <f t="shared" si="8"/>
        <v>11.759</v>
      </c>
      <c r="N7" s="156">
        <f t="shared" si="9"/>
        <v>8.8999999999999996E-2</v>
      </c>
      <c r="O7" s="156">
        <f t="shared" si="10"/>
        <v>12.762</v>
      </c>
      <c r="P7" s="157">
        <f t="shared" si="11"/>
        <v>0</v>
      </c>
      <c r="Q7" s="158">
        <f t="shared" si="12"/>
        <v>79</v>
      </c>
      <c r="R7" s="159">
        <f t="shared" si="13"/>
        <v>26.662009873381241</v>
      </c>
      <c r="S7" s="144">
        <f t="shared" si="14"/>
        <v>6</v>
      </c>
      <c r="T7" s="144">
        <f t="shared" si="15"/>
        <v>856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203</v>
      </c>
      <c r="Z7" s="4" t="s">
        <v>143</v>
      </c>
      <c r="AA7" s="4" t="s">
        <v>48</v>
      </c>
      <c r="AB7" s="4">
        <v>506</v>
      </c>
      <c r="AC7" s="4">
        <v>6707.1930000000002</v>
      </c>
      <c r="AD7" s="4">
        <v>3024.846</v>
      </c>
      <c r="AE7" s="4">
        <v>2.2170000000000001</v>
      </c>
      <c r="AF7" s="4">
        <v>2.5</v>
      </c>
      <c r="AG7" s="4">
        <v>11.759</v>
      </c>
      <c r="AH7" s="4">
        <v>400.74045799999999</v>
      </c>
      <c r="AI7" s="4">
        <v>4.9618770000000003</v>
      </c>
      <c r="AJ7" s="4">
        <v>144.214913</v>
      </c>
      <c r="AK7" s="4">
        <v>1097</v>
      </c>
      <c r="AL7" s="4">
        <v>6</v>
      </c>
      <c r="AM7" s="4">
        <v>856</v>
      </c>
      <c r="AN7" s="4">
        <v>79</v>
      </c>
      <c r="AO7" s="4">
        <v>16.736999000000001</v>
      </c>
      <c r="AP7" s="4">
        <v>1627.8</v>
      </c>
      <c r="AQ7" s="4">
        <v>0</v>
      </c>
      <c r="AR7" s="4">
        <v>27</v>
      </c>
      <c r="AS7" s="4">
        <v>2603</v>
      </c>
      <c r="AT7" s="4">
        <v>8.8999999999999996E-2</v>
      </c>
      <c r="AU7" s="4">
        <v>12.762</v>
      </c>
      <c r="AV7" s="4">
        <v>53150</v>
      </c>
      <c r="AW7" s="4">
        <v>0</v>
      </c>
      <c r="AX7" s="30">
        <v>0.52</v>
      </c>
      <c r="AY7">
        <v>0.8</v>
      </c>
      <c r="AZ7" t="s">
        <v>67</v>
      </c>
      <c r="BA7" t="s">
        <v>270</v>
      </c>
      <c r="BB7">
        <v>13</v>
      </c>
      <c r="BC7" t="s">
        <v>493</v>
      </c>
      <c r="BD7">
        <v>1</v>
      </c>
      <c r="BE7">
        <v>8689.2639999999992</v>
      </c>
      <c r="BF7">
        <v>0.37213911327817867</v>
      </c>
      <c r="BG7">
        <v>0.29771129062254292</v>
      </c>
      <c r="BH7">
        <v>223178.45</v>
      </c>
      <c r="BI7">
        <v>1.4488921309382691E-2</v>
      </c>
      <c r="BJ7">
        <v>1.1591137047506153E-2</v>
      </c>
      <c r="BK7">
        <v>1</v>
      </c>
      <c r="BL7" t="s">
        <v>67</v>
      </c>
      <c r="BM7">
        <v>0</v>
      </c>
      <c r="BN7" t="s">
        <v>494</v>
      </c>
    </row>
    <row r="8" spans="1:66">
      <c r="A8" s="139" t="str">
        <f t="shared" ref="A8:A45" si="20">W8</f>
        <v>도영운수</v>
      </c>
      <c r="B8" s="139" t="str">
        <f t="shared" si="1"/>
        <v>35</v>
      </c>
      <c r="C8" s="140" t="str">
        <f t="shared" ref="C8:C45" si="21">Y8</f>
        <v>71바5854</v>
      </c>
      <c r="D8" s="115" t="str">
        <f t="shared" ref="D8:D45" si="22">Z8</f>
        <v>대형</v>
      </c>
      <c r="E8" s="112" t="str">
        <f t="shared" si="16"/>
        <v>D</v>
      </c>
      <c r="F8" s="160">
        <f t="shared" si="17"/>
        <v>0.89791666666666659</v>
      </c>
      <c r="G8" s="161">
        <f t="shared" si="18"/>
        <v>2.1549999999999998</v>
      </c>
      <c r="H8" s="162">
        <f t="shared" si="19"/>
        <v>2.4</v>
      </c>
      <c r="I8" s="163">
        <f t="shared" ref="I8:I45" si="23">AC8</f>
        <v>5583.19</v>
      </c>
      <c r="J8" s="164">
        <f t="shared" ref="J8:J45" si="24">AI8/AH8</f>
        <v>2.0283340769903721E-2</v>
      </c>
      <c r="K8" s="164">
        <f t="shared" ref="K8:K45" si="25">AJ8/AH8</f>
        <v>0.37822880238813195</v>
      </c>
      <c r="L8" s="164">
        <f t="shared" ref="L8:L45" si="26">AK8/AC8</f>
        <v>0.13110784336553119</v>
      </c>
      <c r="M8" s="165">
        <f t="shared" ref="M8:M45" si="27">AG8</f>
        <v>13.194000000000001</v>
      </c>
      <c r="N8" s="166">
        <f t="shared" ref="N8:N45" si="28">IF(AW8=0,AT8,"속도계이상")</f>
        <v>0.19700000000000001</v>
      </c>
      <c r="O8" s="166">
        <f t="shared" ref="O8:O45" si="29">IF(AW8=0,AU8,"속도계이상")</f>
        <v>26.347000000000001</v>
      </c>
      <c r="P8" s="167">
        <f t="shared" ref="P8:P45" si="30">AQ8/60</f>
        <v>0</v>
      </c>
      <c r="Q8" s="168">
        <f t="shared" ref="Q8:Q45" si="31">AN8</f>
        <v>80</v>
      </c>
      <c r="R8" s="169">
        <f t="shared" ref="R8:R45" si="32">AC8/(AH8-AI8-AJ8)</f>
        <v>27.896489408988291</v>
      </c>
      <c r="S8" s="141">
        <f t="shared" ref="S8:S45" si="33">IF(AW8=0,AL8,"속도계이상")</f>
        <v>11</v>
      </c>
      <c r="T8" s="141">
        <f t="shared" ref="T8:T45" si="34">IF(AW8=0,AM8,"속도계이상")</f>
        <v>1471</v>
      </c>
      <c r="U8" t="s">
        <v>119</v>
      </c>
      <c r="V8" s="5" t="s">
        <v>120</v>
      </c>
      <c r="W8" t="s">
        <v>119</v>
      </c>
      <c r="X8" s="5" t="s">
        <v>120</v>
      </c>
      <c r="Y8" t="s">
        <v>204</v>
      </c>
      <c r="Z8" t="s">
        <v>143</v>
      </c>
      <c r="AA8" t="s">
        <v>48</v>
      </c>
      <c r="AB8">
        <v>506</v>
      </c>
      <c r="AC8" s="1">
        <v>5583.19</v>
      </c>
      <c r="AD8" s="1">
        <v>2590.5349999999999</v>
      </c>
      <c r="AE8" s="28">
        <v>2.1549999999999998</v>
      </c>
      <c r="AF8">
        <v>2.4</v>
      </c>
      <c r="AG8">
        <v>13.194000000000001</v>
      </c>
      <c r="AH8">
        <v>332.74074899999999</v>
      </c>
      <c r="AI8">
        <v>6.7490940000000004</v>
      </c>
      <c r="AJ8">
        <v>125.852135</v>
      </c>
      <c r="AK8">
        <v>732</v>
      </c>
      <c r="AL8">
        <v>11</v>
      </c>
      <c r="AM8">
        <v>1471</v>
      </c>
      <c r="AN8">
        <v>80</v>
      </c>
      <c r="AO8">
        <v>16.779399000000002</v>
      </c>
      <c r="AP8">
        <v>3023.2</v>
      </c>
      <c r="AQ8">
        <v>0</v>
      </c>
      <c r="AR8">
        <v>35</v>
      </c>
      <c r="AS8">
        <v>8160</v>
      </c>
      <c r="AT8">
        <v>0.19700000000000001</v>
      </c>
      <c r="AU8">
        <v>26.347000000000001</v>
      </c>
      <c r="AV8">
        <v>41892</v>
      </c>
      <c r="AW8">
        <v>0</v>
      </c>
      <c r="AX8" s="29">
        <v>0.52</v>
      </c>
      <c r="AY8">
        <v>0.83173913043478265</v>
      </c>
      <c r="AZ8" t="s">
        <v>67</v>
      </c>
      <c r="BA8" t="s">
        <v>200</v>
      </c>
      <c r="BB8">
        <v>1</v>
      </c>
      <c r="BC8" t="s">
        <v>452</v>
      </c>
      <c r="BD8">
        <v>9</v>
      </c>
      <c r="BE8">
        <v>68153.78</v>
      </c>
      <c r="BF8">
        <v>6.5799754613757311E-2</v>
      </c>
      <c r="BG8">
        <v>5.4728230685268581E-2</v>
      </c>
      <c r="BH8">
        <v>283636.13199999998</v>
      </c>
      <c r="BI8">
        <v>1.5810757142887568E-2</v>
      </c>
      <c r="BJ8">
        <v>1.3150425397540834E-2</v>
      </c>
      <c r="BK8">
        <v>1</v>
      </c>
      <c r="BL8" t="s">
        <v>69</v>
      </c>
      <c r="BM8">
        <v>-1</v>
      </c>
      <c r="BN8" t="s">
        <v>492</v>
      </c>
    </row>
    <row r="9" spans="1:66">
      <c r="A9" s="142" t="str">
        <f t="shared" si="20"/>
        <v>도영운수</v>
      </c>
      <c r="B9" s="142" t="str">
        <f t="shared" si="1"/>
        <v>35</v>
      </c>
      <c r="C9" s="143" t="str">
        <f t="shared" si="21"/>
        <v>71바5855</v>
      </c>
      <c r="D9" s="131" t="str">
        <f t="shared" si="22"/>
        <v>대형</v>
      </c>
      <c r="E9" s="128" t="str">
        <f t="shared" si="16"/>
        <v>D</v>
      </c>
      <c r="F9" s="150">
        <f t="shared" si="17"/>
        <v>0.83879999999999999</v>
      </c>
      <c r="G9" s="151">
        <f t="shared" si="18"/>
        <v>2.097</v>
      </c>
      <c r="H9" s="152">
        <f t="shared" si="19"/>
        <v>2.5</v>
      </c>
      <c r="I9" s="153">
        <f t="shared" si="23"/>
        <v>6098.79</v>
      </c>
      <c r="J9" s="154">
        <f t="shared" si="24"/>
        <v>2.1759648749810456E-2</v>
      </c>
      <c r="K9" s="154">
        <f t="shared" si="25"/>
        <v>0.35373757181587701</v>
      </c>
      <c r="L9" s="154">
        <f t="shared" si="26"/>
        <v>0.17265719921492623</v>
      </c>
      <c r="M9" s="155">
        <f t="shared" si="27"/>
        <v>14.192</v>
      </c>
      <c r="N9" s="156">
        <f t="shared" si="28"/>
        <v>0.26200000000000001</v>
      </c>
      <c r="O9" s="156">
        <f t="shared" si="29"/>
        <v>22.398</v>
      </c>
      <c r="P9" s="157">
        <f t="shared" si="30"/>
        <v>0.35500000000000004</v>
      </c>
      <c r="Q9" s="158">
        <f t="shared" si="31"/>
        <v>85</v>
      </c>
      <c r="R9" s="159">
        <f t="shared" si="32"/>
        <v>26.928494886957559</v>
      </c>
      <c r="S9" s="144">
        <f t="shared" si="33"/>
        <v>16</v>
      </c>
      <c r="T9" s="144">
        <f t="shared" si="34"/>
        <v>1366</v>
      </c>
      <c r="U9" t="s">
        <v>119</v>
      </c>
      <c r="V9" s="5" t="s">
        <v>120</v>
      </c>
      <c r="W9" t="s">
        <v>119</v>
      </c>
      <c r="X9" s="5" t="s">
        <v>120</v>
      </c>
      <c r="Y9" t="s">
        <v>206</v>
      </c>
      <c r="Z9" t="s">
        <v>143</v>
      </c>
      <c r="AA9" t="s">
        <v>48</v>
      </c>
      <c r="AB9">
        <v>506</v>
      </c>
      <c r="AC9" s="1">
        <v>6098.79</v>
      </c>
      <c r="AD9" s="1">
        <v>2908.6129999999998</v>
      </c>
      <c r="AE9" s="28">
        <v>2.097</v>
      </c>
      <c r="AF9">
        <v>2.5</v>
      </c>
      <c r="AG9">
        <v>14.192</v>
      </c>
      <c r="AH9">
        <v>362.65796799999998</v>
      </c>
      <c r="AI9">
        <v>7.8913099999999998</v>
      </c>
      <c r="AJ9">
        <v>128.28574900000001</v>
      </c>
      <c r="AK9">
        <v>1053</v>
      </c>
      <c r="AL9">
        <v>16</v>
      </c>
      <c r="AM9">
        <v>1366</v>
      </c>
      <c r="AN9">
        <v>85</v>
      </c>
      <c r="AO9">
        <v>16.816918999999999</v>
      </c>
      <c r="AP9">
        <v>5461.9</v>
      </c>
      <c r="AQ9">
        <v>21.3</v>
      </c>
      <c r="AR9">
        <v>37</v>
      </c>
      <c r="AS9">
        <v>10502</v>
      </c>
      <c r="AT9">
        <v>0.26200000000000001</v>
      </c>
      <c r="AU9">
        <v>22.398</v>
      </c>
      <c r="AV9">
        <v>47206</v>
      </c>
      <c r="AW9">
        <v>0</v>
      </c>
      <c r="AX9" s="29">
        <v>0.55000000000000004</v>
      </c>
      <c r="AY9">
        <v>0.82200000000000006</v>
      </c>
      <c r="AZ9" t="s">
        <v>67</v>
      </c>
      <c r="BA9" t="s">
        <v>200</v>
      </c>
      <c r="BB9">
        <v>2</v>
      </c>
      <c r="BC9" t="s">
        <v>478</v>
      </c>
      <c r="BD9">
        <v>11</v>
      </c>
      <c r="BE9">
        <v>68153.78</v>
      </c>
      <c r="BF9">
        <v>9.616584729416329E-2</v>
      </c>
      <c r="BG9">
        <v>7.9048326475802233E-2</v>
      </c>
      <c r="BH9">
        <v>283636.13199999998</v>
      </c>
      <c r="BI9">
        <v>2.3107302845322964E-2</v>
      </c>
      <c r="BJ9">
        <v>1.8994202938855478E-2</v>
      </c>
      <c r="BK9">
        <v>1</v>
      </c>
      <c r="BL9" t="s">
        <v>69</v>
      </c>
      <c r="BM9">
        <v>-1</v>
      </c>
      <c r="BN9" t="s">
        <v>492</v>
      </c>
    </row>
    <row r="10" spans="1:66">
      <c r="A10" s="139" t="str">
        <f t="shared" si="20"/>
        <v>도영운수</v>
      </c>
      <c r="B10" s="139" t="str">
        <f t="shared" si="1"/>
        <v>35</v>
      </c>
      <c r="C10" s="140" t="str">
        <f t="shared" si="21"/>
        <v>71바5861</v>
      </c>
      <c r="D10" s="115" t="str">
        <f t="shared" si="22"/>
        <v>대형</v>
      </c>
      <c r="E10" s="112" t="str">
        <f t="shared" si="16"/>
        <v>B</v>
      </c>
      <c r="F10" s="160">
        <f t="shared" si="17"/>
        <v>0.92959999999999998</v>
      </c>
      <c r="G10" s="161">
        <f t="shared" si="18"/>
        <v>2.3239999999999998</v>
      </c>
      <c r="H10" s="162">
        <f t="shared" si="19"/>
        <v>2.5</v>
      </c>
      <c r="I10" s="163">
        <f t="shared" si="23"/>
        <v>2775.4639999999999</v>
      </c>
      <c r="J10" s="164">
        <f t="shared" si="24"/>
        <v>1.1608740318061224E-2</v>
      </c>
      <c r="K10" s="164">
        <f t="shared" si="25"/>
        <v>0.3494680946224637</v>
      </c>
      <c r="L10" s="164">
        <f t="shared" si="26"/>
        <v>0.14628184692721649</v>
      </c>
      <c r="M10" s="165">
        <f t="shared" si="27"/>
        <v>10.637</v>
      </c>
      <c r="N10" s="166">
        <f t="shared" si="28"/>
        <v>3.5999999999999997E-2</v>
      </c>
      <c r="O10" s="166">
        <f t="shared" si="29"/>
        <v>13.367000000000001</v>
      </c>
      <c r="P10" s="167">
        <f t="shared" si="30"/>
        <v>0</v>
      </c>
      <c r="Q10" s="168">
        <f t="shared" si="31"/>
        <v>80</v>
      </c>
      <c r="R10" s="169">
        <f t="shared" si="32"/>
        <v>26.27270321603168</v>
      </c>
      <c r="S10" s="141">
        <f t="shared" si="33"/>
        <v>1</v>
      </c>
      <c r="T10" s="141">
        <f t="shared" si="34"/>
        <v>371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207</v>
      </c>
      <c r="Z10" s="4" t="s">
        <v>143</v>
      </c>
      <c r="AA10" s="4" t="s">
        <v>48</v>
      </c>
      <c r="AB10" s="4">
        <v>506</v>
      </c>
      <c r="AC10" s="4">
        <v>2775.4639999999999</v>
      </c>
      <c r="AD10" s="4">
        <v>1194.4010000000001</v>
      </c>
      <c r="AE10" s="4">
        <v>2.3239999999999998</v>
      </c>
      <c r="AF10" s="4">
        <v>2.5</v>
      </c>
      <c r="AG10" s="4">
        <v>10.637</v>
      </c>
      <c r="AH10" s="4">
        <v>165.34162599999999</v>
      </c>
      <c r="AI10" s="4">
        <v>1.919408</v>
      </c>
      <c r="AJ10" s="4">
        <v>57.781623000000003</v>
      </c>
      <c r="AK10" s="4">
        <v>406</v>
      </c>
      <c r="AL10" s="4">
        <v>1</v>
      </c>
      <c r="AM10" s="4">
        <v>371</v>
      </c>
      <c r="AN10" s="4">
        <v>80</v>
      </c>
      <c r="AO10" s="4">
        <v>16.786238000000001</v>
      </c>
      <c r="AP10" s="4">
        <v>1130.5</v>
      </c>
      <c r="AQ10" s="4">
        <v>0</v>
      </c>
      <c r="AR10" s="4">
        <v>9</v>
      </c>
      <c r="AS10" s="4">
        <v>3179</v>
      </c>
      <c r="AT10" s="4">
        <v>3.5999999999999997E-2</v>
      </c>
      <c r="AU10" s="4">
        <v>13.367000000000001</v>
      </c>
      <c r="AV10" s="4">
        <v>21315</v>
      </c>
      <c r="AW10" s="4">
        <v>0</v>
      </c>
      <c r="AX10" s="30">
        <v>0.52</v>
      </c>
      <c r="AY10">
        <v>0.92120000000000002</v>
      </c>
      <c r="AZ10" t="s">
        <v>68</v>
      </c>
      <c r="BA10" t="s">
        <v>200</v>
      </c>
      <c r="BB10">
        <v>2</v>
      </c>
      <c r="BC10" t="s">
        <v>212</v>
      </c>
      <c r="BD10">
        <v>15</v>
      </c>
      <c r="BE10">
        <v>68153.78</v>
      </c>
      <c r="BF10">
        <v>9.5757183240606752E-2</v>
      </c>
      <c r="BG10">
        <v>8.8211517201246939E-2</v>
      </c>
      <c r="BH10">
        <v>283636.13199999998</v>
      </c>
      <c r="BI10">
        <v>2.300910661128322E-2</v>
      </c>
      <c r="BJ10">
        <v>2.1195989010314102E-2</v>
      </c>
      <c r="BK10">
        <v>1</v>
      </c>
      <c r="BL10" t="s">
        <v>66</v>
      </c>
      <c r="BM10">
        <v>-1</v>
      </c>
      <c r="BN10" t="s">
        <v>492</v>
      </c>
    </row>
    <row r="11" spans="1:66">
      <c r="A11" s="142" t="str">
        <f t="shared" si="20"/>
        <v>도영운수</v>
      </c>
      <c r="B11" s="142" t="str">
        <f t="shared" si="1"/>
        <v>35</v>
      </c>
      <c r="C11" s="143" t="str">
        <f t="shared" si="21"/>
        <v>71바5864</v>
      </c>
      <c r="D11" s="131" t="str">
        <f t="shared" si="22"/>
        <v>대형</v>
      </c>
      <c r="E11" s="128" t="str">
        <f t="shared" si="16"/>
        <v>B</v>
      </c>
      <c r="F11" s="150">
        <f t="shared" si="17"/>
        <v>0.7964</v>
      </c>
      <c r="G11" s="151">
        <f t="shared" si="18"/>
        <v>1.9910000000000001</v>
      </c>
      <c r="H11" s="152">
        <f t="shared" si="19"/>
        <v>2.5</v>
      </c>
      <c r="I11" s="153">
        <f t="shared" si="23"/>
        <v>6653.9120000000003</v>
      </c>
      <c r="J11" s="154">
        <f t="shared" si="24"/>
        <v>1.9337316341314605E-2</v>
      </c>
      <c r="K11" s="154">
        <f t="shared" si="25"/>
        <v>0.37092102106808139</v>
      </c>
      <c r="L11" s="154">
        <f t="shared" si="26"/>
        <v>0.17553583515982776</v>
      </c>
      <c r="M11" s="155">
        <f t="shared" si="27"/>
        <v>13.613</v>
      </c>
      <c r="N11" s="156">
        <f t="shared" si="28"/>
        <v>0.19500000000000001</v>
      </c>
      <c r="O11" s="156">
        <f t="shared" si="29"/>
        <v>21.13</v>
      </c>
      <c r="P11" s="157">
        <f t="shared" si="30"/>
        <v>0</v>
      </c>
      <c r="Q11" s="158">
        <f t="shared" si="31"/>
        <v>83</v>
      </c>
      <c r="R11" s="159">
        <f t="shared" si="32"/>
        <v>26.304919975374411</v>
      </c>
      <c r="S11" s="144">
        <f t="shared" si="33"/>
        <v>13</v>
      </c>
      <c r="T11" s="144">
        <f t="shared" si="34"/>
        <v>1406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208</v>
      </c>
      <c r="Z11" t="s">
        <v>143</v>
      </c>
      <c r="AA11" t="s">
        <v>48</v>
      </c>
      <c r="AB11">
        <v>506</v>
      </c>
      <c r="AC11" s="1">
        <v>6653.9120000000003</v>
      </c>
      <c r="AD11" s="1">
        <v>3342.1579999999999</v>
      </c>
      <c r="AE11" s="28">
        <v>1.9910000000000001</v>
      </c>
      <c r="AF11">
        <v>2.5</v>
      </c>
      <c r="AG11">
        <v>13.613</v>
      </c>
      <c r="AH11">
        <v>414.85296399999999</v>
      </c>
      <c r="AI11">
        <v>8.0221429999999998</v>
      </c>
      <c r="AJ11">
        <v>153.87768500000001</v>
      </c>
      <c r="AK11">
        <v>1168</v>
      </c>
      <c r="AL11">
        <v>13</v>
      </c>
      <c r="AM11">
        <v>1406</v>
      </c>
      <c r="AN11">
        <v>83</v>
      </c>
      <c r="AO11">
        <v>16.039204999999999</v>
      </c>
      <c r="AP11">
        <v>3375.1</v>
      </c>
      <c r="AQ11">
        <v>0</v>
      </c>
      <c r="AR11">
        <v>35</v>
      </c>
      <c r="AS11">
        <v>8415</v>
      </c>
      <c r="AT11">
        <v>0.19500000000000001</v>
      </c>
      <c r="AU11">
        <v>21.13</v>
      </c>
      <c r="AV11">
        <v>49447</v>
      </c>
      <c r="AW11">
        <v>0</v>
      </c>
      <c r="AX11" s="29">
        <v>0.52</v>
      </c>
      <c r="AY11">
        <v>0.93625000000000003</v>
      </c>
      <c r="AZ11" t="s">
        <v>68</v>
      </c>
      <c r="BA11" t="s">
        <v>200</v>
      </c>
      <c r="BB11">
        <v>1</v>
      </c>
      <c r="BC11" t="s">
        <v>209</v>
      </c>
      <c r="BD11">
        <v>13</v>
      </c>
      <c r="BE11">
        <v>68153.78</v>
      </c>
      <c r="BF11">
        <v>8.3186112347693714E-2</v>
      </c>
      <c r="BG11">
        <v>7.7882997685528241E-2</v>
      </c>
      <c r="BH11">
        <v>283636.13199999998</v>
      </c>
      <c r="BI11">
        <v>1.9988454785443206E-2</v>
      </c>
      <c r="BJ11">
        <v>1.8714190792871201E-2</v>
      </c>
      <c r="BK11">
        <v>1</v>
      </c>
      <c r="BL11" t="s">
        <v>71</v>
      </c>
      <c r="BM11">
        <v>-2</v>
      </c>
      <c r="BN11" t="s">
        <v>492</v>
      </c>
    </row>
    <row r="12" spans="1:66" s="2" customFormat="1">
      <c r="A12" s="139" t="str">
        <f t="shared" si="20"/>
        <v>도영운수</v>
      </c>
      <c r="B12" s="139" t="str">
        <f t="shared" si="1"/>
        <v>35</v>
      </c>
      <c r="C12" s="140" t="str">
        <f t="shared" si="21"/>
        <v>71바5865</v>
      </c>
      <c r="D12" s="115" t="str">
        <f t="shared" si="22"/>
        <v>대형</v>
      </c>
      <c r="E12" s="112" t="str">
        <f t="shared" si="16"/>
        <v>C</v>
      </c>
      <c r="F12" s="160">
        <f t="shared" si="17"/>
        <v>0.71520000000000006</v>
      </c>
      <c r="G12" s="161">
        <f t="shared" si="18"/>
        <v>1.788</v>
      </c>
      <c r="H12" s="162">
        <f t="shared" si="19"/>
        <v>2.5</v>
      </c>
      <c r="I12" s="163">
        <f t="shared" si="23"/>
        <v>5293.5469999999996</v>
      </c>
      <c r="J12" s="164">
        <f t="shared" si="24"/>
        <v>2.9659265273101112E-2</v>
      </c>
      <c r="K12" s="164">
        <f t="shared" si="25"/>
        <v>0.39217686915362315</v>
      </c>
      <c r="L12" s="164">
        <f t="shared" si="26"/>
        <v>0.2009994432844367</v>
      </c>
      <c r="M12" s="165">
        <f t="shared" si="27"/>
        <v>16.824999999999999</v>
      </c>
      <c r="N12" s="166">
        <f t="shared" si="28"/>
        <v>3.0979999999999999</v>
      </c>
      <c r="O12" s="166">
        <f t="shared" si="29"/>
        <v>54.594999999999999</v>
      </c>
      <c r="P12" s="167">
        <f t="shared" si="30"/>
        <v>0</v>
      </c>
      <c r="Q12" s="168">
        <f t="shared" si="31"/>
        <v>78</v>
      </c>
      <c r="R12" s="169">
        <f t="shared" si="32"/>
        <v>27.837568726460709</v>
      </c>
      <c r="S12" s="141">
        <f t="shared" si="33"/>
        <v>164</v>
      </c>
      <c r="T12" s="141">
        <f t="shared" si="34"/>
        <v>2890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210</v>
      </c>
      <c r="Z12" t="s">
        <v>143</v>
      </c>
      <c r="AA12" t="s">
        <v>48</v>
      </c>
      <c r="AB12">
        <v>506</v>
      </c>
      <c r="AC12" s="1">
        <v>5293.5469999999996</v>
      </c>
      <c r="AD12" s="1">
        <v>2960.4250000000002</v>
      </c>
      <c r="AE12" s="28">
        <v>1.788</v>
      </c>
      <c r="AF12">
        <v>2.5</v>
      </c>
      <c r="AG12">
        <v>16.824999999999999</v>
      </c>
      <c r="AH12">
        <v>328.90049399999998</v>
      </c>
      <c r="AI12">
        <v>9.7549469999999996</v>
      </c>
      <c r="AJ12">
        <v>128.987166</v>
      </c>
      <c r="AK12">
        <v>1064</v>
      </c>
      <c r="AL12">
        <v>164</v>
      </c>
      <c r="AM12">
        <v>2890</v>
      </c>
      <c r="AN12">
        <v>78</v>
      </c>
      <c r="AO12">
        <v>16.094676</v>
      </c>
      <c r="AP12">
        <v>6456</v>
      </c>
      <c r="AQ12">
        <v>0</v>
      </c>
      <c r="AR12">
        <v>90</v>
      </c>
      <c r="AS12">
        <v>28805</v>
      </c>
      <c r="AT12">
        <v>3.0979999999999999</v>
      </c>
      <c r="AU12">
        <v>54.594999999999999</v>
      </c>
      <c r="AV12">
        <v>0</v>
      </c>
      <c r="AW12">
        <v>0</v>
      </c>
      <c r="AX12" s="29">
        <v>0.51</v>
      </c>
      <c r="AY12" s="2">
        <v>0.85719999999999996</v>
      </c>
      <c r="AZ12" s="2" t="s">
        <v>69</v>
      </c>
      <c r="BA12" s="2" t="s">
        <v>200</v>
      </c>
      <c r="BB12" s="2">
        <v>3</v>
      </c>
      <c r="BC12" s="2" t="s">
        <v>450</v>
      </c>
      <c r="BD12" s="2">
        <v>11</v>
      </c>
      <c r="BE12" s="2">
        <v>68153.78</v>
      </c>
      <c r="BF12" s="2">
        <v>9.8577496361903924E-2</v>
      </c>
      <c r="BG12" s="2">
        <v>8.4500629881424039E-2</v>
      </c>
      <c r="BH12" s="2">
        <v>283636.13199999998</v>
      </c>
      <c r="BI12" s="2">
        <v>2.3686788254466819E-2</v>
      </c>
      <c r="BJ12" s="2">
        <v>2.0304314891728958E-2</v>
      </c>
      <c r="BK12" s="2">
        <v>1</v>
      </c>
      <c r="BL12" s="2" t="s">
        <v>68</v>
      </c>
      <c r="BM12" s="2">
        <v>-1</v>
      </c>
      <c r="BN12" s="2" t="s">
        <v>492</v>
      </c>
    </row>
    <row r="13" spans="1:66">
      <c r="A13" s="142" t="str">
        <f t="shared" si="20"/>
        <v>도영운수</v>
      </c>
      <c r="B13" s="142" t="str">
        <f t="shared" si="1"/>
        <v>35</v>
      </c>
      <c r="C13" s="143" t="str">
        <f t="shared" si="21"/>
        <v>71바5876</v>
      </c>
      <c r="D13" s="131" t="str">
        <f t="shared" si="22"/>
        <v>대형</v>
      </c>
      <c r="E13" s="128" t="str">
        <f t="shared" si="16"/>
        <v>A</v>
      </c>
      <c r="F13" s="150">
        <f t="shared" si="17"/>
        <v>0.84960000000000002</v>
      </c>
      <c r="G13" s="151">
        <f t="shared" si="18"/>
        <v>2.1240000000000001</v>
      </c>
      <c r="H13" s="152">
        <f t="shared" si="19"/>
        <v>2.5</v>
      </c>
      <c r="I13" s="153">
        <f t="shared" si="23"/>
        <v>6263.5460000000003</v>
      </c>
      <c r="J13" s="154">
        <f t="shared" si="24"/>
        <v>1.9969744649671137E-2</v>
      </c>
      <c r="K13" s="154">
        <f t="shared" si="25"/>
        <v>0.3882396686700712</v>
      </c>
      <c r="L13" s="154">
        <f t="shared" si="26"/>
        <v>0.15869604853225314</v>
      </c>
      <c r="M13" s="155">
        <f t="shared" si="27"/>
        <v>17.114999999999998</v>
      </c>
      <c r="N13" s="156">
        <f t="shared" si="28"/>
        <v>0.20799999999999999</v>
      </c>
      <c r="O13" s="156">
        <f t="shared" si="29"/>
        <v>30.047000000000001</v>
      </c>
      <c r="P13" s="157">
        <f t="shared" si="30"/>
        <v>0</v>
      </c>
      <c r="Q13" s="158">
        <f t="shared" si="31"/>
        <v>77</v>
      </c>
      <c r="R13" s="159">
        <f t="shared" si="32"/>
        <v>28.46418764552627</v>
      </c>
      <c r="S13" s="144">
        <f t="shared" si="33"/>
        <v>13</v>
      </c>
      <c r="T13" s="144">
        <f t="shared" si="34"/>
        <v>1882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213</v>
      </c>
      <c r="Z13" s="4" t="s">
        <v>143</v>
      </c>
      <c r="AA13" s="4" t="s">
        <v>48</v>
      </c>
      <c r="AB13" s="4">
        <v>506</v>
      </c>
      <c r="AC13" s="4">
        <v>6263.5460000000003</v>
      </c>
      <c r="AD13" s="4">
        <v>2948.433</v>
      </c>
      <c r="AE13" s="4">
        <v>2.1240000000000001</v>
      </c>
      <c r="AF13" s="4">
        <v>2.5</v>
      </c>
      <c r="AG13" s="4">
        <v>17.114999999999998</v>
      </c>
      <c r="AH13" s="4">
        <v>371.83770399999997</v>
      </c>
      <c r="AI13" s="4">
        <v>7.4255040000000001</v>
      </c>
      <c r="AJ13" s="4">
        <v>144.36214699999999</v>
      </c>
      <c r="AK13" s="4">
        <v>994</v>
      </c>
      <c r="AL13" s="4">
        <v>13</v>
      </c>
      <c r="AM13" s="4">
        <v>1882</v>
      </c>
      <c r="AN13" s="4">
        <v>77</v>
      </c>
      <c r="AO13" s="4">
        <v>16.844837999999999</v>
      </c>
      <c r="AP13" s="4">
        <v>6403.8</v>
      </c>
      <c r="AQ13" s="4">
        <v>0</v>
      </c>
      <c r="AR13" s="4">
        <v>100</v>
      </c>
      <c r="AS13" s="4">
        <v>27048</v>
      </c>
      <c r="AT13" s="4">
        <v>0.20799999999999999</v>
      </c>
      <c r="AU13" s="4">
        <v>30.047000000000001</v>
      </c>
      <c r="AV13" s="4">
        <v>53085</v>
      </c>
      <c r="AW13" s="4">
        <v>0</v>
      </c>
      <c r="AX13" s="30">
        <v>0.6</v>
      </c>
      <c r="AY13">
        <v>0.99559999999999993</v>
      </c>
      <c r="AZ13" t="s">
        <v>66</v>
      </c>
      <c r="BA13" t="s">
        <v>200</v>
      </c>
      <c r="BB13">
        <v>1</v>
      </c>
      <c r="BC13" t="s">
        <v>205</v>
      </c>
      <c r="BD13">
        <v>14</v>
      </c>
      <c r="BE13">
        <v>68153.78</v>
      </c>
      <c r="BF13">
        <v>9.5125127322358352E-2</v>
      </c>
      <c r="BG13">
        <v>9.4706576762139963E-2</v>
      </c>
      <c r="BH13">
        <v>283636.13199999998</v>
      </c>
      <c r="BI13">
        <v>2.2857232448791117E-2</v>
      </c>
      <c r="BJ13">
        <v>2.2756660626016435E-2</v>
      </c>
      <c r="BK13">
        <v>1</v>
      </c>
      <c r="BL13" t="s">
        <v>71</v>
      </c>
      <c r="BM13">
        <v>-1</v>
      </c>
      <c r="BN13" t="s">
        <v>492</v>
      </c>
    </row>
    <row r="14" spans="1:66">
      <c r="A14" s="139" t="str">
        <f t="shared" si="20"/>
        <v>도영운수</v>
      </c>
      <c r="B14" s="139" t="str">
        <f t="shared" si="1"/>
        <v>35</v>
      </c>
      <c r="C14" s="140" t="str">
        <f t="shared" si="21"/>
        <v>71바5886</v>
      </c>
      <c r="D14" s="115" t="str">
        <f t="shared" si="22"/>
        <v>대형</v>
      </c>
      <c r="E14" s="112" t="str">
        <f t="shared" si="16"/>
        <v>D</v>
      </c>
      <c r="F14" s="160">
        <f t="shared" si="17"/>
        <v>0.79086956521739138</v>
      </c>
      <c r="G14" s="161">
        <f t="shared" si="18"/>
        <v>1.819</v>
      </c>
      <c r="H14" s="162">
        <f t="shared" si="19"/>
        <v>2.2999999999999998</v>
      </c>
      <c r="I14" s="163">
        <f t="shared" si="23"/>
        <v>5640.66</v>
      </c>
      <c r="J14" s="164">
        <f t="shared" si="24"/>
        <v>3.4590778367793305E-2</v>
      </c>
      <c r="K14" s="164">
        <f t="shared" si="25"/>
        <v>0.38479318735633145</v>
      </c>
      <c r="L14" s="164">
        <f t="shared" si="26"/>
        <v>7.7473203490371692E-2</v>
      </c>
      <c r="M14" s="165">
        <f t="shared" si="27"/>
        <v>15.590999999999999</v>
      </c>
      <c r="N14" s="166">
        <f t="shared" si="28"/>
        <v>0.19500000000000001</v>
      </c>
      <c r="O14" s="166">
        <f t="shared" si="29"/>
        <v>32.195</v>
      </c>
      <c r="P14" s="167">
        <f t="shared" si="30"/>
        <v>0</v>
      </c>
      <c r="Q14" s="168">
        <f t="shared" si="31"/>
        <v>80</v>
      </c>
      <c r="R14" s="169">
        <f t="shared" si="32"/>
        <v>27.948495938154004</v>
      </c>
      <c r="S14" s="141">
        <f t="shared" si="33"/>
        <v>11</v>
      </c>
      <c r="T14" s="141">
        <f t="shared" si="34"/>
        <v>1816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214</v>
      </c>
      <c r="Z14" t="s">
        <v>143</v>
      </c>
      <c r="AA14" t="s">
        <v>48</v>
      </c>
      <c r="AB14">
        <v>506</v>
      </c>
      <c r="AC14" s="1">
        <v>5640.66</v>
      </c>
      <c r="AD14" s="1">
        <v>3101.578</v>
      </c>
      <c r="AE14" s="28">
        <v>1.819</v>
      </c>
      <c r="AF14">
        <v>2.2999999999999998</v>
      </c>
      <c r="AG14">
        <v>15.590999999999999</v>
      </c>
      <c r="AH14">
        <v>347.60215199999999</v>
      </c>
      <c r="AI14">
        <v>12.023828999999999</v>
      </c>
      <c r="AJ14">
        <v>133.75494</v>
      </c>
      <c r="AK14">
        <v>437</v>
      </c>
      <c r="AL14">
        <v>11</v>
      </c>
      <c r="AM14">
        <v>1816</v>
      </c>
      <c r="AN14">
        <v>80</v>
      </c>
      <c r="AO14">
        <v>16.227343999999999</v>
      </c>
      <c r="AP14">
        <v>7903.7</v>
      </c>
      <c r="AQ14">
        <v>0</v>
      </c>
      <c r="AR14">
        <v>90</v>
      </c>
      <c r="AS14">
        <v>25412</v>
      </c>
      <c r="AT14">
        <v>0.19500000000000001</v>
      </c>
      <c r="AU14">
        <v>32.195</v>
      </c>
      <c r="AV14">
        <v>51121</v>
      </c>
      <c r="AW14">
        <v>0</v>
      </c>
      <c r="AX14" s="29">
        <v>0.49</v>
      </c>
      <c r="AY14">
        <v>0.81240000000000001</v>
      </c>
      <c r="AZ14" t="s">
        <v>67</v>
      </c>
      <c r="BA14" t="s">
        <v>200</v>
      </c>
      <c r="BB14">
        <v>3</v>
      </c>
      <c r="BC14" t="s">
        <v>495</v>
      </c>
      <c r="BD14">
        <v>15</v>
      </c>
      <c r="BE14">
        <v>68153.78</v>
      </c>
      <c r="BF14">
        <v>9.3217397479640904E-2</v>
      </c>
      <c r="BG14">
        <v>7.5729813712460264E-2</v>
      </c>
      <c r="BH14">
        <v>283636.13199999998</v>
      </c>
      <c r="BI14">
        <v>2.2398831753917731E-2</v>
      </c>
      <c r="BJ14">
        <v>1.8196810916882765E-2</v>
      </c>
      <c r="BK14">
        <v>1</v>
      </c>
      <c r="BL14" t="s">
        <v>69</v>
      </c>
      <c r="BM14">
        <v>-1</v>
      </c>
      <c r="BN14" t="s">
        <v>492</v>
      </c>
    </row>
    <row r="15" spans="1:66">
      <c r="A15" s="142" t="str">
        <f t="shared" si="20"/>
        <v>도영운수</v>
      </c>
      <c r="B15" s="142" t="str">
        <f t="shared" si="1"/>
        <v>35</v>
      </c>
      <c r="C15" s="143" t="str">
        <f t="shared" si="21"/>
        <v>75아1051</v>
      </c>
      <c r="D15" s="131" t="str">
        <f t="shared" si="22"/>
        <v>대형</v>
      </c>
      <c r="E15" s="128" t="str">
        <f t="shared" si="16"/>
        <v>F</v>
      </c>
      <c r="F15" s="150">
        <f t="shared" si="17"/>
        <v>0.82125000000000004</v>
      </c>
      <c r="G15" s="151">
        <f t="shared" si="18"/>
        <v>1.9710000000000001</v>
      </c>
      <c r="H15" s="152">
        <f t="shared" si="19"/>
        <v>2.4</v>
      </c>
      <c r="I15" s="153">
        <f t="shared" si="23"/>
        <v>5786.9870000000001</v>
      </c>
      <c r="J15" s="154">
        <f t="shared" si="24"/>
        <v>2.0964199313170041E-2</v>
      </c>
      <c r="K15" s="154">
        <f t="shared" si="25"/>
        <v>0.36635092843488387</v>
      </c>
      <c r="L15" s="154">
        <f t="shared" si="26"/>
        <v>8.2944717173202565E-2</v>
      </c>
      <c r="M15" s="155">
        <f t="shared" si="27"/>
        <v>13.24</v>
      </c>
      <c r="N15" s="156">
        <f t="shared" si="28"/>
        <v>5.1999999999999998E-2</v>
      </c>
      <c r="O15" s="156">
        <f t="shared" si="29"/>
        <v>22.222000000000001</v>
      </c>
      <c r="P15" s="157">
        <f t="shared" si="30"/>
        <v>0</v>
      </c>
      <c r="Q15" s="158">
        <f t="shared" si="31"/>
        <v>81</v>
      </c>
      <c r="R15" s="159">
        <f t="shared" si="32"/>
        <v>26.597011173113749</v>
      </c>
      <c r="S15" s="144">
        <f t="shared" si="33"/>
        <v>3</v>
      </c>
      <c r="T15" s="144">
        <f t="shared" si="34"/>
        <v>1286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216</v>
      </c>
      <c r="Z15" t="s">
        <v>143</v>
      </c>
      <c r="AA15" t="s">
        <v>48</v>
      </c>
      <c r="AB15">
        <v>506</v>
      </c>
      <c r="AC15" s="1">
        <v>5786.9870000000001</v>
      </c>
      <c r="AD15" s="1">
        <v>2935.9290000000001</v>
      </c>
      <c r="AE15" s="28">
        <v>1.9710000000000001</v>
      </c>
      <c r="AF15">
        <v>2.4</v>
      </c>
      <c r="AG15">
        <v>13.24</v>
      </c>
      <c r="AH15">
        <v>355.126036</v>
      </c>
      <c r="AI15">
        <v>7.4449329999999998</v>
      </c>
      <c r="AJ15">
        <v>130.100753</v>
      </c>
      <c r="AK15">
        <v>480</v>
      </c>
      <c r="AL15">
        <v>3</v>
      </c>
      <c r="AM15">
        <v>1286</v>
      </c>
      <c r="AN15">
        <v>81</v>
      </c>
      <c r="AO15">
        <v>16.295586</v>
      </c>
      <c r="AP15">
        <v>3368</v>
      </c>
      <c r="AQ15">
        <v>0</v>
      </c>
      <c r="AR15">
        <v>37</v>
      </c>
      <c r="AS15">
        <v>8867</v>
      </c>
      <c r="AT15">
        <v>5.1999999999999998E-2</v>
      </c>
      <c r="AU15">
        <v>22.222000000000001</v>
      </c>
      <c r="AV15">
        <v>47893</v>
      </c>
      <c r="AW15">
        <v>0</v>
      </c>
      <c r="AX15" s="29">
        <v>0.5</v>
      </c>
      <c r="AY15">
        <v>0.73280000000000001</v>
      </c>
      <c r="AZ15" t="s">
        <v>70</v>
      </c>
      <c r="BA15" t="s">
        <v>200</v>
      </c>
      <c r="BB15">
        <v>1</v>
      </c>
      <c r="BC15" t="s">
        <v>211</v>
      </c>
      <c r="BD15">
        <v>3</v>
      </c>
      <c r="BE15">
        <v>68153.78</v>
      </c>
      <c r="BF15">
        <v>8.5808255976410994E-2</v>
      </c>
      <c r="BG15">
        <v>6.2880289979513976E-2</v>
      </c>
      <c r="BH15">
        <v>283636.13199999998</v>
      </c>
      <c r="BI15">
        <v>2.0618519082046996E-2</v>
      </c>
      <c r="BJ15">
        <v>1.5109250783324039E-2</v>
      </c>
      <c r="BK15">
        <v>1</v>
      </c>
      <c r="BL15" t="s">
        <v>70</v>
      </c>
      <c r="BM15">
        <v>0</v>
      </c>
      <c r="BN15" t="s">
        <v>494</v>
      </c>
    </row>
    <row r="16" spans="1:66">
      <c r="A16" s="139" t="str">
        <f t="shared" si="20"/>
        <v>도영운수</v>
      </c>
      <c r="B16" s="139" t="str">
        <f t="shared" si="1"/>
        <v>523</v>
      </c>
      <c r="C16" s="140" t="str">
        <f t="shared" si="21"/>
        <v>70바3901</v>
      </c>
      <c r="D16" s="115" t="str">
        <f t="shared" si="22"/>
        <v>중형</v>
      </c>
      <c r="E16" s="112" t="str">
        <f t="shared" si="16"/>
        <v>A</v>
      </c>
      <c r="F16" s="160">
        <f t="shared" si="17"/>
        <v>0.77200000000000002</v>
      </c>
      <c r="G16" s="161">
        <f t="shared" si="18"/>
        <v>1.93</v>
      </c>
      <c r="H16" s="162">
        <f t="shared" si="19"/>
        <v>2.5</v>
      </c>
      <c r="I16" s="163">
        <f t="shared" si="23"/>
        <v>6647.8270000000002</v>
      </c>
      <c r="J16" s="164">
        <f t="shared" si="24"/>
        <v>9.7582105628774372E-3</v>
      </c>
      <c r="K16" s="164">
        <f t="shared" si="25"/>
        <v>0.34208395032617572</v>
      </c>
      <c r="L16" s="164">
        <f t="shared" si="26"/>
        <v>0.23466314631833829</v>
      </c>
      <c r="M16" s="165">
        <f t="shared" si="27"/>
        <v>16.167999999999999</v>
      </c>
      <c r="N16" s="166">
        <f t="shared" si="28"/>
        <v>0.316</v>
      </c>
      <c r="O16" s="166">
        <f t="shared" si="29"/>
        <v>36.101999999999997</v>
      </c>
      <c r="P16" s="167">
        <f t="shared" si="30"/>
        <v>0</v>
      </c>
      <c r="Q16" s="168">
        <f t="shared" si="31"/>
        <v>72</v>
      </c>
      <c r="R16" s="169">
        <f t="shared" si="32"/>
        <v>24.434791527633053</v>
      </c>
      <c r="S16" s="141">
        <f t="shared" si="33"/>
        <v>21</v>
      </c>
      <c r="T16" s="141">
        <f t="shared" si="34"/>
        <v>2400</v>
      </c>
      <c r="U16" t="s">
        <v>119</v>
      </c>
      <c r="V16" t="s">
        <v>121</v>
      </c>
      <c r="W16" s="4" t="s">
        <v>119</v>
      </c>
      <c r="X16" s="4" t="s">
        <v>121</v>
      </c>
      <c r="Y16" s="4" t="s">
        <v>217</v>
      </c>
      <c r="Z16" s="4" t="s">
        <v>218</v>
      </c>
      <c r="AA16" s="4" t="s">
        <v>48</v>
      </c>
      <c r="AB16" s="4">
        <v>506</v>
      </c>
      <c r="AC16" s="4">
        <v>6647.8270000000002</v>
      </c>
      <c r="AD16" s="4">
        <v>3443.819</v>
      </c>
      <c r="AE16" s="4">
        <v>1.93</v>
      </c>
      <c r="AF16" s="4">
        <v>2.5</v>
      </c>
      <c r="AG16" s="4">
        <v>16.167999999999999</v>
      </c>
      <c r="AH16" s="4">
        <v>419.74960199999998</v>
      </c>
      <c r="AI16" s="4">
        <v>4.0960049999999999</v>
      </c>
      <c r="AJ16" s="4">
        <v>143.58960200000001</v>
      </c>
      <c r="AK16" s="4">
        <v>1560</v>
      </c>
      <c r="AL16" s="4">
        <v>21</v>
      </c>
      <c r="AM16" s="4">
        <v>2400</v>
      </c>
      <c r="AN16" s="4">
        <v>72</v>
      </c>
      <c r="AO16" s="4">
        <v>15.837600999999999</v>
      </c>
      <c r="AP16" s="4">
        <v>1078.8</v>
      </c>
      <c r="AQ16" s="4">
        <v>0</v>
      </c>
      <c r="AR16" s="4">
        <v>11</v>
      </c>
      <c r="AS16" s="4">
        <v>2891</v>
      </c>
      <c r="AT16" s="4">
        <v>0.316</v>
      </c>
      <c r="AU16" s="4">
        <v>36.101999999999997</v>
      </c>
      <c r="AV16" s="4">
        <v>51548</v>
      </c>
      <c r="AW16" s="4">
        <v>0</v>
      </c>
      <c r="AX16" s="30">
        <v>0.61</v>
      </c>
      <c r="AY16">
        <v>0.97520000000000007</v>
      </c>
      <c r="AZ16" t="s">
        <v>66</v>
      </c>
      <c r="BA16" t="s">
        <v>200</v>
      </c>
      <c r="BB16">
        <v>2</v>
      </c>
      <c r="BC16" t="s">
        <v>201</v>
      </c>
      <c r="BD16">
        <v>6</v>
      </c>
      <c r="BE16">
        <v>68153.78</v>
      </c>
      <c r="BF16">
        <v>2.4252301192978585E-2</v>
      </c>
      <c r="BG16">
        <v>2.3650844123392717E-2</v>
      </c>
      <c r="BH16">
        <v>283636.13199999998</v>
      </c>
      <c r="BI16">
        <v>5.8274874514224447E-3</v>
      </c>
      <c r="BJ16">
        <v>5.6829657626271688E-3</v>
      </c>
      <c r="BK16">
        <v>1</v>
      </c>
      <c r="BL16" t="s">
        <v>68</v>
      </c>
      <c r="BM16">
        <v>1</v>
      </c>
      <c r="BN16" t="s">
        <v>490</v>
      </c>
    </row>
    <row r="17" spans="1:66">
      <c r="A17" s="142" t="str">
        <f t="shared" si="20"/>
        <v>도영운수</v>
      </c>
      <c r="B17" s="142" t="str">
        <f t="shared" si="1"/>
        <v>523</v>
      </c>
      <c r="C17" s="143" t="str">
        <f t="shared" si="21"/>
        <v>70바3907</v>
      </c>
      <c r="D17" s="131" t="str">
        <f t="shared" si="22"/>
        <v>대형</v>
      </c>
      <c r="E17" s="128" t="str">
        <f t="shared" si="16"/>
        <v>C</v>
      </c>
      <c r="F17" s="150">
        <f t="shared" si="17"/>
        <v>0.84238095238095234</v>
      </c>
      <c r="G17" s="151">
        <f t="shared" si="18"/>
        <v>1.7689999999999999</v>
      </c>
      <c r="H17" s="152">
        <f t="shared" si="19"/>
        <v>2.1</v>
      </c>
      <c r="I17" s="153">
        <f t="shared" si="23"/>
        <v>5632.3280000000004</v>
      </c>
      <c r="J17" s="154">
        <f t="shared" si="24"/>
        <v>1.5762108354569333E-2</v>
      </c>
      <c r="K17" s="154">
        <f t="shared" si="25"/>
        <v>0.31634770969147785</v>
      </c>
      <c r="L17" s="154">
        <f t="shared" si="26"/>
        <v>0.25335882427301815</v>
      </c>
      <c r="M17" s="155">
        <f t="shared" si="27"/>
        <v>13.818</v>
      </c>
      <c r="N17" s="156">
        <f t="shared" si="28"/>
        <v>0.95899999999999996</v>
      </c>
      <c r="O17" s="156">
        <f t="shared" si="29"/>
        <v>23.417999999999999</v>
      </c>
      <c r="P17" s="157">
        <f t="shared" si="30"/>
        <v>0</v>
      </c>
      <c r="Q17" s="158">
        <f t="shared" si="31"/>
        <v>76</v>
      </c>
      <c r="R17" s="159">
        <f t="shared" si="32"/>
        <v>24.070684337354983</v>
      </c>
      <c r="S17" s="144">
        <f t="shared" si="33"/>
        <v>54</v>
      </c>
      <c r="T17" s="144">
        <f t="shared" si="34"/>
        <v>1319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221</v>
      </c>
      <c r="Z17" t="s">
        <v>143</v>
      </c>
      <c r="AA17" t="s">
        <v>48</v>
      </c>
      <c r="AB17">
        <v>506</v>
      </c>
      <c r="AC17" s="1">
        <v>5632.3280000000004</v>
      </c>
      <c r="AD17" s="1">
        <v>3183.7660000000001</v>
      </c>
      <c r="AE17" s="28">
        <v>1.7689999999999999</v>
      </c>
      <c r="AF17">
        <v>2.1</v>
      </c>
      <c r="AG17">
        <v>13.818</v>
      </c>
      <c r="AH17">
        <v>350.34380399999998</v>
      </c>
      <c r="AI17">
        <v>5.522157</v>
      </c>
      <c r="AJ17">
        <v>110.83046</v>
      </c>
      <c r="AK17">
        <v>1427</v>
      </c>
      <c r="AL17">
        <v>54</v>
      </c>
      <c r="AM17">
        <v>1319</v>
      </c>
      <c r="AN17">
        <v>76</v>
      </c>
      <c r="AO17">
        <v>16.076573</v>
      </c>
      <c r="AP17">
        <v>464.4</v>
      </c>
      <c r="AQ17">
        <v>0</v>
      </c>
      <c r="AR17">
        <v>12</v>
      </c>
      <c r="AS17">
        <v>4643</v>
      </c>
      <c r="AT17">
        <v>0.95899999999999996</v>
      </c>
      <c r="AU17">
        <v>23.417999999999999</v>
      </c>
      <c r="AV17">
        <v>23372</v>
      </c>
      <c r="AW17">
        <v>0</v>
      </c>
      <c r="AX17" s="29">
        <v>0.51</v>
      </c>
      <c r="AY17">
        <v>0.87959999999999994</v>
      </c>
      <c r="AZ17" t="s">
        <v>69</v>
      </c>
      <c r="BA17" t="s">
        <v>200</v>
      </c>
      <c r="BB17">
        <v>1</v>
      </c>
      <c r="BC17" t="s">
        <v>215</v>
      </c>
      <c r="BD17">
        <v>12</v>
      </c>
      <c r="BE17">
        <v>68153.78</v>
      </c>
      <c r="BF17">
        <v>8.9578949252704695E-2</v>
      </c>
      <c r="BG17">
        <v>7.8793643762679041E-2</v>
      </c>
      <c r="BH17">
        <v>283636.13199999998</v>
      </c>
      <c r="BI17">
        <v>2.1524563732239869E-2</v>
      </c>
      <c r="BJ17">
        <v>1.8933006258878188E-2</v>
      </c>
      <c r="BK17">
        <v>1</v>
      </c>
      <c r="BL17" t="s">
        <v>66</v>
      </c>
      <c r="BM17">
        <v>-2</v>
      </c>
      <c r="BN17" t="s">
        <v>492</v>
      </c>
    </row>
    <row r="18" spans="1:66">
      <c r="A18" s="139" t="str">
        <f t="shared" si="20"/>
        <v>도영운수</v>
      </c>
      <c r="B18" s="139" t="str">
        <f t="shared" si="1"/>
        <v>523</v>
      </c>
      <c r="C18" s="140" t="str">
        <f t="shared" si="21"/>
        <v>70바3908</v>
      </c>
      <c r="D18" s="115" t="str">
        <f t="shared" si="22"/>
        <v>대형</v>
      </c>
      <c r="E18" s="112" t="str">
        <f t="shared" si="16"/>
        <v>C</v>
      </c>
      <c r="F18" s="160">
        <f t="shared" si="17"/>
        <v>0.78227272727272723</v>
      </c>
      <c r="G18" s="161">
        <f t="shared" si="18"/>
        <v>1.7210000000000001</v>
      </c>
      <c r="H18" s="162">
        <f t="shared" si="19"/>
        <v>2.2000000000000002</v>
      </c>
      <c r="I18" s="163">
        <f t="shared" si="23"/>
        <v>1900.0129999999999</v>
      </c>
      <c r="J18" s="164">
        <f t="shared" si="24"/>
        <v>6.6706855700617487E-3</v>
      </c>
      <c r="K18" s="164">
        <f t="shared" si="25"/>
        <v>0.34320842241283711</v>
      </c>
      <c r="L18" s="164">
        <f t="shared" si="26"/>
        <v>0.13526223241630453</v>
      </c>
      <c r="M18" s="165">
        <f t="shared" si="27"/>
        <v>14.37</v>
      </c>
      <c r="N18" s="166">
        <f t="shared" si="28"/>
        <v>1.1579999999999999</v>
      </c>
      <c r="O18" s="166">
        <f t="shared" si="29"/>
        <v>28.052</v>
      </c>
      <c r="P18" s="167">
        <f t="shared" si="30"/>
        <v>0</v>
      </c>
      <c r="Q18" s="168">
        <f t="shared" si="31"/>
        <v>74</v>
      </c>
      <c r="R18" s="169">
        <f t="shared" si="32"/>
        <v>25.021927618696033</v>
      </c>
      <c r="S18" s="141">
        <f t="shared" si="33"/>
        <v>22</v>
      </c>
      <c r="T18" s="141">
        <f t="shared" si="34"/>
        <v>533</v>
      </c>
      <c r="U18" t="s">
        <v>119</v>
      </c>
      <c r="V18" s="5" t="s">
        <v>121</v>
      </c>
      <c r="W18" t="s">
        <v>119</v>
      </c>
      <c r="X18" s="5" t="s">
        <v>121</v>
      </c>
      <c r="Y18" t="s">
        <v>496</v>
      </c>
      <c r="Z18" t="s">
        <v>143</v>
      </c>
      <c r="AA18" t="s">
        <v>48</v>
      </c>
      <c r="AB18">
        <v>506</v>
      </c>
      <c r="AC18" s="1">
        <v>1900.0129999999999</v>
      </c>
      <c r="AD18" s="1">
        <v>1103.8230000000001</v>
      </c>
      <c r="AE18" s="28">
        <v>1.7210000000000001</v>
      </c>
      <c r="AF18">
        <v>2.2000000000000002</v>
      </c>
      <c r="AG18">
        <v>14.37</v>
      </c>
      <c r="AH18">
        <v>116.799689</v>
      </c>
      <c r="AI18">
        <v>0.77913399999999999</v>
      </c>
      <c r="AJ18">
        <v>40.086637000000003</v>
      </c>
      <c r="AK18">
        <v>257</v>
      </c>
      <c r="AL18">
        <v>22</v>
      </c>
      <c r="AM18">
        <v>533</v>
      </c>
      <c r="AN18">
        <v>74</v>
      </c>
      <c r="AO18">
        <v>16.267277</v>
      </c>
      <c r="AP18">
        <v>194.4</v>
      </c>
      <c r="AQ18">
        <v>0</v>
      </c>
      <c r="AR18">
        <v>2</v>
      </c>
      <c r="AS18">
        <v>523</v>
      </c>
      <c r="AT18">
        <v>1.1579999999999999</v>
      </c>
      <c r="AU18">
        <v>28.052</v>
      </c>
      <c r="AV18">
        <v>13076</v>
      </c>
      <c r="AW18">
        <v>0</v>
      </c>
      <c r="AX18" s="29">
        <v>0.49</v>
      </c>
      <c r="AY18">
        <v>0.85434782608695659</v>
      </c>
      <c r="AZ18" t="s">
        <v>69</v>
      </c>
      <c r="BA18" t="s">
        <v>200</v>
      </c>
      <c r="BB18">
        <v>4</v>
      </c>
      <c r="BC18" t="s">
        <v>479</v>
      </c>
      <c r="BD18">
        <v>11</v>
      </c>
      <c r="BE18">
        <v>68153.78</v>
      </c>
      <c r="BF18">
        <v>8.8610565694228566E-2</v>
      </c>
      <c r="BG18">
        <v>7.570424416919963E-2</v>
      </c>
      <c r="BH18">
        <v>283636.13199999998</v>
      </c>
      <c r="BI18">
        <v>2.1291874760159261E-2</v>
      </c>
      <c r="BJ18">
        <v>1.8190666914657806E-2</v>
      </c>
      <c r="BK18">
        <v>1</v>
      </c>
      <c r="BL18" t="s">
        <v>68</v>
      </c>
      <c r="BM18">
        <v>-1</v>
      </c>
      <c r="BN18" t="s">
        <v>492</v>
      </c>
    </row>
    <row r="19" spans="1:66">
      <c r="A19" s="142" t="str">
        <f t="shared" si="20"/>
        <v>도영운수</v>
      </c>
      <c r="B19" s="142" t="str">
        <f t="shared" si="1"/>
        <v>523</v>
      </c>
      <c r="C19" s="143" t="str">
        <f t="shared" si="21"/>
        <v>70바3909</v>
      </c>
      <c r="D19" s="131" t="str">
        <f t="shared" si="22"/>
        <v>대형</v>
      </c>
      <c r="E19" s="128" t="str">
        <f t="shared" si="16"/>
        <v>C</v>
      </c>
      <c r="F19" s="150">
        <f t="shared" si="17"/>
        <v>0.86476190476190473</v>
      </c>
      <c r="G19" s="151">
        <f t="shared" si="18"/>
        <v>1.8160000000000001</v>
      </c>
      <c r="H19" s="152">
        <f t="shared" si="19"/>
        <v>2.1</v>
      </c>
      <c r="I19" s="153">
        <f t="shared" si="23"/>
        <v>3270.7139999999999</v>
      </c>
      <c r="J19" s="154">
        <f t="shared" si="24"/>
        <v>1.2768486589659999E-2</v>
      </c>
      <c r="K19" s="154">
        <f t="shared" si="25"/>
        <v>0.36238769071280341</v>
      </c>
      <c r="L19" s="154">
        <f t="shared" si="26"/>
        <v>9.8449451709932453E-2</v>
      </c>
      <c r="M19" s="155">
        <f t="shared" si="27"/>
        <v>14.43</v>
      </c>
      <c r="N19" s="156">
        <f t="shared" si="28"/>
        <v>0.55000000000000004</v>
      </c>
      <c r="O19" s="156">
        <f t="shared" si="29"/>
        <v>38.890999999999998</v>
      </c>
      <c r="P19" s="157">
        <f t="shared" si="30"/>
        <v>0</v>
      </c>
      <c r="Q19" s="158">
        <f t="shared" si="31"/>
        <v>72</v>
      </c>
      <c r="R19" s="159">
        <f t="shared" si="32"/>
        <v>25.429436438222844</v>
      </c>
      <c r="S19" s="144">
        <f t="shared" si="33"/>
        <v>18</v>
      </c>
      <c r="T19" s="144">
        <f t="shared" si="34"/>
        <v>1272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223</v>
      </c>
      <c r="Z19" s="4" t="s">
        <v>143</v>
      </c>
      <c r="AA19" s="4" t="s">
        <v>48</v>
      </c>
      <c r="AB19" s="4">
        <v>506</v>
      </c>
      <c r="AC19" s="4">
        <v>3270.7139999999999</v>
      </c>
      <c r="AD19" s="4">
        <v>1801.412</v>
      </c>
      <c r="AE19" s="4">
        <v>1.8160000000000001</v>
      </c>
      <c r="AF19" s="4">
        <v>2.1</v>
      </c>
      <c r="AG19" s="4">
        <v>14.43</v>
      </c>
      <c r="AH19" s="4">
        <v>205.84217100000001</v>
      </c>
      <c r="AI19" s="4">
        <v>2.6282930000000002</v>
      </c>
      <c r="AJ19" s="4">
        <v>74.594668999999996</v>
      </c>
      <c r="AK19" s="4">
        <v>322</v>
      </c>
      <c r="AL19" s="4">
        <v>18</v>
      </c>
      <c r="AM19" s="4">
        <v>1272</v>
      </c>
      <c r="AN19" s="4">
        <v>72</v>
      </c>
      <c r="AO19" s="4">
        <v>15.889426</v>
      </c>
      <c r="AP19" s="4">
        <v>166.2</v>
      </c>
      <c r="AQ19" s="4">
        <v>0</v>
      </c>
      <c r="AR19" s="4">
        <v>3</v>
      </c>
      <c r="AS19" s="4">
        <v>576</v>
      </c>
      <c r="AT19" s="4">
        <v>0.55000000000000004</v>
      </c>
      <c r="AU19" s="4">
        <v>38.890999999999998</v>
      </c>
      <c r="AV19" s="4">
        <v>5067</v>
      </c>
      <c r="AW19" s="4">
        <v>0</v>
      </c>
      <c r="AX19" s="30">
        <v>0.51</v>
      </c>
      <c r="AY19">
        <v>0.87333333333333341</v>
      </c>
      <c r="AZ19" t="s">
        <v>69</v>
      </c>
      <c r="BA19" t="s">
        <v>200</v>
      </c>
      <c r="BB19">
        <v>2</v>
      </c>
      <c r="BC19" t="s">
        <v>451</v>
      </c>
      <c r="BD19">
        <v>6</v>
      </c>
      <c r="BE19">
        <v>68153.78</v>
      </c>
      <c r="BF19">
        <v>8.3921009223552973E-2</v>
      </c>
      <c r="BG19">
        <v>7.3291014721902942E-2</v>
      </c>
      <c r="BH19">
        <v>283636.13199999998</v>
      </c>
      <c r="BI19">
        <v>2.0165040186064871E-2</v>
      </c>
      <c r="BJ19">
        <v>1.7610801762496655E-2</v>
      </c>
      <c r="BK19">
        <v>1</v>
      </c>
      <c r="BL19" t="s">
        <v>68</v>
      </c>
      <c r="BM19">
        <v>-1</v>
      </c>
      <c r="BN19" t="s">
        <v>492</v>
      </c>
    </row>
    <row r="20" spans="1:66">
      <c r="A20" s="139" t="str">
        <f t="shared" si="20"/>
        <v>도영운수</v>
      </c>
      <c r="B20" s="139" t="str">
        <f t="shared" si="1"/>
        <v>523</v>
      </c>
      <c r="C20" s="140" t="str">
        <f t="shared" si="21"/>
        <v>70바3910</v>
      </c>
      <c r="D20" s="115" t="str">
        <f t="shared" si="22"/>
        <v>대형</v>
      </c>
      <c r="E20" s="112" t="str">
        <f t="shared" si="16"/>
        <v>D</v>
      </c>
      <c r="F20" s="160">
        <f t="shared" si="17"/>
        <v>0.84818181818181815</v>
      </c>
      <c r="G20" s="161">
        <f t="shared" si="18"/>
        <v>1.8660000000000001</v>
      </c>
      <c r="H20" s="162">
        <f t="shared" si="19"/>
        <v>2.2000000000000002</v>
      </c>
      <c r="I20" s="163">
        <f t="shared" si="23"/>
        <v>5948.82</v>
      </c>
      <c r="J20" s="164">
        <f t="shared" si="24"/>
        <v>9.3360526377819133E-3</v>
      </c>
      <c r="K20" s="164">
        <f t="shared" si="25"/>
        <v>0.33285912247385069</v>
      </c>
      <c r="L20" s="164">
        <f t="shared" si="26"/>
        <v>0.2106300072955645</v>
      </c>
      <c r="M20" s="165">
        <f t="shared" si="27"/>
        <v>13.018000000000001</v>
      </c>
      <c r="N20" s="166">
        <f t="shared" si="28"/>
        <v>0.23499999999999999</v>
      </c>
      <c r="O20" s="166">
        <f t="shared" si="29"/>
        <v>47.892000000000003</v>
      </c>
      <c r="P20" s="167">
        <f t="shared" si="30"/>
        <v>0</v>
      </c>
      <c r="Q20" s="168">
        <f t="shared" si="31"/>
        <v>77</v>
      </c>
      <c r="R20" s="169">
        <f t="shared" si="32"/>
        <v>25.410112467176809</v>
      </c>
      <c r="S20" s="141">
        <f t="shared" si="33"/>
        <v>14</v>
      </c>
      <c r="T20" s="141">
        <f t="shared" si="34"/>
        <v>2849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224</v>
      </c>
      <c r="Z20" t="s">
        <v>143</v>
      </c>
      <c r="AA20" t="s">
        <v>48</v>
      </c>
      <c r="AB20">
        <v>506</v>
      </c>
      <c r="AC20" s="1">
        <v>5948.82</v>
      </c>
      <c r="AD20" s="1">
        <v>3188.1</v>
      </c>
      <c r="AE20" s="28">
        <v>1.8660000000000001</v>
      </c>
      <c r="AF20">
        <v>2.2000000000000002</v>
      </c>
      <c r="AG20">
        <v>13.018000000000001</v>
      </c>
      <c r="AH20">
        <v>355.89934299999999</v>
      </c>
      <c r="AI20">
        <v>3.322695</v>
      </c>
      <c r="AJ20">
        <v>118.464343</v>
      </c>
      <c r="AK20">
        <v>1253</v>
      </c>
      <c r="AL20">
        <v>14</v>
      </c>
      <c r="AM20">
        <v>2849</v>
      </c>
      <c r="AN20">
        <v>77</v>
      </c>
      <c r="AO20">
        <v>16.714894000000001</v>
      </c>
      <c r="AP20">
        <v>847.4</v>
      </c>
      <c r="AQ20">
        <v>0</v>
      </c>
      <c r="AR20">
        <v>4</v>
      </c>
      <c r="AS20">
        <v>306</v>
      </c>
      <c r="AT20">
        <v>0.23499999999999999</v>
      </c>
      <c r="AU20">
        <v>47.892000000000003</v>
      </c>
      <c r="AV20">
        <v>41680</v>
      </c>
      <c r="AW20">
        <v>0</v>
      </c>
      <c r="AX20" s="29">
        <v>0.49</v>
      </c>
      <c r="AY20">
        <v>0.80199999999999994</v>
      </c>
      <c r="AZ20" t="s">
        <v>67</v>
      </c>
      <c r="BA20" t="s">
        <v>219</v>
      </c>
      <c r="BB20">
        <v>3</v>
      </c>
      <c r="BC20" t="s">
        <v>480</v>
      </c>
      <c r="BD20">
        <v>10</v>
      </c>
      <c r="BE20">
        <v>52523.925000000003</v>
      </c>
      <c r="BF20">
        <v>0.12689251612479455</v>
      </c>
      <c r="BG20">
        <v>0.10176779793208522</v>
      </c>
      <c r="BH20">
        <v>283636.13199999998</v>
      </c>
      <c r="BI20">
        <v>2.349803938237319E-2</v>
      </c>
      <c r="BJ20">
        <v>1.8845427584663298E-2</v>
      </c>
      <c r="BK20">
        <v>1</v>
      </c>
      <c r="BL20" t="s">
        <v>69</v>
      </c>
      <c r="BM20">
        <v>-1</v>
      </c>
      <c r="BN20" t="s">
        <v>492</v>
      </c>
    </row>
    <row r="21" spans="1:66">
      <c r="A21" s="142" t="str">
        <f t="shared" si="20"/>
        <v>도영운수</v>
      </c>
      <c r="B21" s="142" t="str">
        <f t="shared" si="1"/>
        <v>523</v>
      </c>
      <c r="C21" s="143" t="str">
        <f t="shared" si="21"/>
        <v>70바3911</v>
      </c>
      <c r="D21" s="131" t="str">
        <f t="shared" si="22"/>
        <v>대형</v>
      </c>
      <c r="E21" s="128" t="str">
        <f t="shared" si="16"/>
        <v>C</v>
      </c>
      <c r="F21" s="150">
        <f t="shared" si="17"/>
        <v>0.81772727272727264</v>
      </c>
      <c r="G21" s="151">
        <f t="shared" si="18"/>
        <v>1.7989999999999999</v>
      </c>
      <c r="H21" s="152">
        <f t="shared" si="19"/>
        <v>2.2000000000000002</v>
      </c>
      <c r="I21" s="153">
        <f t="shared" si="23"/>
        <v>3493.9189999999999</v>
      </c>
      <c r="J21" s="154">
        <f t="shared" si="24"/>
        <v>8.9270667197815894E-3</v>
      </c>
      <c r="K21" s="154">
        <f t="shared" si="25"/>
        <v>0.33735803478661425</v>
      </c>
      <c r="L21" s="154">
        <f t="shared" si="26"/>
        <v>0.19491007089746501</v>
      </c>
      <c r="M21" s="155">
        <f t="shared" si="27"/>
        <v>12.595000000000001</v>
      </c>
      <c r="N21" s="156">
        <f t="shared" si="28"/>
        <v>0.14299999999999999</v>
      </c>
      <c r="O21" s="156">
        <f t="shared" si="29"/>
        <v>17.631</v>
      </c>
      <c r="P21" s="157">
        <f t="shared" si="30"/>
        <v>0</v>
      </c>
      <c r="Q21" s="158">
        <f t="shared" si="31"/>
        <v>79</v>
      </c>
      <c r="R21" s="159">
        <f t="shared" si="32"/>
        <v>23.97345436215074</v>
      </c>
      <c r="S21" s="144">
        <f t="shared" si="33"/>
        <v>5</v>
      </c>
      <c r="T21" s="144">
        <f t="shared" si="34"/>
        <v>616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225</v>
      </c>
      <c r="Z21" t="s">
        <v>143</v>
      </c>
      <c r="AA21" t="s">
        <v>48</v>
      </c>
      <c r="AB21">
        <v>506</v>
      </c>
      <c r="AC21" s="1">
        <v>3493.9189999999999</v>
      </c>
      <c r="AD21" s="1">
        <v>1942.5</v>
      </c>
      <c r="AE21" s="28">
        <v>1.7989999999999999</v>
      </c>
      <c r="AF21">
        <v>2.2000000000000002</v>
      </c>
      <c r="AG21">
        <v>12.595000000000001</v>
      </c>
      <c r="AH21">
        <v>222.94299599999999</v>
      </c>
      <c r="AI21">
        <v>1.990227</v>
      </c>
      <c r="AJ21">
        <v>75.211611000000005</v>
      </c>
      <c r="AK21">
        <v>681</v>
      </c>
      <c r="AL21">
        <v>5</v>
      </c>
      <c r="AM21">
        <v>616</v>
      </c>
      <c r="AN21">
        <v>79</v>
      </c>
      <c r="AO21">
        <v>15.671804</v>
      </c>
      <c r="AP21">
        <v>170</v>
      </c>
      <c r="AQ21">
        <v>0</v>
      </c>
      <c r="AR21">
        <v>5</v>
      </c>
      <c r="AS21">
        <v>1966</v>
      </c>
      <c r="AT21">
        <v>0.14299999999999999</v>
      </c>
      <c r="AU21">
        <v>17.631</v>
      </c>
      <c r="AV21">
        <v>28789</v>
      </c>
      <c r="AW21">
        <v>0</v>
      </c>
      <c r="AX21" s="29">
        <v>0.49</v>
      </c>
      <c r="AY21">
        <v>0.87047619047619051</v>
      </c>
      <c r="AZ21" t="s">
        <v>69</v>
      </c>
      <c r="BA21" t="s">
        <v>219</v>
      </c>
      <c r="BB21">
        <v>4</v>
      </c>
      <c r="BC21" t="s">
        <v>454</v>
      </c>
      <c r="BD21">
        <v>9</v>
      </c>
      <c r="BE21">
        <v>52523.925000000003</v>
      </c>
      <c r="BF21">
        <v>0.11666730923098377</v>
      </c>
      <c r="BG21">
        <v>0.10155611489249444</v>
      </c>
      <c r="BH21">
        <v>283636.13199999998</v>
      </c>
      <c r="BI21">
        <v>2.160452886164729E-2</v>
      </c>
      <c r="BJ21">
        <v>1.8806227980519643E-2</v>
      </c>
      <c r="BK21">
        <v>1</v>
      </c>
      <c r="BL21" t="s">
        <v>68</v>
      </c>
      <c r="BM21">
        <v>-1</v>
      </c>
      <c r="BN21" t="s">
        <v>492</v>
      </c>
    </row>
    <row r="22" spans="1:66">
      <c r="A22" s="139" t="str">
        <f t="shared" si="20"/>
        <v>도영운수</v>
      </c>
      <c r="B22" s="139" t="str">
        <f t="shared" si="1"/>
        <v>523</v>
      </c>
      <c r="C22" s="140" t="str">
        <f t="shared" si="21"/>
        <v>71바5859</v>
      </c>
      <c r="D22" s="115" t="str">
        <f t="shared" si="22"/>
        <v>중형</v>
      </c>
      <c r="E22" s="112" t="str">
        <f t="shared" si="16"/>
        <v>C</v>
      </c>
      <c r="F22" s="160">
        <f t="shared" si="17"/>
        <v>0.87080000000000002</v>
      </c>
      <c r="G22" s="161">
        <f t="shared" si="18"/>
        <v>2.177</v>
      </c>
      <c r="H22" s="162">
        <f t="shared" si="19"/>
        <v>2.5</v>
      </c>
      <c r="I22" s="163">
        <f t="shared" si="23"/>
        <v>6678.7219999999998</v>
      </c>
      <c r="J22" s="164">
        <f t="shared" si="24"/>
        <v>2.2752993951118895E-2</v>
      </c>
      <c r="K22" s="164">
        <f t="shared" si="25"/>
        <v>0.35334200849742831</v>
      </c>
      <c r="L22" s="164">
        <f t="shared" si="26"/>
        <v>0.14463845029033998</v>
      </c>
      <c r="M22" s="165">
        <f t="shared" si="27"/>
        <v>17.89</v>
      </c>
      <c r="N22" s="166">
        <f t="shared" si="28"/>
        <v>1.6020000000000001</v>
      </c>
      <c r="O22" s="166">
        <f t="shared" si="29"/>
        <v>56.942</v>
      </c>
      <c r="P22" s="167">
        <f t="shared" si="30"/>
        <v>0</v>
      </c>
      <c r="Q22" s="168">
        <f t="shared" si="31"/>
        <v>76</v>
      </c>
      <c r="R22" s="169">
        <f t="shared" si="32"/>
        <v>24.404108013387507</v>
      </c>
      <c r="S22" s="141">
        <f t="shared" si="33"/>
        <v>107</v>
      </c>
      <c r="T22" s="141">
        <f t="shared" si="34"/>
        <v>3803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227</v>
      </c>
      <c r="Z22" s="4" t="s">
        <v>218</v>
      </c>
      <c r="AA22" s="4" t="s">
        <v>48</v>
      </c>
      <c r="AB22" s="4">
        <v>506</v>
      </c>
      <c r="AC22" s="4">
        <v>6678.7219999999998</v>
      </c>
      <c r="AD22" s="4">
        <v>3068.5169999999998</v>
      </c>
      <c r="AE22" s="4">
        <v>2.177</v>
      </c>
      <c r="AF22" s="4">
        <v>2.5</v>
      </c>
      <c r="AG22" s="4">
        <v>17.89</v>
      </c>
      <c r="AH22" s="4">
        <v>438.64376800000002</v>
      </c>
      <c r="AI22" s="4">
        <v>9.9804589999999997</v>
      </c>
      <c r="AJ22" s="4">
        <v>154.99126999999999</v>
      </c>
      <c r="AK22" s="4">
        <v>966</v>
      </c>
      <c r="AL22" s="4">
        <v>107</v>
      </c>
      <c r="AM22" s="4">
        <v>3803</v>
      </c>
      <c r="AN22" s="4">
        <v>76</v>
      </c>
      <c r="AO22" s="4">
        <v>15.225844</v>
      </c>
      <c r="AP22" s="4">
        <v>1602</v>
      </c>
      <c r="AQ22" s="4">
        <v>0</v>
      </c>
      <c r="AR22" s="4">
        <v>64</v>
      </c>
      <c r="AS22" s="4">
        <v>26804</v>
      </c>
      <c r="AT22" s="4">
        <v>1.6020000000000001</v>
      </c>
      <c r="AU22" s="4">
        <v>56.942</v>
      </c>
      <c r="AV22" s="4">
        <v>19926</v>
      </c>
      <c r="AW22" s="4">
        <v>0</v>
      </c>
      <c r="AX22" s="30">
        <v>0.74</v>
      </c>
      <c r="AY22">
        <v>0.88952380952380949</v>
      </c>
      <c r="AZ22" t="s">
        <v>69</v>
      </c>
      <c r="BA22" t="s">
        <v>219</v>
      </c>
      <c r="BB22">
        <v>2</v>
      </c>
      <c r="BC22" t="s">
        <v>232</v>
      </c>
      <c r="BD22">
        <v>10</v>
      </c>
      <c r="BE22">
        <v>52523.925000000003</v>
      </c>
      <c r="BF22">
        <v>0.12798790265578971</v>
      </c>
      <c r="BG22">
        <v>0.11384828674334056</v>
      </c>
      <c r="BH22">
        <v>283636.13199999998</v>
      </c>
      <c r="BI22">
        <v>2.3700883778798677E-2</v>
      </c>
      <c r="BJ22">
        <v>2.1082500427998061E-2</v>
      </c>
      <c r="BK22">
        <v>1</v>
      </c>
      <c r="BL22" t="s">
        <v>68</v>
      </c>
      <c r="BM22">
        <v>-1</v>
      </c>
      <c r="BN22" t="s">
        <v>492</v>
      </c>
    </row>
    <row r="23" spans="1:66">
      <c r="A23" s="142" t="str">
        <f t="shared" si="20"/>
        <v>도영운수</v>
      </c>
      <c r="B23" s="142" t="str">
        <f t="shared" si="1"/>
        <v>523</v>
      </c>
      <c r="C23" s="143" t="str">
        <f t="shared" si="21"/>
        <v>71바5862</v>
      </c>
      <c r="D23" s="131" t="str">
        <f t="shared" si="22"/>
        <v>중형</v>
      </c>
      <c r="E23" s="128" t="str">
        <f t="shared" si="16"/>
        <v>C</v>
      </c>
      <c r="F23" s="150">
        <f t="shared" si="17"/>
        <v>0.88040000000000007</v>
      </c>
      <c r="G23" s="151">
        <f t="shared" si="18"/>
        <v>2.2010000000000001</v>
      </c>
      <c r="H23" s="152">
        <f t="shared" si="19"/>
        <v>2.5</v>
      </c>
      <c r="I23" s="153">
        <f t="shared" si="23"/>
        <v>7230.4660000000003</v>
      </c>
      <c r="J23" s="154">
        <f t="shared" si="24"/>
        <v>1.80445175078058E-2</v>
      </c>
      <c r="K23" s="154">
        <f t="shared" si="25"/>
        <v>0.3408675421062155</v>
      </c>
      <c r="L23" s="154">
        <f t="shared" si="26"/>
        <v>0.18560352818200099</v>
      </c>
      <c r="M23" s="155">
        <f t="shared" si="27"/>
        <v>17.635999999999999</v>
      </c>
      <c r="N23" s="156">
        <f t="shared" si="28"/>
        <v>0.71899999999999997</v>
      </c>
      <c r="O23" s="156">
        <f t="shared" si="29"/>
        <v>35.392000000000003</v>
      </c>
      <c r="P23" s="157">
        <f t="shared" si="30"/>
        <v>0</v>
      </c>
      <c r="Q23" s="158">
        <f t="shared" si="31"/>
        <v>73</v>
      </c>
      <c r="R23" s="159">
        <f t="shared" si="32"/>
        <v>24.420343415374941</v>
      </c>
      <c r="S23" s="144">
        <f t="shared" si="33"/>
        <v>52</v>
      </c>
      <c r="T23" s="144">
        <f t="shared" si="34"/>
        <v>2559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229</v>
      </c>
      <c r="Z23" t="s">
        <v>218</v>
      </c>
      <c r="AA23" t="s">
        <v>48</v>
      </c>
      <c r="AB23">
        <v>506</v>
      </c>
      <c r="AC23" s="1">
        <v>7230.4660000000003</v>
      </c>
      <c r="AD23" s="1">
        <v>3285.623</v>
      </c>
      <c r="AE23" s="28">
        <v>2.2010000000000001</v>
      </c>
      <c r="AF23">
        <v>2.5</v>
      </c>
      <c r="AG23">
        <v>17.635999999999999</v>
      </c>
      <c r="AH23">
        <v>461.84571</v>
      </c>
      <c r="AI23">
        <v>8.3337830000000004</v>
      </c>
      <c r="AJ23">
        <v>157.428212</v>
      </c>
      <c r="AK23">
        <v>1342</v>
      </c>
      <c r="AL23">
        <v>52</v>
      </c>
      <c r="AM23">
        <v>2559</v>
      </c>
      <c r="AN23">
        <v>73</v>
      </c>
      <c r="AO23">
        <v>15.655587000000001</v>
      </c>
      <c r="AP23">
        <v>1701.3</v>
      </c>
      <c r="AQ23">
        <v>0</v>
      </c>
      <c r="AR23">
        <v>28</v>
      </c>
      <c r="AS23">
        <v>6981</v>
      </c>
      <c r="AT23">
        <v>0.71899999999999997</v>
      </c>
      <c r="AU23">
        <v>35.392000000000003</v>
      </c>
      <c r="AV23">
        <v>52967</v>
      </c>
      <c r="AW23">
        <v>0</v>
      </c>
      <c r="AX23" s="29">
        <v>0.74</v>
      </c>
      <c r="AY23">
        <v>0.86499999999999999</v>
      </c>
      <c r="AZ23" t="s">
        <v>69</v>
      </c>
      <c r="BA23" t="s">
        <v>219</v>
      </c>
      <c r="BB23">
        <v>5</v>
      </c>
      <c r="BC23" t="s">
        <v>497</v>
      </c>
      <c r="BD23">
        <v>8</v>
      </c>
      <c r="BE23">
        <v>52523.925000000003</v>
      </c>
      <c r="BF23">
        <v>0.11855930416472112</v>
      </c>
      <c r="BG23">
        <v>0.10255379810248376</v>
      </c>
      <c r="BH23">
        <v>283636.13199999998</v>
      </c>
      <c r="BI23">
        <v>2.1954889724698404E-2</v>
      </c>
      <c r="BJ23">
        <v>1.899097961186412E-2</v>
      </c>
      <c r="BK23">
        <v>1</v>
      </c>
      <c r="BL23" t="s">
        <v>69</v>
      </c>
      <c r="BM23">
        <v>0</v>
      </c>
      <c r="BN23" t="s">
        <v>494</v>
      </c>
    </row>
    <row r="24" spans="1:66">
      <c r="A24" s="139" t="str">
        <f t="shared" si="20"/>
        <v>도영운수</v>
      </c>
      <c r="B24" s="139" t="str">
        <f t="shared" si="1"/>
        <v>523</v>
      </c>
      <c r="C24" s="140" t="str">
        <f t="shared" si="21"/>
        <v>71바5863</v>
      </c>
      <c r="D24" s="115" t="str">
        <f t="shared" si="22"/>
        <v>중형</v>
      </c>
      <c r="E24" s="112" t="str">
        <f t="shared" si="16"/>
        <v>C</v>
      </c>
      <c r="F24" s="160">
        <f t="shared" si="17"/>
        <v>0.86199999999999988</v>
      </c>
      <c r="G24" s="161">
        <f t="shared" si="18"/>
        <v>2.1549999999999998</v>
      </c>
      <c r="H24" s="162">
        <f t="shared" si="19"/>
        <v>2.5</v>
      </c>
      <c r="I24" s="163">
        <f t="shared" si="23"/>
        <v>6332.8310000000001</v>
      </c>
      <c r="J24" s="164">
        <f t="shared" si="24"/>
        <v>1.1831852949336188E-2</v>
      </c>
      <c r="K24" s="164">
        <f t="shared" si="25"/>
        <v>0.36644020048226955</v>
      </c>
      <c r="L24" s="164">
        <f t="shared" si="26"/>
        <v>0.19517337506716981</v>
      </c>
      <c r="M24" s="165">
        <f t="shared" si="27"/>
        <v>19.931999999999999</v>
      </c>
      <c r="N24" s="166">
        <f t="shared" si="28"/>
        <v>0.80500000000000005</v>
      </c>
      <c r="O24" s="166">
        <f t="shared" si="29"/>
        <v>67.363</v>
      </c>
      <c r="P24" s="167">
        <f t="shared" si="30"/>
        <v>0</v>
      </c>
      <c r="Q24" s="168">
        <f t="shared" si="31"/>
        <v>77</v>
      </c>
      <c r="R24" s="169">
        <f t="shared" si="32"/>
        <v>25.452979979416899</v>
      </c>
      <c r="S24" s="141">
        <f t="shared" si="33"/>
        <v>51</v>
      </c>
      <c r="T24" s="141">
        <f t="shared" si="34"/>
        <v>4266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230</v>
      </c>
      <c r="Z24" t="s">
        <v>218</v>
      </c>
      <c r="AA24" t="s">
        <v>48</v>
      </c>
      <c r="AB24">
        <v>506</v>
      </c>
      <c r="AC24" s="1">
        <v>6332.8310000000001</v>
      </c>
      <c r="AD24" s="1">
        <v>2939.098</v>
      </c>
      <c r="AE24" s="28">
        <v>2.1549999999999998</v>
      </c>
      <c r="AF24">
        <v>2.5</v>
      </c>
      <c r="AG24">
        <v>19.931999999999999</v>
      </c>
      <c r="AH24">
        <v>400.18321900000001</v>
      </c>
      <c r="AI24">
        <v>4.734909</v>
      </c>
      <c r="AJ24">
        <v>146.64321899999999</v>
      </c>
      <c r="AK24">
        <v>1236</v>
      </c>
      <c r="AL24">
        <v>51</v>
      </c>
      <c r="AM24">
        <v>4266</v>
      </c>
      <c r="AN24">
        <v>77</v>
      </c>
      <c r="AO24">
        <v>15.824828</v>
      </c>
      <c r="AP24">
        <v>2028.8</v>
      </c>
      <c r="AQ24">
        <v>0</v>
      </c>
      <c r="AR24">
        <v>17</v>
      </c>
      <c r="AS24">
        <v>4983</v>
      </c>
      <c r="AT24">
        <v>0.80500000000000005</v>
      </c>
      <c r="AU24">
        <v>67.363</v>
      </c>
      <c r="AV24">
        <v>48680</v>
      </c>
      <c r="AW24">
        <v>0</v>
      </c>
      <c r="AX24" s="29">
        <v>0.76</v>
      </c>
      <c r="AY24">
        <v>0.89500000000000002</v>
      </c>
      <c r="AZ24" t="s">
        <v>69</v>
      </c>
      <c r="BA24" t="s">
        <v>219</v>
      </c>
      <c r="BB24">
        <v>1</v>
      </c>
      <c r="BC24" t="s">
        <v>228</v>
      </c>
      <c r="BD24">
        <v>6</v>
      </c>
      <c r="BE24">
        <v>52523.925000000003</v>
      </c>
      <c r="BF24">
        <v>4.7979278014733284E-2</v>
      </c>
      <c r="BG24">
        <v>4.2941453823186287E-2</v>
      </c>
      <c r="BH24">
        <v>283636.13199999998</v>
      </c>
      <c r="BI24">
        <v>8.8848341790248361E-3</v>
      </c>
      <c r="BJ24">
        <v>7.951926590227228E-3</v>
      </c>
      <c r="BK24">
        <v>1</v>
      </c>
      <c r="BL24" t="s">
        <v>68</v>
      </c>
      <c r="BM24">
        <v>-1</v>
      </c>
      <c r="BN24" t="s">
        <v>492</v>
      </c>
    </row>
    <row r="25" spans="1:66">
      <c r="A25" s="142" t="str">
        <f t="shared" si="20"/>
        <v>도영운수</v>
      </c>
      <c r="B25" s="142" t="str">
        <f t="shared" si="1"/>
        <v>523</v>
      </c>
      <c r="C25" s="143" t="str">
        <f t="shared" si="21"/>
        <v>71바5884</v>
      </c>
      <c r="D25" s="131" t="str">
        <f t="shared" si="22"/>
        <v>중형</v>
      </c>
      <c r="E25" s="128" t="str">
        <f t="shared" si="16"/>
        <v>D</v>
      </c>
      <c r="F25" s="150">
        <f t="shared" si="17"/>
        <v>0.74839999999999995</v>
      </c>
      <c r="G25" s="151">
        <f t="shared" si="18"/>
        <v>1.871</v>
      </c>
      <c r="H25" s="152">
        <f t="shared" si="19"/>
        <v>2.5</v>
      </c>
      <c r="I25" s="153">
        <f t="shared" si="23"/>
        <v>6605.5820000000003</v>
      </c>
      <c r="J25" s="154">
        <f t="shared" si="24"/>
        <v>1.8436284451978105E-2</v>
      </c>
      <c r="K25" s="154">
        <f t="shared" si="25"/>
        <v>0.35150280345467794</v>
      </c>
      <c r="L25" s="154">
        <f t="shared" si="26"/>
        <v>0.19892266873683498</v>
      </c>
      <c r="M25" s="155">
        <f t="shared" si="27"/>
        <v>16.768000000000001</v>
      </c>
      <c r="N25" s="156">
        <f t="shared" si="28"/>
        <v>0.40899999999999997</v>
      </c>
      <c r="O25" s="156">
        <f t="shared" si="29"/>
        <v>52.652000000000001</v>
      </c>
      <c r="P25" s="157">
        <f t="shared" si="30"/>
        <v>0</v>
      </c>
      <c r="Q25" s="158">
        <f t="shared" si="31"/>
        <v>74</v>
      </c>
      <c r="R25" s="159">
        <f t="shared" si="32"/>
        <v>24.707634844175384</v>
      </c>
      <c r="S25" s="144">
        <f t="shared" si="33"/>
        <v>27</v>
      </c>
      <c r="T25" s="144">
        <f t="shared" si="34"/>
        <v>3478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231</v>
      </c>
      <c r="Z25" s="4" t="s">
        <v>218</v>
      </c>
      <c r="AA25" s="4" t="s">
        <v>48</v>
      </c>
      <c r="AB25" s="4">
        <v>506</v>
      </c>
      <c r="AC25" s="4">
        <v>6605.5820000000003</v>
      </c>
      <c r="AD25" s="4">
        <v>3529.8589999999999</v>
      </c>
      <c r="AE25" s="4">
        <v>1.871</v>
      </c>
      <c r="AF25" s="4">
        <v>2.5</v>
      </c>
      <c r="AG25" s="4">
        <v>16.768000000000001</v>
      </c>
      <c r="AH25" s="4">
        <v>424.32378499999999</v>
      </c>
      <c r="AI25" s="4">
        <v>7.8229540000000002</v>
      </c>
      <c r="AJ25" s="4">
        <v>149.15100000000001</v>
      </c>
      <c r="AK25" s="4">
        <v>1314</v>
      </c>
      <c r="AL25" s="4">
        <v>27</v>
      </c>
      <c r="AM25" s="4">
        <v>3478</v>
      </c>
      <c r="AN25" s="4">
        <v>74</v>
      </c>
      <c r="AO25" s="4">
        <v>15.567314</v>
      </c>
      <c r="AP25" s="4">
        <v>1131.2</v>
      </c>
      <c r="AQ25" s="4">
        <v>0</v>
      </c>
      <c r="AR25" s="4">
        <v>41</v>
      </c>
      <c r="AS25" s="4">
        <v>17792</v>
      </c>
      <c r="AT25" s="4">
        <v>0.40899999999999997</v>
      </c>
      <c r="AU25" s="4">
        <v>52.652000000000001</v>
      </c>
      <c r="AV25" s="4">
        <v>49411</v>
      </c>
      <c r="AW25" s="4">
        <v>0</v>
      </c>
      <c r="AX25" s="30">
        <v>0.6</v>
      </c>
      <c r="AY25">
        <v>0.83399999999999996</v>
      </c>
      <c r="AZ25" t="s">
        <v>67</v>
      </c>
      <c r="BA25" t="s">
        <v>219</v>
      </c>
      <c r="BB25">
        <v>2</v>
      </c>
      <c r="BC25" t="s">
        <v>220</v>
      </c>
      <c r="BD25">
        <v>8</v>
      </c>
      <c r="BE25">
        <v>52523.925000000003</v>
      </c>
      <c r="BF25">
        <v>0.12124522301027578</v>
      </c>
      <c r="BG25">
        <v>0.10111851599056999</v>
      </c>
      <c r="BH25">
        <v>283636.13199999998</v>
      </c>
      <c r="BI25">
        <v>2.2452269938584551E-2</v>
      </c>
      <c r="BJ25">
        <v>1.8725193128779516E-2</v>
      </c>
      <c r="BK25">
        <v>1</v>
      </c>
      <c r="BL25" t="s">
        <v>69</v>
      </c>
      <c r="BM25">
        <v>-1</v>
      </c>
      <c r="BN25" t="s">
        <v>492</v>
      </c>
    </row>
    <row r="26" spans="1:66">
      <c r="A26" s="139" t="str">
        <f t="shared" si="20"/>
        <v>도영운수</v>
      </c>
      <c r="B26" s="139" t="str">
        <f t="shared" si="1"/>
        <v>523</v>
      </c>
      <c r="C26" s="140" t="str">
        <f t="shared" si="21"/>
        <v>71바5894</v>
      </c>
      <c r="D26" s="115" t="str">
        <f t="shared" si="22"/>
        <v>중형</v>
      </c>
      <c r="E26" s="112" t="str">
        <f t="shared" si="16"/>
        <v>B</v>
      </c>
      <c r="F26" s="160">
        <f t="shared" si="17"/>
        <v>0.78159999999999996</v>
      </c>
      <c r="G26" s="161">
        <f t="shared" si="18"/>
        <v>1.954</v>
      </c>
      <c r="H26" s="162">
        <f t="shared" si="19"/>
        <v>2.5</v>
      </c>
      <c r="I26" s="163">
        <f t="shared" si="23"/>
        <v>6434.2749999999996</v>
      </c>
      <c r="J26" s="164">
        <f t="shared" si="24"/>
        <v>1.165284625883823E-2</v>
      </c>
      <c r="K26" s="164">
        <f t="shared" si="25"/>
        <v>0.33647317257152692</v>
      </c>
      <c r="L26" s="164">
        <f t="shared" si="26"/>
        <v>0.14889012359589854</v>
      </c>
      <c r="M26" s="165">
        <f t="shared" si="27"/>
        <v>16.533999999999999</v>
      </c>
      <c r="N26" s="166">
        <f t="shared" si="28"/>
        <v>0.28000000000000003</v>
      </c>
      <c r="O26" s="166">
        <f t="shared" si="29"/>
        <v>61.793999999999997</v>
      </c>
      <c r="P26" s="167">
        <f t="shared" si="30"/>
        <v>0</v>
      </c>
      <c r="Q26" s="168">
        <f t="shared" si="31"/>
        <v>81</v>
      </c>
      <c r="R26" s="169">
        <f t="shared" si="32"/>
        <v>25.54595129541023</v>
      </c>
      <c r="S26" s="141">
        <f t="shared" si="33"/>
        <v>18</v>
      </c>
      <c r="T26" s="141">
        <f t="shared" si="34"/>
        <v>3976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233</v>
      </c>
      <c r="Z26" t="s">
        <v>218</v>
      </c>
      <c r="AA26" t="s">
        <v>48</v>
      </c>
      <c r="AB26">
        <v>506</v>
      </c>
      <c r="AC26" s="1">
        <v>6434.2749999999996</v>
      </c>
      <c r="AD26" s="1">
        <v>3292.9430000000002</v>
      </c>
      <c r="AE26" s="28">
        <v>1.954</v>
      </c>
      <c r="AF26">
        <v>2.5</v>
      </c>
      <c r="AG26">
        <v>16.533999999999999</v>
      </c>
      <c r="AH26">
        <v>386.37933600000002</v>
      </c>
      <c r="AI26">
        <v>4.5024189999999997</v>
      </c>
      <c r="AJ26">
        <v>130.006281</v>
      </c>
      <c r="AK26">
        <v>958</v>
      </c>
      <c r="AL26">
        <v>18</v>
      </c>
      <c r="AM26">
        <v>3976</v>
      </c>
      <c r="AN26">
        <v>81</v>
      </c>
      <c r="AO26">
        <v>16.652740000000001</v>
      </c>
      <c r="AP26">
        <v>1588.3</v>
      </c>
      <c r="AQ26">
        <v>0</v>
      </c>
      <c r="AR26">
        <v>11</v>
      </c>
      <c r="AS26">
        <v>2801</v>
      </c>
      <c r="AT26">
        <v>0.28000000000000003</v>
      </c>
      <c r="AU26">
        <v>61.793999999999997</v>
      </c>
      <c r="AV26">
        <v>52418</v>
      </c>
      <c r="AW26">
        <v>0</v>
      </c>
      <c r="AX26" s="29">
        <v>0.6</v>
      </c>
      <c r="AY26">
        <v>0.91439999999999999</v>
      </c>
      <c r="AZ26" t="s">
        <v>68</v>
      </c>
      <c r="BA26" t="s">
        <v>219</v>
      </c>
      <c r="BB26">
        <v>1</v>
      </c>
      <c r="BC26" t="s">
        <v>226</v>
      </c>
      <c r="BD26">
        <v>14</v>
      </c>
      <c r="BE26">
        <v>52523.925000000003</v>
      </c>
      <c r="BF26">
        <v>0.13019369744359355</v>
      </c>
      <c r="BG26">
        <v>0.11904911694242194</v>
      </c>
      <c r="BH26">
        <v>283636.13199999998</v>
      </c>
      <c r="BI26">
        <v>2.410935430469063E-2</v>
      </c>
      <c r="BJ26">
        <v>2.204559357620911E-2</v>
      </c>
      <c r="BK26">
        <v>1</v>
      </c>
      <c r="BL26" t="s">
        <v>68</v>
      </c>
      <c r="BM26">
        <v>0</v>
      </c>
      <c r="BN26" t="s">
        <v>494</v>
      </c>
    </row>
    <row r="27" spans="1:66">
      <c r="A27" s="142" t="str">
        <f t="shared" si="20"/>
        <v>도영운수</v>
      </c>
      <c r="B27" s="142" t="str">
        <f t="shared" si="1"/>
        <v>55</v>
      </c>
      <c r="C27" s="143" t="str">
        <f t="shared" si="21"/>
        <v>70바3906</v>
      </c>
      <c r="D27" s="131" t="str">
        <f t="shared" si="22"/>
        <v>대형</v>
      </c>
      <c r="E27" s="128" t="str">
        <f t="shared" si="16"/>
        <v>C</v>
      </c>
      <c r="F27" s="150">
        <f t="shared" si="17"/>
        <v>0.99428571428571433</v>
      </c>
      <c r="G27" s="151">
        <f t="shared" si="18"/>
        <v>2.0880000000000001</v>
      </c>
      <c r="H27" s="152">
        <f t="shared" si="19"/>
        <v>2.1</v>
      </c>
      <c r="I27" s="153">
        <f t="shared" si="23"/>
        <v>6508.0450000000001</v>
      </c>
      <c r="J27" s="154">
        <f t="shared" si="24"/>
        <v>6.0700393739255001E-3</v>
      </c>
      <c r="K27" s="154">
        <f t="shared" si="25"/>
        <v>0.34558052409992268</v>
      </c>
      <c r="L27" s="154">
        <f t="shared" si="26"/>
        <v>0.16364361340463995</v>
      </c>
      <c r="M27" s="155">
        <f t="shared" si="27"/>
        <v>11.002000000000001</v>
      </c>
      <c r="N27" s="156">
        <f t="shared" si="28"/>
        <v>9.1999999999999998E-2</v>
      </c>
      <c r="O27" s="156">
        <f t="shared" si="29"/>
        <v>5.7160000000000002</v>
      </c>
      <c r="P27" s="157">
        <f t="shared" si="30"/>
        <v>0</v>
      </c>
      <c r="Q27" s="158">
        <f t="shared" si="31"/>
        <v>79</v>
      </c>
      <c r="R27" s="159">
        <f t="shared" si="32"/>
        <v>23.645141918828145</v>
      </c>
      <c r="S27" s="144">
        <f t="shared" si="33"/>
        <v>6</v>
      </c>
      <c r="T27" s="144">
        <f t="shared" si="34"/>
        <v>372</v>
      </c>
      <c r="U27" t="s">
        <v>119</v>
      </c>
      <c r="V27" t="s">
        <v>122</v>
      </c>
      <c r="W27" t="s">
        <v>119</v>
      </c>
      <c r="X27" s="4" t="s">
        <v>122</v>
      </c>
      <c r="Y27" s="4" t="s">
        <v>234</v>
      </c>
      <c r="Z27" s="4" t="s">
        <v>143</v>
      </c>
      <c r="AA27" s="4" t="s">
        <v>48</v>
      </c>
      <c r="AB27" s="4">
        <v>506</v>
      </c>
      <c r="AC27" s="4">
        <v>6508.0450000000001</v>
      </c>
      <c r="AD27" s="4">
        <v>3116.1489999999999</v>
      </c>
      <c r="AE27" s="4">
        <v>2.0880000000000001</v>
      </c>
      <c r="AF27" s="4">
        <v>2.1</v>
      </c>
      <c r="AG27" s="4">
        <v>11.002000000000001</v>
      </c>
      <c r="AH27" s="4">
        <v>424.521299</v>
      </c>
      <c r="AI27" s="4">
        <v>2.5768610000000001</v>
      </c>
      <c r="AJ27" s="4">
        <v>146.70629299999999</v>
      </c>
      <c r="AK27" s="4">
        <v>1065</v>
      </c>
      <c r="AL27" s="4">
        <v>6</v>
      </c>
      <c r="AM27" s="4">
        <v>372</v>
      </c>
      <c r="AN27" s="4">
        <v>79</v>
      </c>
      <c r="AO27" s="4">
        <v>15.330314</v>
      </c>
      <c r="AP27" s="4">
        <v>810.3</v>
      </c>
      <c r="AQ27" s="4">
        <v>0</v>
      </c>
      <c r="AR27" s="4">
        <v>5</v>
      </c>
      <c r="AS27" s="4">
        <v>2633</v>
      </c>
      <c r="AT27" s="4">
        <v>9.1999999999999998E-2</v>
      </c>
      <c r="AU27" s="4">
        <v>5.7160000000000002</v>
      </c>
      <c r="AV27" s="4">
        <v>52966</v>
      </c>
      <c r="AW27" s="4">
        <v>0</v>
      </c>
      <c r="AX27" s="30">
        <v>0.53</v>
      </c>
      <c r="AY27">
        <v>0.88279999999999992</v>
      </c>
      <c r="AZ27" t="s">
        <v>69</v>
      </c>
      <c r="BA27" t="s">
        <v>219</v>
      </c>
      <c r="BB27">
        <v>3</v>
      </c>
      <c r="BC27" t="s">
        <v>453</v>
      </c>
      <c r="BD27">
        <v>11</v>
      </c>
      <c r="BE27">
        <v>52523.925000000003</v>
      </c>
      <c r="BF27">
        <v>0.13691233090444022</v>
      </c>
      <c r="BG27">
        <v>0.12086620572243981</v>
      </c>
      <c r="BH27">
        <v>283636.13199999998</v>
      </c>
      <c r="BI27">
        <v>2.5353515256652845E-2</v>
      </c>
      <c r="BJ27">
        <v>2.238208326857313E-2</v>
      </c>
      <c r="BK27">
        <v>1</v>
      </c>
      <c r="BL27" t="s">
        <v>69</v>
      </c>
      <c r="BM27">
        <v>0</v>
      </c>
      <c r="BN27" t="s">
        <v>494</v>
      </c>
    </row>
    <row r="28" spans="1:66">
      <c r="A28" s="139" t="str">
        <f t="shared" si="20"/>
        <v>도영운수</v>
      </c>
      <c r="B28" s="139" t="str">
        <f t="shared" si="1"/>
        <v>55</v>
      </c>
      <c r="C28" s="140" t="str">
        <f t="shared" si="21"/>
        <v>71바5858</v>
      </c>
      <c r="D28" s="115" t="str">
        <f t="shared" si="22"/>
        <v>대형</v>
      </c>
      <c r="E28" s="112" t="str">
        <f t="shared" si="16"/>
        <v>C</v>
      </c>
      <c r="F28" s="160">
        <f t="shared" si="17"/>
        <v>0.80571428571428561</v>
      </c>
      <c r="G28" s="161">
        <f t="shared" si="18"/>
        <v>1.6919999999999999</v>
      </c>
      <c r="H28" s="162">
        <f t="shared" si="19"/>
        <v>2.1</v>
      </c>
      <c r="I28" s="163">
        <f t="shared" si="23"/>
        <v>2975.2739999999999</v>
      </c>
      <c r="J28" s="164">
        <f t="shared" si="24"/>
        <v>2.5971097272110059E-2</v>
      </c>
      <c r="K28" s="164">
        <f t="shared" si="25"/>
        <v>0.38383368445705807</v>
      </c>
      <c r="L28" s="164">
        <f t="shared" si="26"/>
        <v>0.15023826376999228</v>
      </c>
      <c r="M28" s="165">
        <f t="shared" si="27"/>
        <v>16.259</v>
      </c>
      <c r="N28" s="166">
        <f t="shared" si="28"/>
        <v>0.70599999999999996</v>
      </c>
      <c r="O28" s="166">
        <f t="shared" si="29"/>
        <v>17.981999999999999</v>
      </c>
      <c r="P28" s="167">
        <f t="shared" si="30"/>
        <v>0</v>
      </c>
      <c r="Q28" s="168">
        <f t="shared" si="31"/>
        <v>76</v>
      </c>
      <c r="R28" s="169">
        <f t="shared" si="32"/>
        <v>24.750915994874973</v>
      </c>
      <c r="S28" s="141">
        <f t="shared" si="33"/>
        <v>21</v>
      </c>
      <c r="T28" s="141">
        <f t="shared" si="34"/>
        <v>535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465</v>
      </c>
      <c r="Z28" s="4" t="s">
        <v>143</v>
      </c>
      <c r="AA28" s="4" t="s">
        <v>48</v>
      </c>
      <c r="AB28" s="4">
        <v>506</v>
      </c>
      <c r="AC28" s="4">
        <v>2975.2739999999999</v>
      </c>
      <c r="AD28" s="4">
        <v>1758.335</v>
      </c>
      <c r="AE28" s="4">
        <v>1.6919999999999999</v>
      </c>
      <c r="AF28" s="4">
        <v>2.1</v>
      </c>
      <c r="AG28" s="4">
        <v>16.259</v>
      </c>
      <c r="AH28" s="4">
        <v>203.67606900000001</v>
      </c>
      <c r="AI28" s="4">
        <v>5.2896910000000004</v>
      </c>
      <c r="AJ28" s="4">
        <v>78.177735999999996</v>
      </c>
      <c r="AK28" s="4">
        <v>447</v>
      </c>
      <c r="AL28" s="4">
        <v>21</v>
      </c>
      <c r="AM28" s="4">
        <v>535</v>
      </c>
      <c r="AN28" s="4">
        <v>76</v>
      </c>
      <c r="AO28" s="4">
        <v>14.607872</v>
      </c>
      <c r="AP28" s="4">
        <v>517.1</v>
      </c>
      <c r="AQ28" s="4">
        <v>0</v>
      </c>
      <c r="AR28" s="4">
        <v>18</v>
      </c>
      <c r="AS28" s="4">
        <v>2965</v>
      </c>
      <c r="AT28" s="4">
        <v>0.70599999999999996</v>
      </c>
      <c r="AU28" s="4">
        <v>17.981999999999999</v>
      </c>
      <c r="AV28" s="4">
        <v>2300</v>
      </c>
      <c r="AW28" s="4">
        <v>0</v>
      </c>
      <c r="AX28" s="30">
        <v>0.53</v>
      </c>
      <c r="AY28">
        <v>0.85640000000000005</v>
      </c>
      <c r="AZ28" t="s">
        <v>69</v>
      </c>
      <c r="BA28" t="s">
        <v>219</v>
      </c>
      <c r="BB28">
        <v>6</v>
      </c>
      <c r="BC28" t="s">
        <v>498</v>
      </c>
      <c r="BD28">
        <v>3</v>
      </c>
      <c r="BE28">
        <v>52523.925000000003</v>
      </c>
      <c r="BF28">
        <v>1.6349501679472734E-2</v>
      </c>
      <c r="BG28">
        <v>1.400171323830045E-2</v>
      </c>
      <c r="BH28">
        <v>283636.13199999998</v>
      </c>
      <c r="BI28">
        <v>3.0276114469083228E-3</v>
      </c>
      <c r="BJ28">
        <v>2.5928464431322876E-3</v>
      </c>
      <c r="BK28">
        <v>1</v>
      </c>
      <c r="BL28" t="s">
        <v>69</v>
      </c>
      <c r="BM28">
        <v>0</v>
      </c>
      <c r="BN28" t="s">
        <v>494</v>
      </c>
    </row>
    <row r="29" spans="1:66">
      <c r="A29" s="142" t="str">
        <f t="shared" si="20"/>
        <v>도영운수</v>
      </c>
      <c r="B29" s="142" t="str">
        <f t="shared" si="1"/>
        <v>55</v>
      </c>
      <c r="C29" s="143" t="str">
        <f t="shared" si="21"/>
        <v>71바5880</v>
      </c>
      <c r="D29" s="131" t="str">
        <f t="shared" si="22"/>
        <v>대형</v>
      </c>
      <c r="E29" s="128" t="str">
        <f t="shared" si="16"/>
        <v>D</v>
      </c>
      <c r="F29" s="150">
        <f t="shared" si="17"/>
        <v>0.9095238095238094</v>
      </c>
      <c r="G29" s="151">
        <f t="shared" si="18"/>
        <v>1.91</v>
      </c>
      <c r="H29" s="152">
        <f t="shared" si="19"/>
        <v>2.1</v>
      </c>
      <c r="I29" s="153">
        <f t="shared" si="23"/>
        <v>6202.5230000000001</v>
      </c>
      <c r="J29" s="154">
        <f t="shared" si="24"/>
        <v>1.5163728602313034E-2</v>
      </c>
      <c r="K29" s="154">
        <f t="shared" si="25"/>
        <v>0.37502922394167476</v>
      </c>
      <c r="L29" s="154">
        <f t="shared" si="26"/>
        <v>0.21426764560163661</v>
      </c>
      <c r="M29" s="155">
        <f t="shared" si="27"/>
        <v>14.75</v>
      </c>
      <c r="N29" s="156">
        <f t="shared" si="28"/>
        <v>1.048</v>
      </c>
      <c r="O29" s="156">
        <f t="shared" si="29"/>
        <v>18.056999999999999</v>
      </c>
      <c r="P29" s="157">
        <f t="shared" si="30"/>
        <v>0</v>
      </c>
      <c r="Q29" s="158">
        <f t="shared" si="31"/>
        <v>77</v>
      </c>
      <c r="R29" s="159">
        <f t="shared" si="32"/>
        <v>24.296642331255615</v>
      </c>
      <c r="S29" s="144">
        <f t="shared" si="33"/>
        <v>65</v>
      </c>
      <c r="T29" s="144">
        <f t="shared" si="34"/>
        <v>1120</v>
      </c>
      <c r="U29" t="s">
        <v>119</v>
      </c>
      <c r="V29" s="5" t="s">
        <v>122</v>
      </c>
      <c r="W29" t="s">
        <v>119</v>
      </c>
      <c r="X29" s="5" t="s">
        <v>122</v>
      </c>
      <c r="Y29" t="s">
        <v>237</v>
      </c>
      <c r="Z29" t="s">
        <v>143</v>
      </c>
      <c r="AA29" t="s">
        <v>48</v>
      </c>
      <c r="AB29">
        <v>506</v>
      </c>
      <c r="AC29" s="1">
        <v>6202.5230000000001</v>
      </c>
      <c r="AD29" s="1">
        <v>3246.6219999999998</v>
      </c>
      <c r="AE29" s="28">
        <v>1.91</v>
      </c>
      <c r="AF29">
        <v>2.1</v>
      </c>
      <c r="AG29">
        <v>14.75</v>
      </c>
      <c r="AH29">
        <v>418.62936000000002</v>
      </c>
      <c r="AI29">
        <v>6.347982</v>
      </c>
      <c r="AJ29">
        <v>156.998244</v>
      </c>
      <c r="AK29">
        <v>1329</v>
      </c>
      <c r="AL29">
        <v>65</v>
      </c>
      <c r="AM29">
        <v>1120</v>
      </c>
      <c r="AN29">
        <v>77</v>
      </c>
      <c r="AO29">
        <v>14.816262999999999</v>
      </c>
      <c r="AP29">
        <v>2425.4</v>
      </c>
      <c r="AQ29">
        <v>0</v>
      </c>
      <c r="AR29">
        <v>13</v>
      </c>
      <c r="AS29">
        <v>3150</v>
      </c>
      <c r="AT29">
        <v>1.048</v>
      </c>
      <c r="AU29">
        <v>18.056999999999999</v>
      </c>
      <c r="AV29">
        <v>8955</v>
      </c>
      <c r="AW29">
        <v>0</v>
      </c>
      <c r="AX29" s="29">
        <v>0.56999999999999995</v>
      </c>
      <c r="AY29">
        <v>0.83719999999999994</v>
      </c>
      <c r="AZ29" t="s">
        <v>67</v>
      </c>
      <c r="BA29" t="s">
        <v>219</v>
      </c>
      <c r="BB29">
        <v>1</v>
      </c>
      <c r="BC29" t="s">
        <v>222</v>
      </c>
      <c r="BD29">
        <v>6</v>
      </c>
      <c r="BE29">
        <v>52523.925000000003</v>
      </c>
      <c r="BF29">
        <v>5.7212936771195218E-2</v>
      </c>
      <c r="BG29">
        <v>4.7898670664844635E-2</v>
      </c>
      <c r="BH29">
        <v>283636.13199999998</v>
      </c>
      <c r="BI29">
        <v>1.0594729165182665E-2</v>
      </c>
      <c r="BJ29">
        <v>8.8699072570909265E-3</v>
      </c>
      <c r="BK29">
        <v>1</v>
      </c>
      <c r="BL29" t="s">
        <v>67</v>
      </c>
      <c r="BM29">
        <v>0</v>
      </c>
      <c r="BN29" t="s">
        <v>494</v>
      </c>
    </row>
    <row r="30" spans="1:66">
      <c r="A30" s="139" t="str">
        <f t="shared" si="20"/>
        <v>도영운수</v>
      </c>
      <c r="B30" s="139" t="str">
        <f t="shared" si="1"/>
        <v>55</v>
      </c>
      <c r="C30" s="140" t="str">
        <f t="shared" si="21"/>
        <v>71바5890</v>
      </c>
      <c r="D30" s="115" t="str">
        <f t="shared" si="22"/>
        <v>대형</v>
      </c>
      <c r="E30" s="112" t="str">
        <f t="shared" si="16"/>
        <v>S</v>
      </c>
      <c r="F30" s="160">
        <f t="shared" si="17"/>
        <v>0.84238095238095234</v>
      </c>
      <c r="G30" s="161">
        <f t="shared" si="18"/>
        <v>1.7689999999999999</v>
      </c>
      <c r="H30" s="162">
        <f t="shared" si="19"/>
        <v>2.1</v>
      </c>
      <c r="I30" s="163">
        <f t="shared" si="23"/>
        <v>6439.1540000000005</v>
      </c>
      <c r="J30" s="164">
        <f t="shared" si="24"/>
        <v>2.2799674901289528E-2</v>
      </c>
      <c r="K30" s="164">
        <f t="shared" si="25"/>
        <v>0.38752106824178573</v>
      </c>
      <c r="L30" s="164">
        <f t="shared" si="26"/>
        <v>0.18325388707895476</v>
      </c>
      <c r="M30" s="165">
        <f t="shared" si="27"/>
        <v>14.457000000000001</v>
      </c>
      <c r="N30" s="166">
        <f t="shared" si="28"/>
        <v>0.497</v>
      </c>
      <c r="O30" s="166">
        <f t="shared" si="29"/>
        <v>19.210999999999999</v>
      </c>
      <c r="P30" s="167">
        <f t="shared" si="30"/>
        <v>0</v>
      </c>
      <c r="Q30" s="168">
        <f t="shared" si="31"/>
        <v>76</v>
      </c>
      <c r="R30" s="169">
        <f t="shared" si="32"/>
        <v>25.306737818126315</v>
      </c>
      <c r="S30" s="141">
        <f t="shared" si="33"/>
        <v>32</v>
      </c>
      <c r="T30" s="141">
        <f t="shared" si="34"/>
        <v>1237</v>
      </c>
      <c r="U30" t="s">
        <v>119</v>
      </c>
      <c r="V30" t="s">
        <v>122</v>
      </c>
      <c r="W30" t="s">
        <v>119</v>
      </c>
      <c r="X30" s="4" t="s">
        <v>122</v>
      </c>
      <c r="Y30" s="4" t="s">
        <v>466</v>
      </c>
      <c r="Z30" s="4" t="s">
        <v>143</v>
      </c>
      <c r="AA30" s="4" t="s">
        <v>48</v>
      </c>
      <c r="AB30" s="4">
        <v>506</v>
      </c>
      <c r="AC30" s="4">
        <v>6439.1540000000005</v>
      </c>
      <c r="AD30" s="4">
        <v>3639.84</v>
      </c>
      <c r="AE30" s="4">
        <v>1.7689999999999999</v>
      </c>
      <c r="AF30" s="4">
        <v>2.1</v>
      </c>
      <c r="AG30" s="4">
        <v>14.457000000000001</v>
      </c>
      <c r="AH30" s="4">
        <v>431.49602099999998</v>
      </c>
      <c r="AI30" s="4">
        <v>9.8379689999999993</v>
      </c>
      <c r="AJ30" s="4">
        <v>167.21379899999999</v>
      </c>
      <c r="AK30" s="4">
        <v>1180</v>
      </c>
      <c r="AL30" s="4">
        <v>32</v>
      </c>
      <c r="AM30" s="4">
        <v>1237</v>
      </c>
      <c r="AN30" s="4">
        <v>76</v>
      </c>
      <c r="AO30" s="4">
        <v>14.922858</v>
      </c>
      <c r="AP30" s="4">
        <v>2646.9</v>
      </c>
      <c r="AQ30" s="4">
        <v>0</v>
      </c>
      <c r="AR30" s="4">
        <v>38</v>
      </c>
      <c r="AS30" s="4">
        <v>3576</v>
      </c>
      <c r="AT30" s="4">
        <v>0.497</v>
      </c>
      <c r="AU30" s="4">
        <v>19.210999999999999</v>
      </c>
      <c r="AV30" s="4">
        <v>24362</v>
      </c>
      <c r="AW30" s="4">
        <v>0</v>
      </c>
      <c r="AX30" s="30">
        <v>0.5</v>
      </c>
      <c r="AY30">
        <v>1.0185714285714285</v>
      </c>
      <c r="AZ30" t="s">
        <v>71</v>
      </c>
      <c r="BA30" t="s">
        <v>235</v>
      </c>
      <c r="BB30">
        <v>2</v>
      </c>
      <c r="BC30" t="s">
        <v>236</v>
      </c>
      <c r="BD30">
        <v>8</v>
      </c>
      <c r="BE30">
        <v>49510.11</v>
      </c>
      <c r="BF30">
        <v>0.1383658004395466</v>
      </c>
      <c r="BG30">
        <v>0.14093545101913818</v>
      </c>
      <c r="BH30">
        <v>283636.13199999998</v>
      </c>
      <c r="BI30">
        <v>2.4152444724496527E-2</v>
      </c>
      <c r="BJ30">
        <v>2.4600990126522889E-2</v>
      </c>
      <c r="BK30">
        <v>1</v>
      </c>
      <c r="BL30" t="s">
        <v>71</v>
      </c>
      <c r="BM30">
        <v>0</v>
      </c>
      <c r="BN30" t="s">
        <v>494</v>
      </c>
    </row>
    <row r="31" spans="1:66">
      <c r="A31" s="142" t="str">
        <f t="shared" si="20"/>
        <v>도영운수</v>
      </c>
      <c r="B31" s="142" t="str">
        <f t="shared" si="1"/>
        <v>55</v>
      </c>
      <c r="C31" s="143" t="str">
        <f t="shared" si="21"/>
        <v>71바5897</v>
      </c>
      <c r="D31" s="131" t="str">
        <f t="shared" si="22"/>
        <v>대형</v>
      </c>
      <c r="E31" s="128" t="str">
        <f t="shared" si="16"/>
        <v>D</v>
      </c>
      <c r="F31" s="150">
        <f t="shared" si="17"/>
        <v>0.87714285714285711</v>
      </c>
      <c r="G31" s="151">
        <f t="shared" si="18"/>
        <v>1.8420000000000001</v>
      </c>
      <c r="H31" s="152">
        <f t="shared" si="19"/>
        <v>2.1</v>
      </c>
      <c r="I31" s="153">
        <f t="shared" si="23"/>
        <v>6346.2629999999999</v>
      </c>
      <c r="J31" s="154">
        <f t="shared" si="24"/>
        <v>1.4074271932421067E-2</v>
      </c>
      <c r="K31" s="154">
        <f t="shared" si="25"/>
        <v>0.36538070133500283</v>
      </c>
      <c r="L31" s="154">
        <f t="shared" si="26"/>
        <v>0.16781529539510104</v>
      </c>
      <c r="M31" s="155">
        <f t="shared" si="27"/>
        <v>13.991</v>
      </c>
      <c r="N31" s="156">
        <f t="shared" si="28"/>
        <v>6.3E-2</v>
      </c>
      <c r="O31" s="156">
        <f t="shared" si="29"/>
        <v>14.308</v>
      </c>
      <c r="P31" s="157">
        <f t="shared" si="30"/>
        <v>0</v>
      </c>
      <c r="Q31" s="158">
        <f t="shared" si="31"/>
        <v>76</v>
      </c>
      <c r="R31" s="159">
        <f t="shared" si="32"/>
        <v>24.319603180611686</v>
      </c>
      <c r="S31" s="144">
        <f t="shared" si="33"/>
        <v>4</v>
      </c>
      <c r="T31" s="144">
        <f t="shared" si="34"/>
        <v>908</v>
      </c>
      <c r="U31" t="s">
        <v>119</v>
      </c>
      <c r="V31" t="s">
        <v>122</v>
      </c>
      <c r="W31" s="4" t="s">
        <v>119</v>
      </c>
      <c r="X31" s="4" t="s">
        <v>122</v>
      </c>
      <c r="Y31" s="4" t="s">
        <v>238</v>
      </c>
      <c r="Z31" s="4" t="s">
        <v>143</v>
      </c>
      <c r="AA31" s="4" t="s">
        <v>48</v>
      </c>
      <c r="AB31" s="4">
        <v>506</v>
      </c>
      <c r="AC31" s="4">
        <v>6346.2629999999999</v>
      </c>
      <c r="AD31" s="4">
        <v>3444.8249999999998</v>
      </c>
      <c r="AE31" s="4">
        <v>1.8420000000000001</v>
      </c>
      <c r="AF31" s="4">
        <v>2.1</v>
      </c>
      <c r="AG31" s="4">
        <v>13.991</v>
      </c>
      <c r="AH31" s="4">
        <v>420.52157499999998</v>
      </c>
      <c r="AI31" s="4">
        <v>5.9185350000000003</v>
      </c>
      <c r="AJ31" s="4">
        <v>153.65046799999999</v>
      </c>
      <c r="AK31" s="4">
        <v>1065</v>
      </c>
      <c r="AL31" s="4">
        <v>4</v>
      </c>
      <c r="AM31" s="4">
        <v>908</v>
      </c>
      <c r="AN31" s="4">
        <v>76</v>
      </c>
      <c r="AO31" s="4">
        <v>15.091407999999999</v>
      </c>
      <c r="AP31" s="4">
        <v>1677.4</v>
      </c>
      <c r="AQ31" s="4">
        <v>0</v>
      </c>
      <c r="AR31" s="4">
        <v>8</v>
      </c>
      <c r="AS31" s="4">
        <v>1212</v>
      </c>
      <c r="AT31" s="4">
        <v>6.3E-2</v>
      </c>
      <c r="AU31" s="4">
        <v>14.308</v>
      </c>
      <c r="AV31" s="4">
        <v>48600</v>
      </c>
      <c r="AW31" s="4">
        <v>0</v>
      </c>
      <c r="AX31" s="4">
        <v>0.53</v>
      </c>
      <c r="AY31">
        <v>0.84619047619047616</v>
      </c>
      <c r="AZ31" t="s">
        <v>67</v>
      </c>
      <c r="BA31" t="s">
        <v>235</v>
      </c>
      <c r="BB31">
        <v>1</v>
      </c>
      <c r="BC31" t="s">
        <v>499</v>
      </c>
      <c r="BD31">
        <v>7</v>
      </c>
      <c r="BE31">
        <v>49510.11</v>
      </c>
      <c r="BF31">
        <v>9.0846738171254326E-2</v>
      </c>
      <c r="BG31">
        <v>7.68736446334852E-2</v>
      </c>
      <c r="BH31">
        <v>283636.13199999998</v>
      </c>
      <c r="BI31">
        <v>1.5857753976140108E-2</v>
      </c>
      <c r="BJ31">
        <v>1.3418680388381414E-2</v>
      </c>
      <c r="BK31">
        <v>1</v>
      </c>
      <c r="BL31" t="s">
        <v>68</v>
      </c>
      <c r="BM31">
        <v>-2</v>
      </c>
      <c r="BN31" t="s">
        <v>492</v>
      </c>
    </row>
    <row r="32" spans="1:66">
      <c r="A32" s="139" t="str">
        <f t="shared" si="20"/>
        <v>도영운수</v>
      </c>
      <c r="B32" s="139" t="str">
        <f t="shared" si="1"/>
        <v>55</v>
      </c>
      <c r="C32" s="140" t="str">
        <f t="shared" si="21"/>
        <v>71바5898</v>
      </c>
      <c r="D32" s="115" t="str">
        <f t="shared" si="22"/>
        <v>대형</v>
      </c>
      <c r="E32" s="112" t="str">
        <f t="shared" si="16"/>
        <v>B</v>
      </c>
      <c r="F32" s="160">
        <f t="shared" si="17"/>
        <v>1.0623809523809522</v>
      </c>
      <c r="G32" s="161">
        <f t="shared" si="18"/>
        <v>2.2309999999999999</v>
      </c>
      <c r="H32" s="162">
        <f t="shared" si="19"/>
        <v>2.1</v>
      </c>
      <c r="I32" s="163">
        <f t="shared" si="23"/>
        <v>3245.8870000000002</v>
      </c>
      <c r="J32" s="164">
        <f t="shared" si="24"/>
        <v>4.8556519864969968E-3</v>
      </c>
      <c r="K32" s="164">
        <f t="shared" si="25"/>
        <v>0.36049030829142165</v>
      </c>
      <c r="L32" s="164">
        <f t="shared" si="26"/>
        <v>0.15188452339838077</v>
      </c>
      <c r="M32" s="165">
        <f t="shared" si="27"/>
        <v>9.9179999999999993</v>
      </c>
      <c r="N32" s="166">
        <f t="shared" si="28"/>
        <v>0.37</v>
      </c>
      <c r="O32" s="166">
        <f t="shared" si="29"/>
        <v>11.553000000000001</v>
      </c>
      <c r="P32" s="167">
        <f t="shared" si="30"/>
        <v>0</v>
      </c>
      <c r="Q32" s="168">
        <f t="shared" si="31"/>
        <v>78</v>
      </c>
      <c r="R32" s="169">
        <f t="shared" si="32"/>
        <v>23.74015598556867</v>
      </c>
      <c r="S32" s="141">
        <f t="shared" si="33"/>
        <v>12</v>
      </c>
      <c r="T32" s="141">
        <f t="shared" si="34"/>
        <v>375</v>
      </c>
      <c r="U32" t="s">
        <v>119</v>
      </c>
      <c r="V32" s="5" t="s">
        <v>122</v>
      </c>
      <c r="W32" t="s">
        <v>119</v>
      </c>
      <c r="X32" s="5" t="s">
        <v>122</v>
      </c>
      <c r="Y32" t="s">
        <v>240</v>
      </c>
      <c r="Z32" t="s">
        <v>143</v>
      </c>
      <c r="AA32" t="s">
        <v>48</v>
      </c>
      <c r="AB32">
        <v>506</v>
      </c>
      <c r="AC32" s="1">
        <v>3245.8870000000002</v>
      </c>
      <c r="AD32" s="1">
        <v>1454.6189999999999</v>
      </c>
      <c r="AE32" s="28">
        <v>2.2309999999999999</v>
      </c>
      <c r="AF32">
        <v>2.1</v>
      </c>
      <c r="AG32">
        <v>9.9179999999999993</v>
      </c>
      <c r="AH32">
        <v>215.43327300000001</v>
      </c>
      <c r="AI32">
        <v>1.0460689999999999</v>
      </c>
      <c r="AJ32">
        <v>77.661607000000004</v>
      </c>
      <c r="AK32">
        <v>493</v>
      </c>
      <c r="AL32">
        <v>12</v>
      </c>
      <c r="AM32">
        <v>375</v>
      </c>
      <c r="AN32">
        <v>78</v>
      </c>
      <c r="AO32">
        <v>15.066784999999999</v>
      </c>
      <c r="AP32">
        <v>551.29999999999995</v>
      </c>
      <c r="AQ32">
        <v>0</v>
      </c>
      <c r="AR32">
        <v>7</v>
      </c>
      <c r="AS32">
        <v>714</v>
      </c>
      <c r="AT32">
        <v>0.37</v>
      </c>
      <c r="AU32">
        <v>11.553000000000001</v>
      </c>
      <c r="AV32">
        <v>17086</v>
      </c>
      <c r="AW32">
        <v>0</v>
      </c>
      <c r="AX32">
        <v>0.53</v>
      </c>
      <c r="AY32">
        <v>0.94285714285714284</v>
      </c>
      <c r="AZ32" t="s">
        <v>68</v>
      </c>
      <c r="BA32" t="s">
        <v>235</v>
      </c>
      <c r="BB32">
        <v>1</v>
      </c>
      <c r="BC32" t="s">
        <v>239</v>
      </c>
      <c r="BD32">
        <v>8</v>
      </c>
      <c r="BE32">
        <v>49510.11</v>
      </c>
      <c r="BF32">
        <v>0.12031984982461158</v>
      </c>
      <c r="BG32">
        <v>0.11344442983463378</v>
      </c>
      <c r="BH32">
        <v>283636.13199999998</v>
      </c>
      <c r="BI32">
        <v>2.1002433498141203E-2</v>
      </c>
      <c r="BJ32">
        <v>1.9802294441104561E-2</v>
      </c>
      <c r="BK32">
        <v>1</v>
      </c>
      <c r="BL32" t="s">
        <v>71</v>
      </c>
      <c r="BM32">
        <v>-2</v>
      </c>
      <c r="BN32" t="s">
        <v>492</v>
      </c>
    </row>
    <row r="33" spans="1:66">
      <c r="A33" s="142" t="str">
        <f t="shared" si="20"/>
        <v>도영운수</v>
      </c>
      <c r="B33" s="142" t="str">
        <f t="shared" si="1"/>
        <v>55</v>
      </c>
      <c r="C33" s="143" t="str">
        <f t="shared" si="21"/>
        <v>71바5899</v>
      </c>
      <c r="D33" s="131" t="str">
        <f t="shared" si="22"/>
        <v>대형</v>
      </c>
      <c r="E33" s="128" t="str">
        <f t="shared" si="16"/>
        <v>C</v>
      </c>
      <c r="F33" s="150">
        <f t="shared" si="17"/>
        <v>0.92809523809523808</v>
      </c>
      <c r="G33" s="151">
        <f t="shared" si="18"/>
        <v>1.9490000000000001</v>
      </c>
      <c r="H33" s="152">
        <f t="shared" si="19"/>
        <v>2.1</v>
      </c>
      <c r="I33" s="153">
        <f t="shared" si="23"/>
        <v>6298.92</v>
      </c>
      <c r="J33" s="154">
        <f t="shared" si="24"/>
        <v>9.9608025014560359E-3</v>
      </c>
      <c r="K33" s="154">
        <f t="shared" si="25"/>
        <v>0.33334087767277865</v>
      </c>
      <c r="L33" s="154">
        <f t="shared" si="26"/>
        <v>0.16971163310535775</v>
      </c>
      <c r="M33" s="155">
        <f t="shared" si="27"/>
        <v>12.8</v>
      </c>
      <c r="N33" s="156">
        <f t="shared" si="28"/>
        <v>0.44500000000000001</v>
      </c>
      <c r="O33" s="156">
        <f t="shared" si="29"/>
        <v>8.1920000000000002</v>
      </c>
      <c r="P33" s="157">
        <f t="shared" si="30"/>
        <v>0</v>
      </c>
      <c r="Q33" s="158">
        <f t="shared" si="31"/>
        <v>74</v>
      </c>
      <c r="R33" s="159">
        <f t="shared" si="32"/>
        <v>24.266870295737231</v>
      </c>
      <c r="S33" s="144">
        <f t="shared" si="33"/>
        <v>28</v>
      </c>
      <c r="T33" s="144">
        <f t="shared" si="34"/>
        <v>516</v>
      </c>
      <c r="U33" t="s">
        <v>119</v>
      </c>
      <c r="V33" t="s">
        <v>122</v>
      </c>
      <c r="W33" t="s">
        <v>119</v>
      </c>
      <c r="X33" s="4" t="s">
        <v>122</v>
      </c>
      <c r="Y33" s="4" t="s">
        <v>242</v>
      </c>
      <c r="Z33" s="4" t="s">
        <v>143</v>
      </c>
      <c r="AA33" s="4" t="s">
        <v>48</v>
      </c>
      <c r="AB33" s="4">
        <v>506</v>
      </c>
      <c r="AC33" s="4">
        <v>6298.92</v>
      </c>
      <c r="AD33" s="4">
        <v>3232.1170000000002</v>
      </c>
      <c r="AE33" s="4">
        <v>1.9490000000000001</v>
      </c>
      <c r="AF33" s="4">
        <v>2.1</v>
      </c>
      <c r="AG33" s="4">
        <v>12.8</v>
      </c>
      <c r="AH33" s="4">
        <v>395.26323300000001</v>
      </c>
      <c r="AI33" s="4">
        <v>3.9371390000000002</v>
      </c>
      <c r="AJ33" s="4">
        <v>131.75739300000001</v>
      </c>
      <c r="AK33" s="4">
        <v>1069</v>
      </c>
      <c r="AL33" s="4">
        <v>28</v>
      </c>
      <c r="AM33" s="4">
        <v>516</v>
      </c>
      <c r="AN33" s="4">
        <v>74</v>
      </c>
      <c r="AO33" s="4">
        <v>15.936012</v>
      </c>
      <c r="AP33" s="4">
        <v>964.2</v>
      </c>
      <c r="AQ33" s="4">
        <v>0</v>
      </c>
      <c r="AR33" s="4">
        <v>8</v>
      </c>
      <c r="AS33" s="4">
        <v>2250</v>
      </c>
      <c r="AT33" s="4">
        <v>0.44500000000000001</v>
      </c>
      <c r="AU33" s="4">
        <v>8.1920000000000002</v>
      </c>
      <c r="AV33" s="4">
        <v>46303</v>
      </c>
      <c r="AW33" s="4">
        <v>0</v>
      </c>
      <c r="AX33" s="4">
        <v>0.53</v>
      </c>
      <c r="AY33">
        <v>0.88666666666666671</v>
      </c>
      <c r="AZ33" t="s">
        <v>69</v>
      </c>
      <c r="BA33" t="s">
        <v>235</v>
      </c>
      <c r="BB33">
        <v>2</v>
      </c>
      <c r="BC33" t="s">
        <v>467</v>
      </c>
      <c r="BD33">
        <v>9</v>
      </c>
      <c r="BE33">
        <v>49510.11</v>
      </c>
      <c r="BF33">
        <v>0.12395918732557855</v>
      </c>
      <c r="BG33">
        <v>0.10991047942867965</v>
      </c>
      <c r="BH33">
        <v>283636.13199999998</v>
      </c>
      <c r="BI33">
        <v>2.1637698119504747E-2</v>
      </c>
      <c r="BJ33">
        <v>1.9185425665960876E-2</v>
      </c>
      <c r="BK33">
        <v>1</v>
      </c>
      <c r="BL33" t="s">
        <v>68</v>
      </c>
      <c r="BM33">
        <v>-1</v>
      </c>
      <c r="BN33" t="s">
        <v>492</v>
      </c>
    </row>
    <row r="34" spans="1:66">
      <c r="A34" s="139" t="str">
        <f t="shared" si="20"/>
        <v>도영운수</v>
      </c>
      <c r="B34" s="139" t="str">
        <f t="shared" si="1"/>
        <v>55</v>
      </c>
      <c r="C34" s="140" t="str">
        <f t="shared" si="21"/>
        <v>71바5900</v>
      </c>
      <c r="D34" s="115" t="str">
        <f t="shared" si="22"/>
        <v>대형</v>
      </c>
      <c r="E34" s="112" t="str">
        <f t="shared" si="16"/>
        <v>B</v>
      </c>
      <c r="F34" s="160">
        <f t="shared" si="17"/>
        <v>0.86571428571428566</v>
      </c>
      <c r="G34" s="161">
        <f t="shared" si="18"/>
        <v>1.8180000000000001</v>
      </c>
      <c r="H34" s="162">
        <f t="shared" si="19"/>
        <v>2.1</v>
      </c>
      <c r="I34" s="163">
        <f t="shared" si="23"/>
        <v>6153.41</v>
      </c>
      <c r="J34" s="164">
        <f t="shared" si="24"/>
        <v>1.7837923878406794E-2</v>
      </c>
      <c r="K34" s="164">
        <f t="shared" si="25"/>
        <v>0.36963790195592389</v>
      </c>
      <c r="L34" s="164">
        <f t="shared" si="26"/>
        <v>0.1733997897100957</v>
      </c>
      <c r="M34" s="165">
        <f t="shared" si="27"/>
        <v>14.134</v>
      </c>
      <c r="N34" s="166">
        <f t="shared" si="28"/>
        <v>8.1000000000000003E-2</v>
      </c>
      <c r="O34" s="166">
        <f t="shared" si="29"/>
        <v>19.420000000000002</v>
      </c>
      <c r="P34" s="167">
        <f t="shared" si="30"/>
        <v>0</v>
      </c>
      <c r="Q34" s="168">
        <f t="shared" si="31"/>
        <v>76</v>
      </c>
      <c r="R34" s="169">
        <f t="shared" si="32"/>
        <v>24.626848659532236</v>
      </c>
      <c r="S34" s="141">
        <f t="shared" si="33"/>
        <v>5</v>
      </c>
      <c r="T34" s="141">
        <f t="shared" si="34"/>
        <v>1195</v>
      </c>
      <c r="U34" t="s">
        <v>119</v>
      </c>
      <c r="V34" t="s">
        <v>122</v>
      </c>
      <c r="W34" s="4" t="s">
        <v>119</v>
      </c>
      <c r="X34" s="4" t="s">
        <v>122</v>
      </c>
      <c r="Y34" s="4" t="s">
        <v>243</v>
      </c>
      <c r="Z34" s="4" t="s">
        <v>143</v>
      </c>
      <c r="AA34" s="4" t="s">
        <v>48</v>
      </c>
      <c r="AB34" s="4">
        <v>506</v>
      </c>
      <c r="AC34" s="4">
        <v>6153.41</v>
      </c>
      <c r="AD34" s="4">
        <v>3384.8409999999999</v>
      </c>
      <c r="AE34" s="4">
        <v>1.8180000000000001</v>
      </c>
      <c r="AF34" s="4">
        <v>2.1</v>
      </c>
      <c r="AG34" s="4">
        <v>14.134</v>
      </c>
      <c r="AH34" s="4">
        <v>407.928246</v>
      </c>
      <c r="AI34" s="4">
        <v>7.2765930000000001</v>
      </c>
      <c r="AJ34" s="4">
        <v>150.785741</v>
      </c>
      <c r="AK34" s="4">
        <v>1067</v>
      </c>
      <c r="AL34" s="4">
        <v>5</v>
      </c>
      <c r="AM34" s="4">
        <v>1195</v>
      </c>
      <c r="AN34" s="4">
        <v>76</v>
      </c>
      <c r="AO34" s="4">
        <v>15.084540000000001</v>
      </c>
      <c r="AP34" s="4">
        <v>1725.5</v>
      </c>
      <c r="AQ34" s="4">
        <v>0</v>
      </c>
      <c r="AR34" s="4">
        <v>5</v>
      </c>
      <c r="AS34" s="4">
        <v>646</v>
      </c>
      <c r="AT34" s="4">
        <v>8.1000000000000003E-2</v>
      </c>
      <c r="AU34" s="4">
        <v>19.420000000000002</v>
      </c>
      <c r="AV34" s="4">
        <v>52456</v>
      </c>
      <c r="AW34" s="4">
        <v>0</v>
      </c>
      <c r="AX34" s="4">
        <v>0.52</v>
      </c>
      <c r="AY34">
        <v>0.90904761904761899</v>
      </c>
      <c r="AZ34" t="s">
        <v>68</v>
      </c>
      <c r="BA34" t="s">
        <v>235</v>
      </c>
      <c r="BB34">
        <v>2</v>
      </c>
      <c r="BC34" t="s">
        <v>500</v>
      </c>
      <c r="BD34">
        <v>17</v>
      </c>
      <c r="BE34">
        <v>49510.11</v>
      </c>
      <c r="BF34">
        <v>0.13577378438464385</v>
      </c>
      <c r="BG34">
        <v>0.12342483542394529</v>
      </c>
      <c r="BH34">
        <v>283636.13199999998</v>
      </c>
      <c r="BI34">
        <v>2.369999531653464E-2</v>
      </c>
      <c r="BJ34">
        <v>2.1544424313935537E-2</v>
      </c>
      <c r="BK34">
        <v>1</v>
      </c>
      <c r="BL34" t="s">
        <v>68</v>
      </c>
      <c r="BM34">
        <v>0</v>
      </c>
      <c r="BN34" t="s">
        <v>494</v>
      </c>
    </row>
    <row r="35" spans="1:66">
      <c r="A35" s="142" t="str">
        <f t="shared" si="20"/>
        <v>도영운수</v>
      </c>
      <c r="B35" s="142" t="str">
        <f t="shared" si="1"/>
        <v>65</v>
      </c>
      <c r="C35" s="143" t="str">
        <f t="shared" si="21"/>
        <v>71바5877</v>
      </c>
      <c r="D35" s="131" t="str">
        <f t="shared" si="22"/>
        <v>대형</v>
      </c>
      <c r="E35" s="128" t="str">
        <f t="shared" si="16"/>
        <v>S</v>
      </c>
      <c r="F35" s="150">
        <f t="shared" si="17"/>
        <v>0.80500000000000005</v>
      </c>
      <c r="G35" s="151">
        <f t="shared" si="18"/>
        <v>1.9319999999999999</v>
      </c>
      <c r="H35" s="152">
        <f t="shared" si="19"/>
        <v>2.4</v>
      </c>
      <c r="I35" s="153">
        <f t="shared" si="23"/>
        <v>5257.6769999999997</v>
      </c>
      <c r="J35" s="154">
        <f t="shared" si="24"/>
        <v>2.1447719578754812E-2</v>
      </c>
      <c r="K35" s="154">
        <f t="shared" si="25"/>
        <v>0.35187934521642056</v>
      </c>
      <c r="L35" s="154">
        <f t="shared" si="26"/>
        <v>0.22101015334338722</v>
      </c>
      <c r="M35" s="155">
        <f t="shared" si="27"/>
        <v>15.657999999999999</v>
      </c>
      <c r="N35" s="156">
        <f t="shared" si="28"/>
        <v>0.152</v>
      </c>
      <c r="O35" s="156">
        <f t="shared" si="29"/>
        <v>12.458</v>
      </c>
      <c r="P35" s="157">
        <f t="shared" si="30"/>
        <v>0</v>
      </c>
      <c r="Q35" s="158">
        <f t="shared" si="31"/>
        <v>76</v>
      </c>
      <c r="R35" s="159">
        <f t="shared" si="32"/>
        <v>27.526210902827128</v>
      </c>
      <c r="S35" s="144">
        <f t="shared" si="33"/>
        <v>8</v>
      </c>
      <c r="T35" s="144">
        <f t="shared" si="34"/>
        <v>655</v>
      </c>
      <c r="U35" t="s">
        <v>119</v>
      </c>
      <c r="V35" t="s">
        <v>123</v>
      </c>
      <c r="W35" t="s">
        <v>119</v>
      </c>
      <c r="X35" s="4" t="s">
        <v>123</v>
      </c>
      <c r="Y35" s="4" t="s">
        <v>245</v>
      </c>
      <c r="Z35" s="4" t="s">
        <v>143</v>
      </c>
      <c r="AA35" s="4" t="s">
        <v>48</v>
      </c>
      <c r="AB35" s="4">
        <v>506</v>
      </c>
      <c r="AC35" s="4">
        <v>5257.6769999999997</v>
      </c>
      <c r="AD35" s="4">
        <v>2721.625</v>
      </c>
      <c r="AE35" s="4">
        <v>1.9319999999999999</v>
      </c>
      <c r="AF35" s="4">
        <v>2.4</v>
      </c>
      <c r="AG35" s="4">
        <v>15.657999999999999</v>
      </c>
      <c r="AH35" s="4">
        <v>304.794082</v>
      </c>
      <c r="AI35" s="4">
        <v>6.5371379999999997</v>
      </c>
      <c r="AJ35" s="4">
        <v>107.250742</v>
      </c>
      <c r="AK35" s="4">
        <v>1162</v>
      </c>
      <c r="AL35" s="4">
        <v>8</v>
      </c>
      <c r="AM35" s="4">
        <v>655</v>
      </c>
      <c r="AN35" s="4">
        <v>76</v>
      </c>
      <c r="AO35" s="4">
        <v>17.249931</v>
      </c>
      <c r="AP35" s="4">
        <v>3823.3</v>
      </c>
      <c r="AQ35" s="4">
        <v>0</v>
      </c>
      <c r="AR35" s="4">
        <v>5</v>
      </c>
      <c r="AS35" s="4">
        <v>881</v>
      </c>
      <c r="AT35" s="4">
        <v>0.152</v>
      </c>
      <c r="AU35" s="4">
        <v>12.458</v>
      </c>
      <c r="AV35" s="4">
        <v>43348</v>
      </c>
      <c r="AW35" s="4">
        <v>0</v>
      </c>
      <c r="AX35" s="4">
        <v>0.53</v>
      </c>
      <c r="AY35">
        <v>1.0942857142857143</v>
      </c>
      <c r="AZ35" t="s">
        <v>71</v>
      </c>
      <c r="BA35" t="s">
        <v>235</v>
      </c>
      <c r="BB35">
        <v>1</v>
      </c>
      <c r="BC35" t="s">
        <v>241</v>
      </c>
      <c r="BD35">
        <v>5</v>
      </c>
      <c r="BE35">
        <v>49510.11</v>
      </c>
      <c r="BF35">
        <v>0.12332073186668338</v>
      </c>
      <c r="BG35">
        <v>0.13494811515697067</v>
      </c>
      <c r="BH35">
        <v>283636.13199999998</v>
      </c>
      <c r="BI35">
        <v>2.1526252515670325E-2</v>
      </c>
      <c r="BJ35">
        <v>2.3555870610004956E-2</v>
      </c>
      <c r="BK35">
        <v>1</v>
      </c>
      <c r="BL35" t="s">
        <v>71</v>
      </c>
      <c r="BM35">
        <v>0</v>
      </c>
      <c r="BN35" t="s">
        <v>494</v>
      </c>
    </row>
    <row r="36" spans="1:66">
      <c r="A36" s="139" t="str">
        <f t="shared" si="20"/>
        <v>도영운수</v>
      </c>
      <c r="B36" s="139" t="str">
        <f t="shared" si="1"/>
        <v>65</v>
      </c>
      <c r="C36" s="140" t="str">
        <f t="shared" si="21"/>
        <v>71바5878</v>
      </c>
      <c r="D36" s="115" t="str">
        <f t="shared" si="22"/>
        <v>대형</v>
      </c>
      <c r="E36" s="112" t="str">
        <f t="shared" si="16"/>
        <v>A</v>
      </c>
      <c r="F36" s="160">
        <f t="shared" si="17"/>
        <v>0.73375000000000001</v>
      </c>
      <c r="G36" s="161">
        <f t="shared" si="18"/>
        <v>1.7609999999999999</v>
      </c>
      <c r="H36" s="162">
        <f t="shared" si="19"/>
        <v>2.4</v>
      </c>
      <c r="I36" s="163">
        <f t="shared" si="23"/>
        <v>6715.6170000000002</v>
      </c>
      <c r="J36" s="164">
        <f t="shared" si="24"/>
        <v>3.0142082312545265E-2</v>
      </c>
      <c r="K36" s="164">
        <f t="shared" si="25"/>
        <v>0.38154273454721088</v>
      </c>
      <c r="L36" s="164">
        <f t="shared" si="26"/>
        <v>0.18523986701445302</v>
      </c>
      <c r="M36" s="165">
        <f t="shared" si="27"/>
        <v>17.436</v>
      </c>
      <c r="N36" s="166">
        <f t="shared" si="28"/>
        <v>1.742</v>
      </c>
      <c r="O36" s="166">
        <f t="shared" si="29"/>
        <v>85.218999999999994</v>
      </c>
      <c r="P36" s="167">
        <f t="shared" si="30"/>
        <v>0</v>
      </c>
      <c r="Q36" s="168">
        <f t="shared" si="31"/>
        <v>77</v>
      </c>
      <c r="R36" s="169">
        <f t="shared" si="32"/>
        <v>27.584182764587283</v>
      </c>
      <c r="S36" s="141">
        <f t="shared" si="33"/>
        <v>117</v>
      </c>
      <c r="T36" s="141">
        <f t="shared" si="34"/>
        <v>5723</v>
      </c>
      <c r="U36" t="s">
        <v>119</v>
      </c>
      <c r="V36" s="5" t="s">
        <v>123</v>
      </c>
      <c r="W36" t="s">
        <v>119</v>
      </c>
      <c r="X36" s="5" t="s">
        <v>123</v>
      </c>
      <c r="Y36" t="s">
        <v>247</v>
      </c>
      <c r="Z36" t="s">
        <v>143</v>
      </c>
      <c r="AA36" t="s">
        <v>48</v>
      </c>
      <c r="AB36">
        <v>506</v>
      </c>
      <c r="AC36" s="1">
        <v>6715.6170000000002</v>
      </c>
      <c r="AD36" s="1">
        <v>3813.4769999999999</v>
      </c>
      <c r="AE36" s="28">
        <v>1.7609999999999999</v>
      </c>
      <c r="AF36">
        <v>2.4</v>
      </c>
      <c r="AG36">
        <v>17.436</v>
      </c>
      <c r="AH36">
        <v>413.82406400000002</v>
      </c>
      <c r="AI36">
        <v>12.473519</v>
      </c>
      <c r="AJ36">
        <v>157.89156500000001</v>
      </c>
      <c r="AK36">
        <v>1244</v>
      </c>
      <c r="AL36">
        <v>117</v>
      </c>
      <c r="AM36">
        <v>5723</v>
      </c>
      <c r="AN36">
        <v>77</v>
      </c>
      <c r="AO36">
        <v>16.228193000000001</v>
      </c>
      <c r="AP36">
        <v>8138.1</v>
      </c>
      <c r="AQ36">
        <v>0</v>
      </c>
      <c r="AR36">
        <v>25</v>
      </c>
      <c r="AS36">
        <v>5036</v>
      </c>
      <c r="AT36">
        <v>1.742</v>
      </c>
      <c r="AU36">
        <v>85.218999999999994</v>
      </c>
      <c r="AV36">
        <v>0</v>
      </c>
      <c r="AW36">
        <v>0</v>
      </c>
      <c r="AX36">
        <v>0.52</v>
      </c>
      <c r="AY36">
        <v>0.96952380952380945</v>
      </c>
      <c r="AZ36" t="s">
        <v>66</v>
      </c>
      <c r="BA36" t="s">
        <v>235</v>
      </c>
      <c r="BB36">
        <v>1</v>
      </c>
      <c r="BC36" t="s">
        <v>244</v>
      </c>
      <c r="BD36">
        <v>9</v>
      </c>
      <c r="BE36">
        <v>49510.11</v>
      </c>
      <c r="BF36">
        <v>0.14070279787300008</v>
      </c>
      <c r="BG36">
        <v>0.13641471260448959</v>
      </c>
      <c r="BH36">
        <v>283636.13199999998</v>
      </c>
      <c r="BI36">
        <v>2.4560379352514934E-2</v>
      </c>
      <c r="BJ36">
        <v>2.3811872553200192E-2</v>
      </c>
      <c r="BK36">
        <v>1</v>
      </c>
      <c r="BL36" t="s">
        <v>71</v>
      </c>
      <c r="BM36">
        <v>-1</v>
      </c>
      <c r="BN36" t="s">
        <v>492</v>
      </c>
    </row>
    <row r="37" spans="1:66">
      <c r="A37" s="142" t="str">
        <f t="shared" si="20"/>
        <v>도영운수</v>
      </c>
      <c r="B37" s="142" t="str">
        <f t="shared" si="1"/>
        <v>65</v>
      </c>
      <c r="C37" s="143" t="str">
        <f t="shared" si="21"/>
        <v>71바5879</v>
      </c>
      <c r="D37" s="131" t="str">
        <f t="shared" si="22"/>
        <v>대형</v>
      </c>
      <c r="E37" s="128" t="str">
        <f t="shared" si="16"/>
        <v>C</v>
      </c>
      <c r="F37" s="150">
        <f t="shared" si="17"/>
        <v>0.92083333333333339</v>
      </c>
      <c r="G37" s="151">
        <f t="shared" si="18"/>
        <v>2.21</v>
      </c>
      <c r="H37" s="152">
        <f t="shared" si="19"/>
        <v>2.4</v>
      </c>
      <c r="I37" s="153">
        <f t="shared" si="23"/>
        <v>7347.0690000000004</v>
      </c>
      <c r="J37" s="154">
        <f t="shared" si="24"/>
        <v>8.0806059151920552E-3</v>
      </c>
      <c r="K37" s="154">
        <f t="shared" si="25"/>
        <v>0.3362680222353514</v>
      </c>
      <c r="L37" s="154">
        <f t="shared" si="26"/>
        <v>0.1964048520573306</v>
      </c>
      <c r="M37" s="155">
        <f t="shared" si="27"/>
        <v>12.603999999999999</v>
      </c>
      <c r="N37" s="156">
        <f t="shared" si="28"/>
        <v>0.59899999999999998</v>
      </c>
      <c r="O37" s="156">
        <f t="shared" si="29"/>
        <v>12.917</v>
      </c>
      <c r="P37" s="157">
        <f t="shared" si="30"/>
        <v>0</v>
      </c>
      <c r="Q37" s="158">
        <f t="shared" si="31"/>
        <v>74</v>
      </c>
      <c r="R37" s="159">
        <f t="shared" si="32"/>
        <v>26.746700011713546</v>
      </c>
      <c r="S37" s="144">
        <f t="shared" si="33"/>
        <v>44</v>
      </c>
      <c r="T37" s="144">
        <f t="shared" si="34"/>
        <v>949</v>
      </c>
      <c r="U37" t="s">
        <v>119</v>
      </c>
      <c r="V37" t="s">
        <v>123</v>
      </c>
      <c r="W37" s="4" t="s">
        <v>119</v>
      </c>
      <c r="X37" s="4" t="s">
        <v>123</v>
      </c>
      <c r="Y37" s="4" t="s">
        <v>248</v>
      </c>
      <c r="Z37" s="4" t="s">
        <v>143</v>
      </c>
      <c r="AA37" s="4" t="s">
        <v>48</v>
      </c>
      <c r="AB37" s="4">
        <v>506</v>
      </c>
      <c r="AC37" s="4">
        <v>7347.0690000000004</v>
      </c>
      <c r="AD37" s="4">
        <v>3324.047</v>
      </c>
      <c r="AE37" s="4">
        <v>2.21</v>
      </c>
      <c r="AF37" s="4">
        <v>2.4</v>
      </c>
      <c r="AG37" s="4">
        <v>12.603999999999999</v>
      </c>
      <c r="AH37" s="4">
        <v>418.95843400000001</v>
      </c>
      <c r="AI37" s="4">
        <v>3.3854380000000002</v>
      </c>
      <c r="AJ37" s="4">
        <v>140.88232400000001</v>
      </c>
      <c r="AK37" s="4">
        <v>1443</v>
      </c>
      <c r="AL37" s="4">
        <v>44</v>
      </c>
      <c r="AM37" s="4">
        <v>949</v>
      </c>
      <c r="AN37" s="4">
        <v>74</v>
      </c>
      <c r="AO37" s="4">
        <v>17.53651</v>
      </c>
      <c r="AP37" s="4">
        <v>2501.9</v>
      </c>
      <c r="AQ37" s="4">
        <v>0</v>
      </c>
      <c r="AR37" s="4">
        <v>6</v>
      </c>
      <c r="AS37" s="4">
        <v>4744</v>
      </c>
      <c r="AT37" s="4">
        <v>0.59899999999999998</v>
      </c>
      <c r="AU37" s="4">
        <v>12.917</v>
      </c>
      <c r="AV37" s="4">
        <v>59091</v>
      </c>
      <c r="AW37" s="4">
        <v>0</v>
      </c>
      <c r="AX37" s="4">
        <v>0.54</v>
      </c>
      <c r="AY37">
        <v>0.89142857142857146</v>
      </c>
      <c r="AZ37" t="s">
        <v>69</v>
      </c>
      <c r="BA37" t="s">
        <v>235</v>
      </c>
      <c r="BB37">
        <v>1</v>
      </c>
      <c r="BC37" t="s">
        <v>455</v>
      </c>
      <c r="BD37">
        <v>7</v>
      </c>
      <c r="BE37">
        <v>49510.11</v>
      </c>
      <c r="BF37">
        <v>0.12671111011468161</v>
      </c>
      <c r="BG37">
        <v>0.11295390387365904</v>
      </c>
      <c r="BH37">
        <v>283636.13199999998</v>
      </c>
      <c r="BI37">
        <v>2.2118060050261863E-2</v>
      </c>
      <c r="BJ37">
        <v>1.9716670673376291E-2</v>
      </c>
      <c r="BK37">
        <v>1</v>
      </c>
      <c r="BL37" t="s">
        <v>68</v>
      </c>
      <c r="BM37">
        <v>-1</v>
      </c>
      <c r="BN37" t="s">
        <v>492</v>
      </c>
    </row>
    <row r="38" spans="1:66">
      <c r="A38" s="139" t="str">
        <f t="shared" si="20"/>
        <v>도영운수</v>
      </c>
      <c r="B38" s="139" t="str">
        <f t="shared" si="1"/>
        <v>65</v>
      </c>
      <c r="C38" s="140" t="str">
        <f t="shared" si="21"/>
        <v>71바5885</v>
      </c>
      <c r="D38" s="115" t="str">
        <f t="shared" si="22"/>
        <v>대형</v>
      </c>
      <c r="E38" s="112" t="str">
        <f t="shared" si="16"/>
        <v>C</v>
      </c>
      <c r="F38" s="160">
        <f t="shared" si="17"/>
        <v>0.77166666666666672</v>
      </c>
      <c r="G38" s="161">
        <f t="shared" si="18"/>
        <v>1.8520000000000001</v>
      </c>
      <c r="H38" s="162">
        <f t="shared" si="19"/>
        <v>2.4</v>
      </c>
      <c r="I38" s="163">
        <f t="shared" si="23"/>
        <v>6280.2380000000003</v>
      </c>
      <c r="J38" s="164">
        <f t="shared" si="24"/>
        <v>2.5986250813852124E-2</v>
      </c>
      <c r="K38" s="164">
        <f t="shared" si="25"/>
        <v>0.37092576403430255</v>
      </c>
      <c r="L38" s="164">
        <f t="shared" si="26"/>
        <v>0.21894074715002837</v>
      </c>
      <c r="M38" s="165">
        <f t="shared" si="27"/>
        <v>18.276</v>
      </c>
      <c r="N38" s="166">
        <f t="shared" si="28"/>
        <v>0.76400000000000001</v>
      </c>
      <c r="O38" s="166">
        <f t="shared" si="29"/>
        <v>40.317</v>
      </c>
      <c r="P38" s="167">
        <f t="shared" si="30"/>
        <v>0</v>
      </c>
      <c r="Q38" s="168">
        <f t="shared" si="31"/>
        <v>76</v>
      </c>
      <c r="R38" s="169">
        <f t="shared" si="32"/>
        <v>28.364126793157418</v>
      </c>
      <c r="S38" s="141">
        <f t="shared" si="33"/>
        <v>48</v>
      </c>
      <c r="T38" s="141">
        <f t="shared" si="34"/>
        <v>2532</v>
      </c>
      <c r="U38" t="s">
        <v>119</v>
      </c>
      <c r="V38" t="s">
        <v>123</v>
      </c>
      <c r="W38" t="s">
        <v>119</v>
      </c>
      <c r="X38" s="4" t="s">
        <v>123</v>
      </c>
      <c r="Y38" s="4" t="s">
        <v>250</v>
      </c>
      <c r="Z38" s="4" t="s">
        <v>143</v>
      </c>
      <c r="AA38" s="4" t="s">
        <v>48</v>
      </c>
      <c r="AB38" s="4">
        <v>506</v>
      </c>
      <c r="AC38" s="4">
        <v>6280.2380000000003</v>
      </c>
      <c r="AD38" s="4">
        <v>3391.1860000000001</v>
      </c>
      <c r="AE38" s="4">
        <v>1.8520000000000001</v>
      </c>
      <c r="AF38" s="4">
        <v>2.4</v>
      </c>
      <c r="AG38" s="4">
        <v>18.276</v>
      </c>
      <c r="AH38" s="4">
        <v>367.13518499999998</v>
      </c>
      <c r="AI38" s="4">
        <v>9.5404669999999996</v>
      </c>
      <c r="AJ38" s="4">
        <v>136.17989900000001</v>
      </c>
      <c r="AK38" s="4">
        <v>1375</v>
      </c>
      <c r="AL38" s="4">
        <v>48</v>
      </c>
      <c r="AM38" s="4">
        <v>2532</v>
      </c>
      <c r="AN38" s="4">
        <v>76</v>
      </c>
      <c r="AO38" s="4">
        <v>17.106064</v>
      </c>
      <c r="AP38" s="4">
        <v>4941.6000000000004</v>
      </c>
      <c r="AQ38" s="4">
        <v>0</v>
      </c>
      <c r="AR38" s="4">
        <v>18</v>
      </c>
      <c r="AS38" s="4">
        <v>4454</v>
      </c>
      <c r="AT38" s="4">
        <v>0.76400000000000001</v>
      </c>
      <c r="AU38" s="4">
        <v>40.317</v>
      </c>
      <c r="AV38" s="4">
        <v>49978</v>
      </c>
      <c r="AW38" s="4">
        <v>0</v>
      </c>
      <c r="AX38" s="4">
        <v>0.55000000000000004</v>
      </c>
      <c r="AY38">
        <v>0.85916666666666663</v>
      </c>
      <c r="AZ38" t="s">
        <v>69</v>
      </c>
      <c r="BA38" t="s">
        <v>246</v>
      </c>
      <c r="BB38">
        <v>2</v>
      </c>
      <c r="BC38" t="s">
        <v>501</v>
      </c>
      <c r="BD38">
        <v>7</v>
      </c>
      <c r="BE38">
        <v>44498.292999999998</v>
      </c>
      <c r="BF38">
        <v>0.10441690426192303</v>
      </c>
      <c r="BG38">
        <v>8.9711523578368868E-2</v>
      </c>
      <c r="BH38">
        <v>283636.13199999998</v>
      </c>
      <c r="BI38">
        <v>1.6381460173064268E-2</v>
      </c>
      <c r="BJ38">
        <v>1.4074404532024383E-2</v>
      </c>
      <c r="BK38">
        <v>1</v>
      </c>
      <c r="BL38" t="s">
        <v>68</v>
      </c>
      <c r="BM38">
        <v>-1</v>
      </c>
      <c r="BN38" t="s">
        <v>492</v>
      </c>
    </row>
    <row r="39" spans="1:66">
      <c r="A39" s="142" t="str">
        <f t="shared" si="20"/>
        <v>도영운수</v>
      </c>
      <c r="B39" s="142" t="str">
        <f t="shared" si="1"/>
        <v>65</v>
      </c>
      <c r="C39" s="143" t="str">
        <f t="shared" si="21"/>
        <v>71바5887</v>
      </c>
      <c r="D39" s="131" t="str">
        <f t="shared" si="22"/>
        <v>대형</v>
      </c>
      <c r="E39" s="128" t="str">
        <f t="shared" si="16"/>
        <v>F</v>
      </c>
      <c r="F39" s="150">
        <f t="shared" si="17"/>
        <v>0.95458333333333334</v>
      </c>
      <c r="G39" s="151">
        <f t="shared" si="18"/>
        <v>2.2909999999999999</v>
      </c>
      <c r="H39" s="152">
        <f t="shared" si="19"/>
        <v>2.4</v>
      </c>
      <c r="I39" s="153">
        <f t="shared" si="23"/>
        <v>5090.5590000000002</v>
      </c>
      <c r="J39" s="154">
        <f t="shared" si="24"/>
        <v>1.6076394884769137E-2</v>
      </c>
      <c r="K39" s="154">
        <f t="shared" si="25"/>
        <v>0.33280960168711915</v>
      </c>
      <c r="L39" s="154">
        <f t="shared" si="26"/>
        <v>0.21785426708540259</v>
      </c>
      <c r="M39" s="155">
        <f t="shared" si="27"/>
        <v>13.269</v>
      </c>
      <c r="N39" s="156">
        <f t="shared" si="28"/>
        <v>0.29499999999999998</v>
      </c>
      <c r="O39" s="156">
        <f t="shared" si="29"/>
        <v>8.8989999999999991</v>
      </c>
      <c r="P39" s="157">
        <f t="shared" si="30"/>
        <v>0</v>
      </c>
      <c r="Q39" s="158">
        <f t="shared" si="31"/>
        <v>72</v>
      </c>
      <c r="R39" s="159">
        <f t="shared" si="32"/>
        <v>26.234163288362641</v>
      </c>
      <c r="S39" s="144">
        <f t="shared" si="33"/>
        <v>15</v>
      </c>
      <c r="T39" s="144">
        <f t="shared" si="34"/>
        <v>453</v>
      </c>
      <c r="U39" t="s">
        <v>119</v>
      </c>
      <c r="V39" s="5" t="s">
        <v>123</v>
      </c>
      <c r="W39" t="s">
        <v>119</v>
      </c>
      <c r="X39" s="5" t="s">
        <v>123</v>
      </c>
      <c r="Y39" t="s">
        <v>251</v>
      </c>
      <c r="Z39" t="s">
        <v>143</v>
      </c>
      <c r="AA39" t="s">
        <v>48</v>
      </c>
      <c r="AB39">
        <v>506</v>
      </c>
      <c r="AC39" s="1">
        <v>5090.5590000000002</v>
      </c>
      <c r="AD39" s="1">
        <v>2222.1210000000001</v>
      </c>
      <c r="AE39" s="28">
        <v>2.2909999999999999</v>
      </c>
      <c r="AF39">
        <v>2.4</v>
      </c>
      <c r="AG39">
        <v>13.269</v>
      </c>
      <c r="AH39">
        <v>298.01712600000002</v>
      </c>
      <c r="AI39">
        <v>4.7910409999999999</v>
      </c>
      <c r="AJ39">
        <v>99.182961000000006</v>
      </c>
      <c r="AK39">
        <v>1109</v>
      </c>
      <c r="AL39">
        <v>15</v>
      </c>
      <c r="AM39">
        <v>453</v>
      </c>
      <c r="AN39">
        <v>72</v>
      </c>
      <c r="AO39">
        <v>17.081430999999998</v>
      </c>
      <c r="AP39">
        <v>459.1</v>
      </c>
      <c r="AQ39">
        <v>0</v>
      </c>
      <c r="AR39">
        <v>3</v>
      </c>
      <c r="AS39">
        <v>1614</v>
      </c>
      <c r="AT39">
        <v>0.29499999999999998</v>
      </c>
      <c r="AU39">
        <v>8.8989999999999991</v>
      </c>
      <c r="AV39">
        <v>39194</v>
      </c>
      <c r="AW39">
        <v>0</v>
      </c>
      <c r="AX39">
        <v>0.59</v>
      </c>
      <c r="AY39">
        <v>0.76458333333333339</v>
      </c>
      <c r="AZ39" t="s">
        <v>70</v>
      </c>
      <c r="BA39" t="s">
        <v>246</v>
      </c>
      <c r="BB39">
        <v>1</v>
      </c>
      <c r="BC39" t="s">
        <v>456</v>
      </c>
      <c r="BD39">
        <v>6</v>
      </c>
      <c r="BE39">
        <v>44498.292999999998</v>
      </c>
      <c r="BF39">
        <v>0.15322515854709304</v>
      </c>
      <c r="BG39">
        <v>0.11715340247246489</v>
      </c>
      <c r="BH39">
        <v>283636.13199999998</v>
      </c>
      <c r="BI39">
        <v>2.4038749759850767E-2</v>
      </c>
      <c r="BJ39">
        <v>1.8379627420552568E-2</v>
      </c>
      <c r="BK39">
        <v>1</v>
      </c>
      <c r="BL39" t="s">
        <v>70</v>
      </c>
      <c r="BM39">
        <v>0</v>
      </c>
      <c r="BN39" t="s">
        <v>494</v>
      </c>
    </row>
    <row r="40" spans="1:66">
      <c r="A40" s="139" t="str">
        <f t="shared" si="20"/>
        <v>도영운수</v>
      </c>
      <c r="B40" s="139" t="str">
        <f t="shared" si="1"/>
        <v>65</v>
      </c>
      <c r="C40" s="140" t="str">
        <f t="shared" si="21"/>
        <v>71바5888</v>
      </c>
      <c r="D40" s="115" t="str">
        <f t="shared" si="22"/>
        <v>대형</v>
      </c>
      <c r="E40" s="112" t="str">
        <f t="shared" si="16"/>
        <v>B</v>
      </c>
      <c r="F40" s="160">
        <f t="shared" si="17"/>
        <v>0.83125000000000004</v>
      </c>
      <c r="G40" s="161">
        <f t="shared" si="18"/>
        <v>1.9950000000000001</v>
      </c>
      <c r="H40" s="162">
        <f t="shared" si="19"/>
        <v>2.4</v>
      </c>
      <c r="I40" s="163">
        <f t="shared" si="23"/>
        <v>6349.1980000000003</v>
      </c>
      <c r="J40" s="164">
        <f t="shared" si="24"/>
        <v>2.4828497060849251E-2</v>
      </c>
      <c r="K40" s="164">
        <f t="shared" si="25"/>
        <v>0.37500038091367971</v>
      </c>
      <c r="L40" s="164">
        <f t="shared" si="26"/>
        <v>0.14568769157931441</v>
      </c>
      <c r="M40" s="165">
        <f t="shared" si="27"/>
        <v>15.336</v>
      </c>
      <c r="N40" s="166">
        <f t="shared" si="28"/>
        <v>0.126</v>
      </c>
      <c r="O40" s="166">
        <f t="shared" si="29"/>
        <v>27.059000000000001</v>
      </c>
      <c r="P40" s="167">
        <f t="shared" si="30"/>
        <v>0</v>
      </c>
      <c r="Q40" s="168">
        <f t="shared" si="31"/>
        <v>73</v>
      </c>
      <c r="R40" s="169">
        <f t="shared" si="32"/>
        <v>27.50633454508916</v>
      </c>
      <c r="S40" s="141">
        <f t="shared" si="33"/>
        <v>8</v>
      </c>
      <c r="T40" s="141">
        <f t="shared" si="34"/>
        <v>1718</v>
      </c>
      <c r="U40" t="s">
        <v>119</v>
      </c>
      <c r="V40" t="s">
        <v>123</v>
      </c>
      <c r="W40" s="4" t="s">
        <v>119</v>
      </c>
      <c r="X40" s="4" t="s">
        <v>123</v>
      </c>
      <c r="Y40" s="4" t="s">
        <v>252</v>
      </c>
      <c r="Z40" s="4" t="s">
        <v>143</v>
      </c>
      <c r="AA40" s="4" t="s">
        <v>48</v>
      </c>
      <c r="AB40" s="4">
        <v>506</v>
      </c>
      <c r="AC40" s="4">
        <v>6349.1980000000003</v>
      </c>
      <c r="AD40" s="4">
        <v>3182.4920000000002</v>
      </c>
      <c r="AE40" s="4">
        <v>1.9950000000000001</v>
      </c>
      <c r="AF40" s="4">
        <v>2.4</v>
      </c>
      <c r="AG40" s="4">
        <v>15.336</v>
      </c>
      <c r="AH40" s="4">
        <v>384.60157199999998</v>
      </c>
      <c r="AI40" s="4">
        <v>9.5490790000000008</v>
      </c>
      <c r="AJ40" s="4">
        <v>144.22573600000001</v>
      </c>
      <c r="AK40" s="4">
        <v>925</v>
      </c>
      <c r="AL40" s="4">
        <v>8</v>
      </c>
      <c r="AM40" s="4">
        <v>1718</v>
      </c>
      <c r="AN40" s="4">
        <v>73</v>
      </c>
      <c r="AO40" s="4">
        <v>16.508507000000002</v>
      </c>
      <c r="AP40" s="4">
        <v>4417.3</v>
      </c>
      <c r="AQ40" s="4">
        <v>0</v>
      </c>
      <c r="AR40" s="4">
        <v>27</v>
      </c>
      <c r="AS40" s="4">
        <v>11795</v>
      </c>
      <c r="AT40" s="4">
        <v>0.126</v>
      </c>
      <c r="AU40" s="4">
        <v>27.059000000000001</v>
      </c>
      <c r="AV40" s="4">
        <v>50892</v>
      </c>
      <c r="AW40" s="4">
        <v>0</v>
      </c>
      <c r="AX40" s="4">
        <v>0.54</v>
      </c>
      <c r="AY40">
        <v>0.94750000000000001</v>
      </c>
      <c r="AZ40" t="s">
        <v>68</v>
      </c>
      <c r="BA40" t="s">
        <v>246</v>
      </c>
      <c r="BB40">
        <v>1</v>
      </c>
      <c r="BC40" t="s">
        <v>255</v>
      </c>
      <c r="BD40">
        <v>10</v>
      </c>
      <c r="BE40">
        <v>44498.292999999998</v>
      </c>
      <c r="BF40">
        <v>0.16346319172288248</v>
      </c>
      <c r="BG40">
        <v>0.15488137415743117</v>
      </c>
      <c r="BH40">
        <v>283636.13199999998</v>
      </c>
      <c r="BI40">
        <v>2.5644944981833274E-2</v>
      </c>
      <c r="BJ40">
        <v>2.4298585370287028E-2</v>
      </c>
      <c r="BK40">
        <v>1</v>
      </c>
      <c r="BL40" t="s">
        <v>66</v>
      </c>
      <c r="BM40">
        <v>-1</v>
      </c>
      <c r="BN40" t="s">
        <v>492</v>
      </c>
    </row>
    <row r="41" spans="1:66">
      <c r="A41" s="142" t="str">
        <f t="shared" si="20"/>
        <v>도영운수</v>
      </c>
      <c r="B41" s="142" t="str">
        <f t="shared" si="1"/>
        <v>65</v>
      </c>
      <c r="C41" s="143" t="str">
        <f t="shared" si="21"/>
        <v>75아1109</v>
      </c>
      <c r="D41" s="131" t="str">
        <f t="shared" si="22"/>
        <v>대형</v>
      </c>
      <c r="E41" s="128" t="str">
        <f t="shared" si="16"/>
        <v>D</v>
      </c>
      <c r="F41" s="150">
        <f t="shared" si="17"/>
        <v>1.0578260869565217</v>
      </c>
      <c r="G41" s="151">
        <f t="shared" si="18"/>
        <v>2.4329999999999998</v>
      </c>
      <c r="H41" s="152">
        <f t="shared" si="19"/>
        <v>2.2999999999999998</v>
      </c>
      <c r="I41" s="153">
        <f t="shared" si="23"/>
        <v>7246.73</v>
      </c>
      <c r="J41" s="154">
        <f t="shared" si="24"/>
        <v>9.7764804752497447E-3</v>
      </c>
      <c r="K41" s="154">
        <f t="shared" si="25"/>
        <v>0.3470564025515509</v>
      </c>
      <c r="L41" s="154">
        <f t="shared" si="26"/>
        <v>0.16641988869462504</v>
      </c>
      <c r="M41" s="155">
        <f t="shared" si="27"/>
        <v>14</v>
      </c>
      <c r="N41" s="156">
        <f t="shared" si="28"/>
        <v>0.124</v>
      </c>
      <c r="O41" s="156">
        <f t="shared" si="29"/>
        <v>12.613</v>
      </c>
      <c r="P41" s="157">
        <f t="shared" si="30"/>
        <v>0</v>
      </c>
      <c r="Q41" s="158">
        <f t="shared" si="31"/>
        <v>73</v>
      </c>
      <c r="R41" s="159">
        <f t="shared" si="32"/>
        <v>26.616747991996942</v>
      </c>
      <c r="S41" s="144">
        <f t="shared" si="33"/>
        <v>9</v>
      </c>
      <c r="T41" s="144">
        <f t="shared" si="34"/>
        <v>914</v>
      </c>
      <c r="U41" t="s">
        <v>119</v>
      </c>
      <c r="V41" t="s">
        <v>123</v>
      </c>
      <c r="W41" t="s">
        <v>119</v>
      </c>
      <c r="X41" s="4" t="s">
        <v>123</v>
      </c>
      <c r="Y41" s="4" t="s">
        <v>254</v>
      </c>
      <c r="Z41" s="4" t="s">
        <v>143</v>
      </c>
      <c r="AA41" s="4" t="s">
        <v>48</v>
      </c>
      <c r="AB41" s="4">
        <v>506</v>
      </c>
      <c r="AC41" s="4">
        <v>7246.73</v>
      </c>
      <c r="AD41" s="4">
        <v>2978.1089999999999</v>
      </c>
      <c r="AE41" s="4">
        <v>2.4329999999999998</v>
      </c>
      <c r="AF41" s="4">
        <v>2.2999999999999998</v>
      </c>
      <c r="AG41" s="4">
        <v>14</v>
      </c>
      <c r="AH41" s="4">
        <v>423.31460800000002</v>
      </c>
      <c r="AI41" s="4">
        <v>4.1385269999999998</v>
      </c>
      <c r="AJ41" s="4">
        <v>146.91404499999999</v>
      </c>
      <c r="AK41" s="4">
        <v>1206</v>
      </c>
      <c r="AL41" s="4">
        <v>9</v>
      </c>
      <c r="AM41" s="4">
        <v>914</v>
      </c>
      <c r="AN41" s="4">
        <v>73</v>
      </c>
      <c r="AO41" s="4">
        <v>17.119016999999999</v>
      </c>
      <c r="AP41" s="4">
        <v>1564.9</v>
      </c>
      <c r="AQ41" s="4">
        <v>0</v>
      </c>
      <c r="AR41" s="4">
        <v>5</v>
      </c>
      <c r="AS41" s="4">
        <v>1060</v>
      </c>
      <c r="AT41" s="4">
        <v>0.124</v>
      </c>
      <c r="AU41" s="4">
        <v>12.613</v>
      </c>
      <c r="AV41" s="4">
        <v>56975</v>
      </c>
      <c r="AW41" s="4">
        <v>0</v>
      </c>
      <c r="AX41" s="4">
        <v>0.64</v>
      </c>
      <c r="AY41">
        <v>0.81083333333333329</v>
      </c>
      <c r="AZ41" t="s">
        <v>67</v>
      </c>
      <c r="BA41" t="s">
        <v>246</v>
      </c>
      <c r="BB41">
        <v>1</v>
      </c>
      <c r="BC41" t="s">
        <v>481</v>
      </c>
      <c r="BD41">
        <v>11</v>
      </c>
      <c r="BE41">
        <v>44498.292999999998</v>
      </c>
      <c r="BF41">
        <v>0.14169130038314054</v>
      </c>
      <c r="BG41">
        <v>0.11488802939399645</v>
      </c>
      <c r="BH41">
        <v>283636.13199999998</v>
      </c>
      <c r="BI41">
        <v>2.2229258859022941E-2</v>
      </c>
      <c r="BJ41">
        <v>1.80242240581911E-2</v>
      </c>
      <c r="BK41">
        <v>1</v>
      </c>
      <c r="BL41" t="s">
        <v>69</v>
      </c>
      <c r="BM41">
        <v>-1</v>
      </c>
      <c r="BN41" t="s">
        <v>492</v>
      </c>
    </row>
    <row r="42" spans="1:66">
      <c r="A42" s="139" t="str">
        <f t="shared" si="20"/>
        <v>도영운수</v>
      </c>
      <c r="B42" s="139" t="str">
        <f t="shared" si="1"/>
        <v>65-1</v>
      </c>
      <c r="C42" s="140" t="str">
        <f t="shared" si="21"/>
        <v>71바5860</v>
      </c>
      <c r="D42" s="115" t="str">
        <f t="shared" si="22"/>
        <v>대형</v>
      </c>
      <c r="E42" s="112" t="str">
        <f t="shared" si="16"/>
        <v>B</v>
      </c>
      <c r="F42" s="160">
        <f t="shared" si="17"/>
        <v>0.80217391304347829</v>
      </c>
      <c r="G42" s="161">
        <f t="shared" si="18"/>
        <v>1.845</v>
      </c>
      <c r="H42" s="162">
        <f t="shared" si="19"/>
        <v>2.2999999999999998</v>
      </c>
      <c r="I42" s="163">
        <f t="shared" si="23"/>
        <v>4400.7039999999997</v>
      </c>
      <c r="J42" s="164">
        <f t="shared" si="24"/>
        <v>1.2094310219102724E-2</v>
      </c>
      <c r="K42" s="164">
        <f t="shared" si="25"/>
        <v>0.35291308177475794</v>
      </c>
      <c r="L42" s="164">
        <f t="shared" si="26"/>
        <v>0.11089134829336397</v>
      </c>
      <c r="M42" s="165">
        <f t="shared" si="27"/>
        <v>13.397</v>
      </c>
      <c r="N42" s="166">
        <f t="shared" si="28"/>
        <v>0.13600000000000001</v>
      </c>
      <c r="O42" s="166">
        <f t="shared" si="29"/>
        <v>9.2260000000000009</v>
      </c>
      <c r="P42" s="167">
        <f t="shared" si="30"/>
        <v>0</v>
      </c>
      <c r="Q42" s="168">
        <f t="shared" si="31"/>
        <v>71</v>
      </c>
      <c r="R42" s="169">
        <f t="shared" si="32"/>
        <v>23.673903394046661</v>
      </c>
      <c r="S42" s="141">
        <f t="shared" si="33"/>
        <v>6</v>
      </c>
      <c r="T42" s="141">
        <f t="shared" si="34"/>
        <v>406</v>
      </c>
      <c r="U42" t="s">
        <v>119</v>
      </c>
      <c r="V42" t="s">
        <v>124</v>
      </c>
      <c r="W42" t="s">
        <v>119</v>
      </c>
      <c r="X42" s="4" t="s">
        <v>124</v>
      </c>
      <c r="Y42" s="4" t="s">
        <v>256</v>
      </c>
      <c r="Z42" s="4" t="s">
        <v>143</v>
      </c>
      <c r="AA42" s="4" t="s">
        <v>48</v>
      </c>
      <c r="AB42" s="4">
        <v>506</v>
      </c>
      <c r="AC42" s="4">
        <v>4400.7039999999997</v>
      </c>
      <c r="AD42" s="4">
        <v>2384.596</v>
      </c>
      <c r="AE42" s="4">
        <v>1.845</v>
      </c>
      <c r="AF42" s="4">
        <v>2.2999999999999998</v>
      </c>
      <c r="AG42" s="4">
        <v>13.397</v>
      </c>
      <c r="AH42" s="4">
        <v>292.74104399999999</v>
      </c>
      <c r="AI42" s="4">
        <v>3.5405009999999999</v>
      </c>
      <c r="AJ42" s="4">
        <v>103.312144</v>
      </c>
      <c r="AK42" s="4">
        <v>488</v>
      </c>
      <c r="AL42" s="4">
        <v>6</v>
      </c>
      <c r="AM42" s="4">
        <v>406</v>
      </c>
      <c r="AN42" s="4">
        <v>71</v>
      </c>
      <c r="AO42" s="4">
        <v>15.032753</v>
      </c>
      <c r="AP42" s="4">
        <v>835.8</v>
      </c>
      <c r="AQ42" s="4">
        <v>0</v>
      </c>
      <c r="AR42" s="4">
        <v>15</v>
      </c>
      <c r="AS42" s="4">
        <v>6868</v>
      </c>
      <c r="AT42" s="4">
        <v>0.13600000000000001</v>
      </c>
      <c r="AU42" s="4">
        <v>9.2260000000000009</v>
      </c>
      <c r="AV42" s="4">
        <v>33050</v>
      </c>
      <c r="AW42" s="4">
        <v>0</v>
      </c>
      <c r="AX42" s="4">
        <v>0.53</v>
      </c>
      <c r="AY42">
        <v>0.9308333333333334</v>
      </c>
      <c r="AZ42" t="s">
        <v>68</v>
      </c>
      <c r="BA42" t="s">
        <v>246</v>
      </c>
      <c r="BB42">
        <v>2</v>
      </c>
      <c r="BC42" t="s">
        <v>482</v>
      </c>
      <c r="BD42">
        <v>13</v>
      </c>
      <c r="BE42">
        <v>44498.292999999998</v>
      </c>
      <c r="BF42">
        <v>0.16140297786254409</v>
      </c>
      <c r="BG42">
        <v>0.15023927189371813</v>
      </c>
      <c r="BH42">
        <v>283636.13199999998</v>
      </c>
      <c r="BI42">
        <v>2.5321728051206114E-2</v>
      </c>
      <c r="BJ42">
        <v>2.3570308527664358E-2</v>
      </c>
      <c r="BK42">
        <v>1</v>
      </c>
      <c r="BL42" t="s">
        <v>66</v>
      </c>
      <c r="BM42">
        <v>-1</v>
      </c>
      <c r="BN42" t="s">
        <v>492</v>
      </c>
    </row>
    <row r="43" spans="1:66">
      <c r="A43" s="142" t="str">
        <f t="shared" si="20"/>
        <v>도영운수</v>
      </c>
      <c r="B43" s="142" t="str">
        <f t="shared" si="1"/>
        <v>65-1</v>
      </c>
      <c r="C43" s="143" t="str">
        <f t="shared" si="21"/>
        <v>71바5881</v>
      </c>
      <c r="D43" s="131" t="str">
        <f t="shared" si="22"/>
        <v>대형</v>
      </c>
      <c r="E43" s="128" t="str">
        <f t="shared" si="16"/>
        <v>C</v>
      </c>
      <c r="F43" s="150">
        <f t="shared" si="17"/>
        <v>0.78565217391304354</v>
      </c>
      <c r="G43" s="151">
        <f t="shared" si="18"/>
        <v>1.8069999999999999</v>
      </c>
      <c r="H43" s="152">
        <f t="shared" si="19"/>
        <v>2.2999999999999998</v>
      </c>
      <c r="I43" s="153">
        <f t="shared" si="23"/>
        <v>5492.5780000000004</v>
      </c>
      <c r="J43" s="154">
        <f t="shared" si="24"/>
        <v>1.3652189068681953E-2</v>
      </c>
      <c r="K43" s="154">
        <f t="shared" si="25"/>
        <v>0.36469573190464571</v>
      </c>
      <c r="L43" s="154">
        <f t="shared" si="26"/>
        <v>0.23559064614102884</v>
      </c>
      <c r="M43" s="155">
        <f t="shared" si="27"/>
        <v>17.539000000000001</v>
      </c>
      <c r="N43" s="156">
        <f t="shared" si="28"/>
        <v>0.109</v>
      </c>
      <c r="O43" s="156">
        <f t="shared" si="29"/>
        <v>18.861999999999998</v>
      </c>
      <c r="P43" s="157">
        <f t="shared" si="30"/>
        <v>0</v>
      </c>
      <c r="Q43" s="158">
        <f t="shared" si="31"/>
        <v>73</v>
      </c>
      <c r="R43" s="159">
        <f t="shared" si="32"/>
        <v>23.466669533184142</v>
      </c>
      <c r="S43" s="144">
        <f t="shared" si="33"/>
        <v>6</v>
      </c>
      <c r="T43" s="144">
        <f t="shared" si="34"/>
        <v>1036</v>
      </c>
      <c r="U43" t="s">
        <v>119</v>
      </c>
      <c r="V43" s="257" t="s">
        <v>124</v>
      </c>
      <c r="W43" s="4" t="s">
        <v>119</v>
      </c>
      <c r="X43" s="257" t="s">
        <v>124</v>
      </c>
      <c r="Y43" s="4" t="s">
        <v>257</v>
      </c>
      <c r="Z43" s="4" t="s">
        <v>143</v>
      </c>
      <c r="AA43" s="4" t="s">
        <v>48</v>
      </c>
      <c r="AB43" s="4">
        <v>506</v>
      </c>
      <c r="AC43" s="4">
        <v>5492.5780000000004</v>
      </c>
      <c r="AD43" s="4">
        <v>3038.9380000000001</v>
      </c>
      <c r="AE43" s="4">
        <v>1.8069999999999999</v>
      </c>
      <c r="AF43" s="4">
        <v>2.2999999999999998</v>
      </c>
      <c r="AG43" s="4">
        <v>17.539000000000001</v>
      </c>
      <c r="AH43" s="4">
        <v>376.51075400000002</v>
      </c>
      <c r="AI43" s="4">
        <v>5.1401960000000004</v>
      </c>
      <c r="AJ43" s="4">
        <v>137.31186500000001</v>
      </c>
      <c r="AK43" s="4">
        <v>1294</v>
      </c>
      <c r="AL43" s="4">
        <v>6</v>
      </c>
      <c r="AM43" s="4">
        <v>1036</v>
      </c>
      <c r="AN43" s="4">
        <v>73</v>
      </c>
      <c r="AO43" s="4">
        <v>14.588103</v>
      </c>
      <c r="AP43" s="4">
        <v>2974.9</v>
      </c>
      <c r="AQ43" s="4">
        <v>0</v>
      </c>
      <c r="AR43" s="4">
        <v>21</v>
      </c>
      <c r="AS43" s="4">
        <v>6185</v>
      </c>
      <c r="AT43" s="4">
        <v>0.109</v>
      </c>
      <c r="AU43" s="4">
        <v>18.861999999999998</v>
      </c>
      <c r="AV43" s="4">
        <v>40197</v>
      </c>
      <c r="AW43" s="4">
        <v>0</v>
      </c>
      <c r="AX43" s="4">
        <v>0.63</v>
      </c>
      <c r="AY43">
        <v>0.87458333333333349</v>
      </c>
      <c r="AZ43" t="s">
        <v>69</v>
      </c>
      <c r="BA43" t="s">
        <v>246</v>
      </c>
      <c r="BB43">
        <v>1</v>
      </c>
      <c r="BC43" t="s">
        <v>253</v>
      </c>
      <c r="BD43">
        <v>3</v>
      </c>
      <c r="BE43">
        <v>44498.292999999998</v>
      </c>
      <c r="BF43">
        <v>0.1163223272407326</v>
      </c>
      <c r="BG43">
        <v>0.10173356869929075</v>
      </c>
      <c r="BH43">
        <v>283636.13199999998</v>
      </c>
      <c r="BI43">
        <v>1.8249244070215994E-2</v>
      </c>
      <c r="BJ43">
        <v>1.5960484709743074E-2</v>
      </c>
      <c r="BK43">
        <v>1</v>
      </c>
      <c r="BL43" t="s">
        <v>66</v>
      </c>
      <c r="BM43">
        <v>-2</v>
      </c>
      <c r="BN43" t="s">
        <v>492</v>
      </c>
    </row>
    <row r="44" spans="1:66">
      <c r="A44" s="139" t="str">
        <f t="shared" si="20"/>
        <v>도영운수</v>
      </c>
      <c r="B44" s="139" t="str">
        <f t="shared" si="1"/>
        <v>65-1</v>
      </c>
      <c r="C44" s="140" t="str">
        <f t="shared" si="21"/>
        <v>71바5882</v>
      </c>
      <c r="D44" s="115" t="str">
        <f t="shared" si="22"/>
        <v>대형</v>
      </c>
      <c r="E44" s="112" t="str">
        <f t="shared" si="16"/>
        <v>S</v>
      </c>
      <c r="F44" s="160">
        <f t="shared" si="17"/>
        <v>0.77818181818181809</v>
      </c>
      <c r="G44" s="161">
        <f t="shared" si="18"/>
        <v>1.712</v>
      </c>
      <c r="H44" s="162">
        <f t="shared" si="19"/>
        <v>2.2000000000000002</v>
      </c>
      <c r="I44" s="163">
        <f t="shared" si="23"/>
        <v>4605.0069999999996</v>
      </c>
      <c r="J44" s="164">
        <f t="shared" si="24"/>
        <v>3.6649607096543337E-2</v>
      </c>
      <c r="K44" s="164">
        <f t="shared" si="25"/>
        <v>0.35170067573517166</v>
      </c>
      <c r="L44" s="164">
        <f t="shared" si="26"/>
        <v>0.12681848257776807</v>
      </c>
      <c r="M44" s="165">
        <f t="shared" si="27"/>
        <v>17.190999999999999</v>
      </c>
      <c r="N44" s="166">
        <f t="shared" si="28"/>
        <v>1.4330000000000001</v>
      </c>
      <c r="O44" s="166">
        <f t="shared" si="29"/>
        <v>26.231999999999999</v>
      </c>
      <c r="P44" s="167">
        <f t="shared" si="30"/>
        <v>0</v>
      </c>
      <c r="Q44" s="168">
        <f t="shared" si="31"/>
        <v>75</v>
      </c>
      <c r="R44" s="169">
        <f t="shared" si="32"/>
        <v>25.09345882419511</v>
      </c>
      <c r="S44" s="141">
        <f t="shared" si="33"/>
        <v>66</v>
      </c>
      <c r="T44" s="141">
        <f t="shared" si="34"/>
        <v>1208</v>
      </c>
      <c r="U44" t="s">
        <v>119</v>
      </c>
      <c r="V44" s="257" t="s">
        <v>124</v>
      </c>
      <c r="W44" t="s">
        <v>119</v>
      </c>
      <c r="X44" s="257" t="s">
        <v>124</v>
      </c>
      <c r="Y44" s="4" t="s">
        <v>258</v>
      </c>
      <c r="Z44" s="4" t="s">
        <v>143</v>
      </c>
      <c r="AA44" s="4" t="s">
        <v>48</v>
      </c>
      <c r="AB44" s="4">
        <v>506</v>
      </c>
      <c r="AC44" s="4">
        <v>4605.0069999999996</v>
      </c>
      <c r="AD44" s="4">
        <v>2690.1120000000001</v>
      </c>
      <c r="AE44" s="4">
        <v>1.712</v>
      </c>
      <c r="AF44" s="4">
        <v>2.2000000000000002</v>
      </c>
      <c r="AG44" s="4">
        <v>17.190999999999999</v>
      </c>
      <c r="AH44" s="4">
        <v>300.03159299999999</v>
      </c>
      <c r="AI44" s="4">
        <v>10.996040000000001</v>
      </c>
      <c r="AJ44" s="4">
        <v>105.521314</v>
      </c>
      <c r="AK44" s="4">
        <v>584</v>
      </c>
      <c r="AL44" s="4">
        <v>66</v>
      </c>
      <c r="AM44" s="4">
        <v>1208</v>
      </c>
      <c r="AN44" s="4">
        <v>75</v>
      </c>
      <c r="AO44" s="4">
        <v>15.348406000000001</v>
      </c>
      <c r="AP44" s="4">
        <v>2875.5</v>
      </c>
      <c r="AQ44" s="4">
        <v>0</v>
      </c>
      <c r="AR44" s="4">
        <v>17</v>
      </c>
      <c r="AS44" s="4">
        <v>5618</v>
      </c>
      <c r="AT44" s="4">
        <v>1.4330000000000001</v>
      </c>
      <c r="AU44" s="4">
        <v>26.231999999999999</v>
      </c>
      <c r="AV44" s="4">
        <v>2504</v>
      </c>
      <c r="AW44" s="4">
        <v>0</v>
      </c>
      <c r="AX44" s="4">
        <v>0.55000000000000004</v>
      </c>
      <c r="AY44">
        <v>1.0869565217391306</v>
      </c>
      <c r="AZ44" t="s">
        <v>71</v>
      </c>
      <c r="BA44" t="s">
        <v>246</v>
      </c>
      <c r="BB44">
        <v>1</v>
      </c>
      <c r="BC44" t="s">
        <v>249</v>
      </c>
      <c r="BD44">
        <v>11</v>
      </c>
      <c r="BE44">
        <v>44498.292999999998</v>
      </c>
      <c r="BF44">
        <v>0.15947813998168425</v>
      </c>
      <c r="BG44">
        <v>0.17334580432791769</v>
      </c>
      <c r="BH44">
        <v>283636.13199999998</v>
      </c>
      <c r="BI44">
        <v>2.5019749599462175E-2</v>
      </c>
      <c r="BJ44">
        <v>2.719537999941541E-2</v>
      </c>
      <c r="BK44">
        <v>1</v>
      </c>
      <c r="BL44" t="s">
        <v>71</v>
      </c>
      <c r="BM44">
        <v>0</v>
      </c>
      <c r="BN44" t="s">
        <v>494</v>
      </c>
    </row>
    <row r="45" spans="1:66">
      <c r="A45" s="142" t="str">
        <f t="shared" si="20"/>
        <v>도영운수</v>
      </c>
      <c r="B45" s="142" t="str">
        <f t="shared" si="1"/>
        <v>65-1</v>
      </c>
      <c r="C45" s="143" t="str">
        <f t="shared" si="21"/>
        <v>71바5883</v>
      </c>
      <c r="D45" s="131" t="str">
        <f t="shared" si="22"/>
        <v>대형</v>
      </c>
      <c r="E45" s="128" t="str">
        <f t="shared" si="16"/>
        <v>D</v>
      </c>
      <c r="F45" s="150">
        <f t="shared" si="17"/>
        <v>0.79739130434782624</v>
      </c>
      <c r="G45" s="151">
        <f t="shared" si="18"/>
        <v>1.8340000000000001</v>
      </c>
      <c r="H45" s="152">
        <f t="shared" si="19"/>
        <v>2.2999999999999998</v>
      </c>
      <c r="I45" s="153">
        <f t="shared" si="23"/>
        <v>6273.2070000000003</v>
      </c>
      <c r="J45" s="154">
        <f t="shared" si="24"/>
        <v>2.8445684274120649E-2</v>
      </c>
      <c r="K45" s="154">
        <f t="shared" si="25"/>
        <v>0.35224446917165642</v>
      </c>
      <c r="L45" s="154">
        <f t="shared" si="26"/>
        <v>0.22875062149232442</v>
      </c>
      <c r="M45" s="155">
        <f t="shared" si="27"/>
        <v>13.962</v>
      </c>
      <c r="N45" s="156">
        <f t="shared" si="28"/>
        <v>0.36699999999999999</v>
      </c>
      <c r="O45" s="156">
        <f t="shared" si="29"/>
        <v>9.4209999999999994</v>
      </c>
      <c r="P45" s="157">
        <f t="shared" si="30"/>
        <v>0</v>
      </c>
      <c r="Q45" s="158">
        <f t="shared" si="31"/>
        <v>72</v>
      </c>
      <c r="R45" s="159">
        <f t="shared" si="32"/>
        <v>24.182250671075789</v>
      </c>
      <c r="S45" s="144">
        <f t="shared" si="33"/>
        <v>23</v>
      </c>
      <c r="T45" s="144">
        <f t="shared" si="34"/>
        <v>591</v>
      </c>
      <c r="U45" t="s">
        <v>119</v>
      </c>
      <c r="V45" s="257" t="s">
        <v>124</v>
      </c>
      <c r="W45" t="s">
        <v>119</v>
      </c>
      <c r="X45" s="257" t="s">
        <v>124</v>
      </c>
      <c r="Y45" s="4" t="s">
        <v>259</v>
      </c>
      <c r="Z45" s="4" t="s">
        <v>143</v>
      </c>
      <c r="AA45" s="4" t="s">
        <v>48</v>
      </c>
      <c r="AB45" s="4">
        <v>506</v>
      </c>
      <c r="AC45" s="4">
        <v>6273.2070000000003</v>
      </c>
      <c r="AD45" s="4">
        <v>3419.7579999999998</v>
      </c>
      <c r="AE45" s="4">
        <v>1.8340000000000001</v>
      </c>
      <c r="AF45" s="4">
        <v>2.2999999999999998</v>
      </c>
      <c r="AG45" s="4">
        <v>13.962</v>
      </c>
      <c r="AH45" s="4">
        <v>418.87545699999998</v>
      </c>
      <c r="AI45" s="4">
        <v>11.915198999999999</v>
      </c>
      <c r="AJ45" s="4">
        <v>147.54656299999999</v>
      </c>
      <c r="AK45" s="4">
        <v>1435</v>
      </c>
      <c r="AL45" s="4">
        <v>23</v>
      </c>
      <c r="AM45" s="4">
        <v>591</v>
      </c>
      <c r="AN45" s="4">
        <v>72</v>
      </c>
      <c r="AO45" s="4">
        <v>14.976305</v>
      </c>
      <c r="AP45" s="4">
        <v>1860.9</v>
      </c>
      <c r="AQ45" s="4">
        <v>0</v>
      </c>
      <c r="AR45" s="4">
        <v>22</v>
      </c>
      <c r="AS45" s="4">
        <v>5209</v>
      </c>
      <c r="AT45" s="4">
        <v>0.36699999999999999</v>
      </c>
      <c r="AU45" s="4">
        <v>9.4209999999999994</v>
      </c>
      <c r="AV45" s="4">
        <v>25717</v>
      </c>
      <c r="AW45" s="4">
        <v>0</v>
      </c>
      <c r="AX45" s="4">
        <v>0.53</v>
      </c>
      <c r="AY45">
        <v>0.84739130434782617</v>
      </c>
      <c r="AZ45" t="s">
        <v>67</v>
      </c>
      <c r="BA45" t="s">
        <v>502</v>
      </c>
      <c r="BB45">
        <v>2</v>
      </c>
      <c r="BC45" t="s">
        <v>503</v>
      </c>
      <c r="BD45">
        <v>8</v>
      </c>
      <c r="BE45">
        <v>40390.744999999995</v>
      </c>
      <c r="BF45">
        <v>0.13259854454281544</v>
      </c>
      <c r="BG45">
        <v>0.1123628536147597</v>
      </c>
      <c r="BH45">
        <v>283636.13199999998</v>
      </c>
      <c r="BI45">
        <v>1.8882481446334209E-2</v>
      </c>
      <c r="BJ45">
        <v>1.6000850582132773E-2</v>
      </c>
      <c r="BK45">
        <v>1</v>
      </c>
      <c r="BL45" t="s">
        <v>69</v>
      </c>
      <c r="BM45">
        <v>-1</v>
      </c>
      <c r="BN45" t="s">
        <v>492</v>
      </c>
    </row>
    <row r="46" spans="1:66">
      <c r="A46" s="139" t="str">
        <f t="shared" ref="A46:A52" si="35">W46</f>
        <v>도영운수</v>
      </c>
      <c r="B46" s="139" t="str">
        <f t="shared" si="1"/>
        <v>65-1</v>
      </c>
      <c r="C46" s="140" t="str">
        <f t="shared" ref="C46:C52" si="36">Y46</f>
        <v>71바5889</v>
      </c>
      <c r="D46" s="115" t="str">
        <f t="shared" ref="D46:D52" si="37">Z46</f>
        <v>대형</v>
      </c>
      <c r="E46" s="112" t="str">
        <f t="shared" ref="E46:E52" si="38">AZ46</f>
        <v>D</v>
      </c>
      <c r="F46" s="160">
        <f t="shared" ref="F46:F52" si="39">G46/H46</f>
        <v>0.82260869565217398</v>
      </c>
      <c r="G46" s="161">
        <f t="shared" ref="G46:G52" si="40">AE46</f>
        <v>1.8919999999999999</v>
      </c>
      <c r="H46" s="162">
        <f t="shared" ref="H46:H52" si="41">AF46</f>
        <v>2.2999999999999998</v>
      </c>
      <c r="I46" s="163">
        <f t="shared" ref="I46:I52" si="42">AC46</f>
        <v>5534.37</v>
      </c>
      <c r="J46" s="164">
        <f t="shared" ref="J46:J52" si="43">AI46/AH46</f>
        <v>1.8413936437270476E-2</v>
      </c>
      <c r="K46" s="164">
        <f t="shared" ref="K46:K52" si="44">AJ46/AH46</f>
        <v>0.368770237982458</v>
      </c>
      <c r="L46" s="164">
        <f t="shared" ref="L46:L52" si="45">AK46/AC46</f>
        <v>0.18195386286063275</v>
      </c>
      <c r="M46" s="165">
        <f t="shared" ref="M46:M52" si="46">AG46</f>
        <v>14.266999999999999</v>
      </c>
      <c r="N46" s="166">
        <f t="shared" ref="N46:N52" si="47">IF(AW46=0,AT46,"속도계이상")</f>
        <v>0.27100000000000002</v>
      </c>
      <c r="O46" s="166">
        <f t="shared" ref="O46:O52" si="48">IF(AW46=0,AU46,"속도계이상")</f>
        <v>16.478999999999999</v>
      </c>
      <c r="P46" s="167">
        <f t="shared" ref="P46:P52" si="49">AQ46/60</f>
        <v>0</v>
      </c>
      <c r="Q46" s="168">
        <f t="shared" ref="Q46:Q52" si="50">AN46</f>
        <v>75</v>
      </c>
      <c r="R46" s="169">
        <f t="shared" ref="R46:R52" si="51">AC46/(AH46-AI46-AJ46)</f>
        <v>24.379073602339261</v>
      </c>
      <c r="S46" s="141">
        <f t="shared" ref="S46:S52" si="52">IF(AW46=0,AL46,"속도계이상")</f>
        <v>15</v>
      </c>
      <c r="T46" s="141">
        <f t="shared" ref="T46:T52" si="53">IF(AW46=0,AM46,"속도계이상")</f>
        <v>912</v>
      </c>
      <c r="U46" t="s">
        <v>119</v>
      </c>
      <c r="V46" s="257" t="s">
        <v>124</v>
      </c>
      <c r="W46" t="s">
        <v>119</v>
      </c>
      <c r="X46" s="257" t="s">
        <v>124</v>
      </c>
      <c r="Y46" s="4" t="s">
        <v>260</v>
      </c>
      <c r="Z46" s="4" t="s">
        <v>143</v>
      </c>
      <c r="AA46" s="4" t="s">
        <v>48</v>
      </c>
      <c r="AB46" s="4">
        <v>506</v>
      </c>
      <c r="AC46" s="4">
        <v>5534.37</v>
      </c>
      <c r="AD46" s="4">
        <v>2925.7510000000002</v>
      </c>
      <c r="AE46" s="4">
        <v>1.8919999999999999</v>
      </c>
      <c r="AF46" s="4">
        <v>2.2999999999999998</v>
      </c>
      <c r="AG46" s="4">
        <v>14.266999999999999</v>
      </c>
      <c r="AH46" s="4">
        <v>370.44268199999999</v>
      </c>
      <c r="AI46" s="4">
        <v>6.8213080000000001</v>
      </c>
      <c r="AJ46" s="4">
        <v>136.60823600000001</v>
      </c>
      <c r="AK46" s="4">
        <v>1007</v>
      </c>
      <c r="AL46" s="4">
        <v>15</v>
      </c>
      <c r="AM46" s="4">
        <v>912</v>
      </c>
      <c r="AN46" s="4">
        <v>75</v>
      </c>
      <c r="AO46" s="4">
        <v>14.939882000000001</v>
      </c>
      <c r="AP46" s="4">
        <v>1947.7</v>
      </c>
      <c r="AQ46" s="4">
        <v>0</v>
      </c>
      <c r="AR46" s="4">
        <v>19</v>
      </c>
      <c r="AS46" s="4">
        <v>4120</v>
      </c>
      <c r="AT46" s="4">
        <v>0.27100000000000002</v>
      </c>
      <c r="AU46" s="4">
        <v>16.478999999999999</v>
      </c>
      <c r="AV46" s="4">
        <v>41028</v>
      </c>
      <c r="AW46" s="4">
        <v>0</v>
      </c>
      <c r="AX46" s="4">
        <v>0.55000000000000004</v>
      </c>
      <c r="AY46">
        <v>0.83434782608695657</v>
      </c>
      <c r="AZ46" t="s">
        <v>67</v>
      </c>
      <c r="BA46" t="s">
        <v>502</v>
      </c>
      <c r="BB46">
        <v>4</v>
      </c>
      <c r="BC46" t="s">
        <v>504</v>
      </c>
      <c r="BD46">
        <v>7</v>
      </c>
      <c r="BE46">
        <v>40390.744999999995</v>
      </c>
      <c r="BF46">
        <v>0.15071103541170139</v>
      </c>
      <c r="BG46">
        <v>0.12574542476306738</v>
      </c>
      <c r="BH46">
        <v>283636.13199999998</v>
      </c>
      <c r="BI46">
        <v>2.1461761437361587E-2</v>
      </c>
      <c r="BJ46">
        <v>1.7906573999259517E-2</v>
      </c>
      <c r="BK46">
        <v>1</v>
      </c>
      <c r="BL46" t="s">
        <v>69</v>
      </c>
      <c r="BM46">
        <v>-1</v>
      </c>
      <c r="BN46" t="s">
        <v>492</v>
      </c>
    </row>
    <row r="47" spans="1:66">
      <c r="A47" s="142" t="str">
        <f t="shared" si="35"/>
        <v>도영운수</v>
      </c>
      <c r="B47" s="142" t="str">
        <f t="shared" si="1"/>
        <v>65-1</v>
      </c>
      <c r="C47" s="143" t="str">
        <f t="shared" si="36"/>
        <v>71바5893</v>
      </c>
      <c r="D47" s="131" t="str">
        <f t="shared" si="37"/>
        <v>대형</v>
      </c>
      <c r="E47" s="128" t="str">
        <f t="shared" si="38"/>
        <v>F</v>
      </c>
      <c r="F47" s="150">
        <f t="shared" si="39"/>
        <v>0.83818181818181814</v>
      </c>
      <c r="G47" s="151">
        <f t="shared" si="40"/>
        <v>1.8440000000000001</v>
      </c>
      <c r="H47" s="152">
        <f t="shared" si="41"/>
        <v>2.2000000000000002</v>
      </c>
      <c r="I47" s="153">
        <f t="shared" si="42"/>
        <v>6489.3490000000002</v>
      </c>
      <c r="J47" s="154">
        <f t="shared" si="43"/>
        <v>1.1704175257336543E-2</v>
      </c>
      <c r="K47" s="154">
        <f t="shared" si="44"/>
        <v>0.36096604263775905</v>
      </c>
      <c r="L47" s="154">
        <f t="shared" si="45"/>
        <v>0.2219020736902885</v>
      </c>
      <c r="M47" s="155">
        <f t="shared" si="46"/>
        <v>15.1</v>
      </c>
      <c r="N47" s="156">
        <f t="shared" si="47"/>
        <v>0.308</v>
      </c>
      <c r="O47" s="156">
        <f t="shared" si="48"/>
        <v>23.978000000000002</v>
      </c>
      <c r="P47" s="157">
        <f t="shared" si="49"/>
        <v>0</v>
      </c>
      <c r="Q47" s="158">
        <f t="shared" si="50"/>
        <v>74</v>
      </c>
      <c r="R47" s="159">
        <f t="shared" si="51"/>
        <v>24.689551672393566</v>
      </c>
      <c r="S47" s="144">
        <f t="shared" si="52"/>
        <v>20</v>
      </c>
      <c r="T47" s="144">
        <f t="shared" si="53"/>
        <v>1556</v>
      </c>
      <c r="U47" t="s">
        <v>119</v>
      </c>
      <c r="V47" s="257" t="s">
        <v>124</v>
      </c>
      <c r="W47" t="s">
        <v>119</v>
      </c>
      <c r="X47" s="257" t="s">
        <v>124</v>
      </c>
      <c r="Y47" s="4" t="s">
        <v>261</v>
      </c>
      <c r="Z47" s="4" t="s">
        <v>143</v>
      </c>
      <c r="AA47" s="4" t="s">
        <v>48</v>
      </c>
      <c r="AB47" s="4">
        <v>506</v>
      </c>
      <c r="AC47" s="4">
        <v>6489.3490000000002</v>
      </c>
      <c r="AD47" s="4">
        <v>3520.0030000000002</v>
      </c>
      <c r="AE47" s="4">
        <v>1.8440000000000001</v>
      </c>
      <c r="AF47" s="4">
        <v>2.2000000000000002</v>
      </c>
      <c r="AG47" s="4">
        <v>15.1</v>
      </c>
      <c r="AH47" s="4">
        <v>418.97877399999999</v>
      </c>
      <c r="AI47" s="4">
        <v>4.9038009999999996</v>
      </c>
      <c r="AJ47" s="4">
        <v>151.23711</v>
      </c>
      <c r="AK47" s="4">
        <v>1440</v>
      </c>
      <c r="AL47" s="4">
        <v>20</v>
      </c>
      <c r="AM47" s="4">
        <v>1556</v>
      </c>
      <c r="AN47" s="4">
        <v>74</v>
      </c>
      <c r="AO47" s="4">
        <v>15.488491</v>
      </c>
      <c r="AP47" s="4">
        <v>3240.6</v>
      </c>
      <c r="AQ47" s="4">
        <v>0</v>
      </c>
      <c r="AR47" s="4">
        <v>1</v>
      </c>
      <c r="AS47" s="4">
        <v>91</v>
      </c>
      <c r="AT47" s="4">
        <v>0.308</v>
      </c>
      <c r="AU47" s="4">
        <v>23.978000000000002</v>
      </c>
      <c r="AV47" s="4">
        <v>52472</v>
      </c>
      <c r="AW47" s="4">
        <v>0</v>
      </c>
      <c r="AX47" s="4">
        <v>0.55000000000000004</v>
      </c>
      <c r="AY47">
        <v>0.79045454545454541</v>
      </c>
      <c r="AZ47" t="s">
        <v>70</v>
      </c>
      <c r="BA47" t="s">
        <v>502</v>
      </c>
      <c r="BB47">
        <v>1</v>
      </c>
      <c r="BC47" t="s">
        <v>505</v>
      </c>
      <c r="BD47">
        <v>6</v>
      </c>
      <c r="BE47">
        <v>40390.744999999995</v>
      </c>
      <c r="BF47">
        <v>0.12330138995950682</v>
      </c>
      <c r="BG47">
        <v>9.7464144154355614E-2</v>
      </c>
      <c r="BH47">
        <v>283636.13199999998</v>
      </c>
      <c r="BI47">
        <v>1.7558535172803723E-2</v>
      </c>
      <c r="BJ47">
        <v>1.3879223938866215E-2</v>
      </c>
      <c r="BK47">
        <v>1</v>
      </c>
      <c r="BL47" t="s">
        <v>67</v>
      </c>
      <c r="BM47">
        <v>-1</v>
      </c>
      <c r="BN47" t="s">
        <v>492</v>
      </c>
    </row>
    <row r="48" spans="1:66">
      <c r="A48" s="139" t="str">
        <f t="shared" si="35"/>
        <v>도영운수</v>
      </c>
      <c r="B48" s="139" t="str">
        <f t="shared" si="1"/>
        <v>65-1</v>
      </c>
      <c r="C48" s="140" t="str">
        <f t="shared" si="36"/>
        <v>71바5896</v>
      </c>
      <c r="D48" s="115" t="str">
        <f t="shared" si="37"/>
        <v>대형</v>
      </c>
      <c r="E48" s="112" t="str">
        <f t="shared" si="38"/>
        <v>D</v>
      </c>
      <c r="F48" s="160">
        <f t="shared" si="39"/>
        <v>0.88681818181818173</v>
      </c>
      <c r="G48" s="161">
        <f t="shared" si="40"/>
        <v>1.9510000000000001</v>
      </c>
      <c r="H48" s="162">
        <f t="shared" si="41"/>
        <v>2.2000000000000002</v>
      </c>
      <c r="I48" s="163">
        <f t="shared" si="42"/>
        <v>6494.3720000000003</v>
      </c>
      <c r="J48" s="164">
        <f t="shared" si="43"/>
        <v>2.2617450585110038E-2</v>
      </c>
      <c r="K48" s="164">
        <f t="shared" si="44"/>
        <v>0.36403610281741144</v>
      </c>
      <c r="L48" s="164">
        <f t="shared" si="45"/>
        <v>0.16214038863188002</v>
      </c>
      <c r="M48" s="165">
        <f t="shared" si="46"/>
        <v>14.73</v>
      </c>
      <c r="N48" s="166">
        <f t="shared" si="47"/>
        <v>0.84699999999999998</v>
      </c>
      <c r="O48" s="166">
        <f t="shared" si="48"/>
        <v>18.030999999999999</v>
      </c>
      <c r="P48" s="167">
        <f t="shared" si="49"/>
        <v>0</v>
      </c>
      <c r="Q48" s="168">
        <f t="shared" si="50"/>
        <v>72</v>
      </c>
      <c r="R48" s="169">
        <f t="shared" si="51"/>
        <v>24.799978285414429</v>
      </c>
      <c r="S48" s="141">
        <f t="shared" si="52"/>
        <v>55</v>
      </c>
      <c r="T48" s="141">
        <f t="shared" si="53"/>
        <v>1171</v>
      </c>
      <c r="U48" t="s">
        <v>119</v>
      </c>
      <c r="V48" s="257" t="s">
        <v>124</v>
      </c>
      <c r="W48" t="s">
        <v>119</v>
      </c>
      <c r="X48" s="257" t="s">
        <v>124</v>
      </c>
      <c r="Y48" s="4" t="s">
        <v>262</v>
      </c>
      <c r="Z48" s="4" t="s">
        <v>143</v>
      </c>
      <c r="AA48" s="4" t="s">
        <v>48</v>
      </c>
      <c r="AB48" s="4">
        <v>506</v>
      </c>
      <c r="AC48" s="4">
        <v>6494.3720000000003</v>
      </c>
      <c r="AD48" s="4">
        <v>3327.97</v>
      </c>
      <c r="AE48" s="4">
        <v>1.9510000000000001</v>
      </c>
      <c r="AF48" s="4">
        <v>2.2000000000000002</v>
      </c>
      <c r="AG48" s="4">
        <v>14.73</v>
      </c>
      <c r="AH48" s="4">
        <v>426.95293900000001</v>
      </c>
      <c r="AI48" s="4">
        <v>9.656587</v>
      </c>
      <c r="AJ48" s="4">
        <v>155.42628400000001</v>
      </c>
      <c r="AK48" s="4">
        <v>1053</v>
      </c>
      <c r="AL48" s="4">
        <v>55</v>
      </c>
      <c r="AM48" s="4">
        <v>1171</v>
      </c>
      <c r="AN48" s="4">
        <v>72</v>
      </c>
      <c r="AO48" s="4">
        <v>15.210978000000001</v>
      </c>
      <c r="AP48" s="4">
        <v>3606.6</v>
      </c>
      <c r="AQ48" s="4">
        <v>0</v>
      </c>
      <c r="AR48" s="4">
        <v>22</v>
      </c>
      <c r="AS48" s="4">
        <v>6435</v>
      </c>
      <c r="AT48" s="4">
        <v>0.84699999999999998</v>
      </c>
      <c r="AU48" s="4">
        <v>18.030999999999999</v>
      </c>
      <c r="AV48" s="4">
        <v>33865</v>
      </c>
      <c r="AW48" s="4">
        <v>0</v>
      </c>
      <c r="AX48" s="4">
        <v>0.56999999999999995</v>
      </c>
      <c r="AY48">
        <v>0.82086956521739129</v>
      </c>
      <c r="AZ48" t="s">
        <v>67</v>
      </c>
      <c r="BA48" t="s">
        <v>502</v>
      </c>
      <c r="BB48">
        <v>5</v>
      </c>
      <c r="BC48" t="s">
        <v>506</v>
      </c>
      <c r="BD48">
        <v>10</v>
      </c>
      <c r="BE48">
        <v>40390.744999999995</v>
      </c>
      <c r="BF48">
        <v>0.16337453047721703</v>
      </c>
      <c r="BG48">
        <v>0.13410917980042858</v>
      </c>
      <c r="BH48">
        <v>283636.13199999998</v>
      </c>
      <c r="BI48">
        <v>2.3265085986999712E-2</v>
      </c>
      <c r="BJ48">
        <v>1.9097601018893677E-2</v>
      </c>
      <c r="BK48">
        <v>1</v>
      </c>
      <c r="BL48" t="s">
        <v>69</v>
      </c>
      <c r="BM48">
        <v>-1</v>
      </c>
      <c r="BN48" t="s">
        <v>492</v>
      </c>
    </row>
    <row r="49" spans="1:66">
      <c r="A49" s="142" t="str">
        <f t="shared" si="35"/>
        <v>도영운수</v>
      </c>
      <c r="B49" s="142" t="str">
        <f t="shared" si="1"/>
        <v>순환46</v>
      </c>
      <c r="C49" s="143" t="str">
        <f t="shared" si="36"/>
        <v>70바3903</v>
      </c>
      <c r="D49" s="131" t="str">
        <f t="shared" si="37"/>
        <v>중형</v>
      </c>
      <c r="E49" s="128" t="str">
        <f t="shared" si="38"/>
        <v>D</v>
      </c>
      <c r="F49" s="150">
        <f t="shared" si="39"/>
        <v>0.64333333333333331</v>
      </c>
      <c r="G49" s="151">
        <f t="shared" si="40"/>
        <v>1.7370000000000001</v>
      </c>
      <c r="H49" s="152">
        <f t="shared" si="41"/>
        <v>2.7</v>
      </c>
      <c r="I49" s="153">
        <f t="shared" si="42"/>
        <v>4159.0330000000004</v>
      </c>
      <c r="J49" s="154">
        <f t="shared" si="43"/>
        <v>4.9714633062268351E-2</v>
      </c>
      <c r="K49" s="154">
        <f t="shared" si="44"/>
        <v>0.38541353048517707</v>
      </c>
      <c r="L49" s="154">
        <f t="shared" si="45"/>
        <v>0.24597063788625864</v>
      </c>
      <c r="M49" s="155">
        <f t="shared" si="46"/>
        <v>16.984000000000002</v>
      </c>
      <c r="N49" s="156">
        <f t="shared" si="47"/>
        <v>4.8000000000000001E-2</v>
      </c>
      <c r="O49" s="156">
        <f t="shared" si="48"/>
        <v>9.6660000000000004</v>
      </c>
      <c r="P49" s="157">
        <f t="shared" si="49"/>
        <v>0</v>
      </c>
      <c r="Q49" s="158">
        <f t="shared" si="50"/>
        <v>75</v>
      </c>
      <c r="R49" s="159">
        <f t="shared" si="51"/>
        <v>22.758208527656883</v>
      </c>
      <c r="S49" s="144">
        <f t="shared" si="52"/>
        <v>2</v>
      </c>
      <c r="T49" s="144">
        <f t="shared" si="53"/>
        <v>402</v>
      </c>
      <c r="U49" t="s">
        <v>119</v>
      </c>
      <c r="V49" s="257" t="s">
        <v>125</v>
      </c>
      <c r="W49" t="s">
        <v>119</v>
      </c>
      <c r="X49" s="257" t="s">
        <v>125</v>
      </c>
      <c r="Y49" s="4" t="s">
        <v>263</v>
      </c>
      <c r="Z49" s="4" t="s">
        <v>218</v>
      </c>
      <c r="AA49" s="4" t="s">
        <v>48</v>
      </c>
      <c r="AB49" s="4">
        <v>506</v>
      </c>
      <c r="AC49" s="4">
        <v>4159.0330000000004</v>
      </c>
      <c r="AD49" s="4">
        <v>2394.9650000000001</v>
      </c>
      <c r="AE49" s="4">
        <v>1.7370000000000001</v>
      </c>
      <c r="AF49" s="4">
        <v>2.7</v>
      </c>
      <c r="AG49" s="4">
        <v>16.984000000000002</v>
      </c>
      <c r="AH49" s="4">
        <v>323.52241199999997</v>
      </c>
      <c r="AI49" s="4">
        <v>16.083798000000002</v>
      </c>
      <c r="AJ49" s="4">
        <v>124.689915</v>
      </c>
      <c r="AK49" s="4">
        <v>1023</v>
      </c>
      <c r="AL49" s="4">
        <v>2</v>
      </c>
      <c r="AM49" s="4">
        <v>402</v>
      </c>
      <c r="AN49" s="4">
        <v>75</v>
      </c>
      <c r="AO49" s="4">
        <v>12.855471</v>
      </c>
      <c r="AP49" s="4">
        <v>1872.8</v>
      </c>
      <c r="AQ49" s="4">
        <v>0</v>
      </c>
      <c r="AR49" s="4">
        <v>9</v>
      </c>
      <c r="AS49" s="4">
        <v>2847</v>
      </c>
      <c r="AT49" s="4">
        <v>4.8000000000000001E-2</v>
      </c>
      <c r="AU49" s="4">
        <v>9.6660000000000004</v>
      </c>
      <c r="AV49" s="4">
        <v>37845</v>
      </c>
      <c r="AW49" s="4">
        <v>0</v>
      </c>
      <c r="AX49" s="4">
        <v>0.61</v>
      </c>
      <c r="AY49">
        <v>0.84782608695652184</v>
      </c>
      <c r="AZ49" t="s">
        <v>67</v>
      </c>
      <c r="BA49" t="s">
        <v>502</v>
      </c>
      <c r="BB49">
        <v>1</v>
      </c>
      <c r="BC49" t="s">
        <v>507</v>
      </c>
      <c r="BD49">
        <v>6</v>
      </c>
      <c r="BE49">
        <v>40390.744999999995</v>
      </c>
      <c r="BF49">
        <v>0.13096024844305301</v>
      </c>
      <c r="BG49">
        <v>0.11103151498432756</v>
      </c>
      <c r="BH49">
        <v>283636.13199999998</v>
      </c>
      <c r="BI49">
        <v>1.864918253785805E-2</v>
      </c>
      <c r="BJ49">
        <v>1.5811263456010086E-2</v>
      </c>
      <c r="BK49">
        <v>1</v>
      </c>
      <c r="BL49" t="s">
        <v>68</v>
      </c>
      <c r="BM49">
        <v>-2</v>
      </c>
      <c r="BN49" t="s">
        <v>492</v>
      </c>
    </row>
    <row r="50" spans="1:66">
      <c r="A50" s="139" t="str">
        <f t="shared" si="35"/>
        <v>도영운수</v>
      </c>
      <c r="B50" s="139" t="str">
        <f t="shared" si="1"/>
        <v>순환46</v>
      </c>
      <c r="C50" s="140" t="str">
        <f t="shared" si="36"/>
        <v>70바3905</v>
      </c>
      <c r="D50" s="115" t="str">
        <f t="shared" si="37"/>
        <v>중형</v>
      </c>
      <c r="E50" s="112" t="str">
        <f t="shared" si="38"/>
        <v>D</v>
      </c>
      <c r="F50" s="160">
        <f t="shared" si="39"/>
        <v>0.76185185185185178</v>
      </c>
      <c r="G50" s="161">
        <f t="shared" si="40"/>
        <v>2.0569999999999999</v>
      </c>
      <c r="H50" s="162">
        <f t="shared" si="41"/>
        <v>2.7</v>
      </c>
      <c r="I50" s="163">
        <f t="shared" si="42"/>
        <v>5391.665</v>
      </c>
      <c r="J50" s="164">
        <f t="shared" si="43"/>
        <v>6.1111233859150156E-3</v>
      </c>
      <c r="K50" s="164">
        <f t="shared" si="44"/>
        <v>0.36607929076514428</v>
      </c>
      <c r="L50" s="164">
        <f t="shared" si="45"/>
        <v>0.14522415617439141</v>
      </c>
      <c r="M50" s="165">
        <f t="shared" si="46"/>
        <v>11.347</v>
      </c>
      <c r="N50" s="166">
        <f t="shared" si="47"/>
        <v>1.9E-2</v>
      </c>
      <c r="O50" s="166">
        <f t="shared" si="48"/>
        <v>1.5580000000000001</v>
      </c>
      <c r="P50" s="167">
        <f t="shared" si="49"/>
        <v>0</v>
      </c>
      <c r="Q50" s="168">
        <f t="shared" si="50"/>
        <v>74</v>
      </c>
      <c r="R50" s="169">
        <f t="shared" si="51"/>
        <v>20.622769847560647</v>
      </c>
      <c r="S50" s="141">
        <f t="shared" si="52"/>
        <v>1</v>
      </c>
      <c r="T50" s="141">
        <f t="shared" si="53"/>
        <v>84</v>
      </c>
      <c r="U50" t="s">
        <v>119</v>
      </c>
      <c r="V50" s="257" t="s">
        <v>125</v>
      </c>
      <c r="W50" t="s">
        <v>119</v>
      </c>
      <c r="X50" s="257" t="s">
        <v>125</v>
      </c>
      <c r="Y50" s="4" t="s">
        <v>265</v>
      </c>
      <c r="Z50" s="4" t="s">
        <v>218</v>
      </c>
      <c r="AA50" s="4" t="s">
        <v>48</v>
      </c>
      <c r="AB50" s="4">
        <v>506</v>
      </c>
      <c r="AC50" s="4">
        <v>5391.665</v>
      </c>
      <c r="AD50" s="4">
        <v>2621.0479999999998</v>
      </c>
      <c r="AE50" s="4">
        <v>2.0569999999999999</v>
      </c>
      <c r="AF50" s="4">
        <v>2.7</v>
      </c>
      <c r="AG50" s="4">
        <v>11.347</v>
      </c>
      <c r="AH50" s="4">
        <v>416.43570899999997</v>
      </c>
      <c r="AI50" s="4">
        <v>2.5448900000000001</v>
      </c>
      <c r="AJ50" s="4">
        <v>152.448489</v>
      </c>
      <c r="AK50" s="4">
        <v>783</v>
      </c>
      <c r="AL50" s="4">
        <v>1</v>
      </c>
      <c r="AM50" s="4">
        <v>84</v>
      </c>
      <c r="AN50" s="4">
        <v>74</v>
      </c>
      <c r="AO50" s="4">
        <v>12.947172</v>
      </c>
      <c r="AP50" s="4">
        <v>370.7</v>
      </c>
      <c r="AQ50" s="4">
        <v>0</v>
      </c>
      <c r="AR50" s="4">
        <v>1</v>
      </c>
      <c r="AS50" s="4">
        <v>32</v>
      </c>
      <c r="AT50" s="4">
        <v>1.9E-2</v>
      </c>
      <c r="AU50" s="4">
        <v>1.5580000000000001</v>
      </c>
      <c r="AV50" s="4">
        <v>42354</v>
      </c>
      <c r="AW50" s="4">
        <v>0</v>
      </c>
      <c r="AX50" s="4">
        <v>0.61</v>
      </c>
      <c r="AY50">
        <v>0.83636363636363631</v>
      </c>
      <c r="AZ50" t="s">
        <v>67</v>
      </c>
      <c r="BA50" t="s">
        <v>502</v>
      </c>
      <c r="BB50">
        <v>3</v>
      </c>
      <c r="BC50" t="s">
        <v>508</v>
      </c>
      <c r="BD50">
        <v>9</v>
      </c>
      <c r="BE50">
        <v>40390.744999999995</v>
      </c>
      <c r="BF50">
        <v>0.16423101381269398</v>
      </c>
      <c r="BG50">
        <v>0.13735684791607131</v>
      </c>
      <c r="BH50">
        <v>283636.13199999998</v>
      </c>
      <c r="BI50">
        <v>2.3387052112246405E-2</v>
      </c>
      <c r="BJ50">
        <v>1.9560079948424264E-2</v>
      </c>
      <c r="BK50">
        <v>1</v>
      </c>
      <c r="BL50" t="s">
        <v>69</v>
      </c>
      <c r="BM50">
        <v>-1</v>
      </c>
      <c r="BN50" t="s">
        <v>492</v>
      </c>
    </row>
    <row r="51" spans="1:66">
      <c r="A51" s="142" t="str">
        <f t="shared" si="35"/>
        <v>도영운수</v>
      </c>
      <c r="B51" s="142" t="str">
        <f t="shared" si="1"/>
        <v>순환46</v>
      </c>
      <c r="C51" s="143" t="str">
        <f t="shared" si="36"/>
        <v>71바5856</v>
      </c>
      <c r="D51" s="131" t="str">
        <f t="shared" si="37"/>
        <v>중형</v>
      </c>
      <c r="E51" s="128" t="str">
        <f t="shared" si="38"/>
        <v>C</v>
      </c>
      <c r="F51" s="150">
        <f t="shared" si="39"/>
        <v>0.72296296296296292</v>
      </c>
      <c r="G51" s="151">
        <f t="shared" si="40"/>
        <v>1.952</v>
      </c>
      <c r="H51" s="152">
        <f t="shared" si="41"/>
        <v>2.7</v>
      </c>
      <c r="I51" s="153">
        <f t="shared" si="42"/>
        <v>5526.6959999999999</v>
      </c>
      <c r="J51" s="154">
        <f t="shared" si="43"/>
        <v>2.7628155139419998E-2</v>
      </c>
      <c r="K51" s="154">
        <f t="shared" si="44"/>
        <v>0.40589815540157625</v>
      </c>
      <c r="L51" s="154">
        <f t="shared" si="45"/>
        <v>0.17931147289447438</v>
      </c>
      <c r="M51" s="155">
        <f t="shared" si="46"/>
        <v>12.916</v>
      </c>
      <c r="N51" s="156">
        <f t="shared" si="47"/>
        <v>3.5999999999999997E-2</v>
      </c>
      <c r="O51" s="156">
        <f t="shared" si="48"/>
        <v>9.952</v>
      </c>
      <c r="P51" s="157">
        <f t="shared" si="49"/>
        <v>0</v>
      </c>
      <c r="Q51" s="158">
        <f t="shared" si="50"/>
        <v>75</v>
      </c>
      <c r="R51" s="159">
        <f t="shared" si="51"/>
        <v>22.343665373437542</v>
      </c>
      <c r="S51" s="144">
        <f t="shared" si="52"/>
        <v>2</v>
      </c>
      <c r="T51" s="144">
        <f t="shared" si="53"/>
        <v>550</v>
      </c>
      <c r="U51" t="s">
        <v>119</v>
      </c>
      <c r="V51" s="257" t="s">
        <v>125</v>
      </c>
      <c r="W51" t="s">
        <v>119</v>
      </c>
      <c r="X51" s="257" t="s">
        <v>125</v>
      </c>
      <c r="Y51" s="4" t="s">
        <v>266</v>
      </c>
      <c r="Z51" s="4" t="s">
        <v>218</v>
      </c>
      <c r="AA51" s="4" t="s">
        <v>48</v>
      </c>
      <c r="AB51" s="4">
        <v>506</v>
      </c>
      <c r="AC51" s="4">
        <v>5526.6959999999999</v>
      </c>
      <c r="AD51" s="4">
        <v>2831.0309999999999</v>
      </c>
      <c r="AE51" s="4">
        <v>1.952</v>
      </c>
      <c r="AF51" s="4">
        <v>2.7</v>
      </c>
      <c r="AG51" s="4">
        <v>12.916</v>
      </c>
      <c r="AH51" s="4">
        <v>436.64793900000001</v>
      </c>
      <c r="AI51" s="4">
        <v>12.063777</v>
      </c>
      <c r="AJ51" s="4">
        <v>177.23459299999999</v>
      </c>
      <c r="AK51" s="4">
        <v>991</v>
      </c>
      <c r="AL51" s="4">
        <v>2</v>
      </c>
      <c r="AM51" s="4">
        <v>550</v>
      </c>
      <c r="AN51" s="4">
        <v>75</v>
      </c>
      <c r="AO51" s="4">
        <v>12.657098</v>
      </c>
      <c r="AP51" s="4">
        <v>816.4</v>
      </c>
      <c r="AQ51" s="4">
        <v>0</v>
      </c>
      <c r="AR51" s="4">
        <v>32</v>
      </c>
      <c r="AS51" s="4">
        <v>5720</v>
      </c>
      <c r="AT51" s="4">
        <v>3.5999999999999997E-2</v>
      </c>
      <c r="AU51" s="4">
        <v>9.952</v>
      </c>
      <c r="AV51" s="4">
        <v>48067</v>
      </c>
      <c r="AW51" s="4">
        <v>0</v>
      </c>
      <c r="AX51" s="4">
        <v>0.57999999999999996</v>
      </c>
      <c r="AY51">
        <v>0.89318181818181819</v>
      </c>
      <c r="AZ51" t="s">
        <v>69</v>
      </c>
      <c r="BA51" t="s">
        <v>502</v>
      </c>
      <c r="BB51">
        <v>1</v>
      </c>
      <c r="BC51" t="s">
        <v>509</v>
      </c>
      <c r="BD51">
        <v>9</v>
      </c>
      <c r="BE51">
        <v>40390.744999999995</v>
      </c>
      <c r="BF51">
        <v>0.13482323735301244</v>
      </c>
      <c r="BG51">
        <v>0.12042166427212248</v>
      </c>
      <c r="BH51">
        <v>283636.13199999998</v>
      </c>
      <c r="BI51">
        <v>1.9199285230698325E-2</v>
      </c>
      <c r="BJ51">
        <v>1.714845249014646E-2</v>
      </c>
      <c r="BK51">
        <v>1</v>
      </c>
      <c r="BL51" t="s">
        <v>68</v>
      </c>
      <c r="BM51">
        <v>-1</v>
      </c>
      <c r="BN51" t="s">
        <v>492</v>
      </c>
    </row>
    <row r="52" spans="1:66">
      <c r="A52" s="139" t="str">
        <f t="shared" si="35"/>
        <v>도영운수</v>
      </c>
      <c r="B52" s="139" t="str">
        <f t="shared" si="1"/>
        <v>순환46</v>
      </c>
      <c r="C52" s="140" t="str">
        <f t="shared" si="36"/>
        <v>71바5868</v>
      </c>
      <c r="D52" s="115" t="str">
        <f t="shared" si="37"/>
        <v>중형</v>
      </c>
      <c r="E52" s="112" t="str">
        <f t="shared" si="38"/>
        <v>F</v>
      </c>
      <c r="F52" s="160">
        <f t="shared" si="39"/>
        <v>0.71740740740740738</v>
      </c>
      <c r="G52" s="161">
        <f t="shared" si="40"/>
        <v>1.9370000000000001</v>
      </c>
      <c r="H52" s="162">
        <f t="shared" si="41"/>
        <v>2.7</v>
      </c>
      <c r="I52" s="163">
        <f t="shared" si="42"/>
        <v>4010.8829999999998</v>
      </c>
      <c r="J52" s="164">
        <f t="shared" si="43"/>
        <v>2.2059628736693964E-2</v>
      </c>
      <c r="K52" s="164">
        <f t="shared" si="44"/>
        <v>0.37943632181130382</v>
      </c>
      <c r="L52" s="164">
        <f t="shared" si="45"/>
        <v>0.1037178097690708</v>
      </c>
      <c r="M52" s="165">
        <f t="shared" si="46"/>
        <v>13.696999999999999</v>
      </c>
      <c r="N52" s="166">
        <f t="shared" si="47"/>
        <v>0.05</v>
      </c>
      <c r="O52" s="166">
        <f t="shared" si="48"/>
        <v>12.616</v>
      </c>
      <c r="P52" s="167">
        <f t="shared" si="49"/>
        <v>0</v>
      </c>
      <c r="Q52" s="168">
        <f t="shared" si="50"/>
        <v>79</v>
      </c>
      <c r="R52" s="169">
        <f t="shared" si="51"/>
        <v>21.913126968776517</v>
      </c>
      <c r="S52" s="141">
        <f t="shared" si="52"/>
        <v>2</v>
      </c>
      <c r="T52" s="141">
        <f t="shared" si="53"/>
        <v>506</v>
      </c>
      <c r="U52" t="s">
        <v>119</v>
      </c>
      <c r="V52" t="s">
        <v>125</v>
      </c>
      <c r="W52" t="s">
        <v>119</v>
      </c>
      <c r="X52" s="4" t="s">
        <v>125</v>
      </c>
      <c r="Y52" s="4" t="s">
        <v>267</v>
      </c>
      <c r="Z52" s="4" t="s">
        <v>218</v>
      </c>
      <c r="AA52" s="4" t="s">
        <v>48</v>
      </c>
      <c r="AB52" s="4">
        <v>506</v>
      </c>
      <c r="AC52" s="4">
        <v>4010.8829999999998</v>
      </c>
      <c r="AD52" s="4">
        <v>2070.2350000000001</v>
      </c>
      <c r="AE52" s="4">
        <v>1.9370000000000001</v>
      </c>
      <c r="AF52" s="4">
        <v>2.7</v>
      </c>
      <c r="AG52" s="4">
        <v>13.696999999999999</v>
      </c>
      <c r="AH52" s="4">
        <v>305.82187399999998</v>
      </c>
      <c r="AI52" s="4">
        <v>6.7463170000000003</v>
      </c>
      <c r="AJ52" s="4">
        <v>116.03992700000001</v>
      </c>
      <c r="AK52" s="4">
        <v>416</v>
      </c>
      <c r="AL52" s="4">
        <v>2</v>
      </c>
      <c r="AM52" s="4">
        <v>506</v>
      </c>
      <c r="AN52" s="4">
        <v>79</v>
      </c>
      <c r="AO52" s="4">
        <v>13.115095</v>
      </c>
      <c r="AP52" s="4">
        <v>734.2</v>
      </c>
      <c r="AQ52" s="4">
        <v>0</v>
      </c>
      <c r="AR52" s="4">
        <v>10</v>
      </c>
      <c r="AS52" s="4">
        <v>2985</v>
      </c>
      <c r="AT52" s="4">
        <v>0.05</v>
      </c>
      <c r="AU52" s="4">
        <v>12.616</v>
      </c>
      <c r="AV52" s="4">
        <v>6335</v>
      </c>
      <c r="AW52" s="4">
        <v>0</v>
      </c>
      <c r="AX52" s="4">
        <v>0.61</v>
      </c>
      <c r="AY52">
        <v>0.66148148148148145</v>
      </c>
      <c r="AZ52" t="s">
        <v>70</v>
      </c>
      <c r="BA52" t="s">
        <v>264</v>
      </c>
      <c r="BB52">
        <v>6</v>
      </c>
      <c r="BC52" t="s">
        <v>510</v>
      </c>
      <c r="BD52">
        <v>7</v>
      </c>
      <c r="BE52">
        <v>27178.629999999997</v>
      </c>
      <c r="BF52">
        <v>0.18002353319501388</v>
      </c>
      <c r="BG52">
        <v>0.11908223343936844</v>
      </c>
      <c r="BH52">
        <v>283636.13199999998</v>
      </c>
      <c r="BI52">
        <v>1.7250245818469984E-2</v>
      </c>
      <c r="BJ52">
        <v>1.1410718159921255E-2</v>
      </c>
      <c r="BK52">
        <v>1</v>
      </c>
      <c r="BL52" t="s">
        <v>70</v>
      </c>
      <c r="BM52">
        <v>0</v>
      </c>
      <c r="BN52" t="s">
        <v>494</v>
      </c>
    </row>
    <row r="53" spans="1:66">
      <c r="A53" s="142" t="str">
        <f t="shared" ref="A53:A55" si="54">W53</f>
        <v>도영운수</v>
      </c>
      <c r="B53" s="142" t="str">
        <f t="shared" si="1"/>
        <v>순환46</v>
      </c>
      <c r="C53" s="143" t="str">
        <f t="shared" ref="C53:C55" si="55">Y53</f>
        <v>71바5870</v>
      </c>
      <c r="D53" s="131" t="str">
        <f t="shared" ref="D53:D55" si="56">Z53</f>
        <v>중형</v>
      </c>
      <c r="E53" s="128" t="str">
        <f t="shared" ref="E53:E55" si="57">AZ53</f>
        <v>F</v>
      </c>
      <c r="F53" s="150">
        <f t="shared" ref="F53:F55" si="58">G53/H53</f>
        <v>0.67962962962962958</v>
      </c>
      <c r="G53" s="151">
        <f t="shared" ref="G53:G55" si="59">AE53</f>
        <v>1.835</v>
      </c>
      <c r="H53" s="152">
        <f t="shared" ref="H53:H55" si="60">AF53</f>
        <v>2.7</v>
      </c>
      <c r="I53" s="153">
        <f t="shared" ref="I53:I55" si="61">AC53</f>
        <v>5112.9989999999998</v>
      </c>
      <c r="J53" s="154">
        <f t="shared" ref="J53:J55" si="62">AI53/AH53</f>
        <v>3.9225392176466437E-2</v>
      </c>
      <c r="K53" s="154">
        <f t="shared" ref="K53:K55" si="63">AJ53/AH53</f>
        <v>0.36434254999696469</v>
      </c>
      <c r="L53" s="154">
        <f t="shared" ref="L53:L55" si="64">AK53/AC53</f>
        <v>0.16096228456136996</v>
      </c>
      <c r="M53" s="155">
        <f t="shared" ref="M53:M55" si="65">AG53</f>
        <v>14.313000000000001</v>
      </c>
      <c r="N53" s="156">
        <f t="shared" ref="N53:N55" si="66">IF(AW53=0,AT53,"속도계이상")</f>
        <v>7.8E-2</v>
      </c>
      <c r="O53" s="156">
        <f t="shared" ref="O53:O55" si="67">IF(AW53=0,AU53,"속도계이상")</f>
        <v>3.149</v>
      </c>
      <c r="P53" s="157">
        <f t="shared" ref="P53:P55" si="68">AQ53/60</f>
        <v>0</v>
      </c>
      <c r="Q53" s="158">
        <f t="shared" ref="Q53:Q55" si="69">AN53</f>
        <v>76</v>
      </c>
      <c r="R53" s="159">
        <f t="shared" ref="R53:R55" si="70">AC53/(AH53-AI53-AJ53)</f>
        <v>21.374435945539343</v>
      </c>
      <c r="S53" s="144">
        <f t="shared" ref="S53:S55" si="71">IF(AW53=0,AL53,"속도계이상")</f>
        <v>4</v>
      </c>
      <c r="T53" s="144">
        <f t="shared" ref="T53:T55" si="72">IF(AW53=0,AM53,"속도계이상")</f>
        <v>161</v>
      </c>
      <c r="U53" t="s">
        <v>119</v>
      </c>
      <c r="V53" t="s">
        <v>125</v>
      </c>
      <c r="W53" t="s">
        <v>119</v>
      </c>
      <c r="X53" s="4" t="s">
        <v>125</v>
      </c>
      <c r="Y53" s="4" t="s">
        <v>268</v>
      </c>
      <c r="Z53" s="4" t="s">
        <v>218</v>
      </c>
      <c r="AA53" s="4" t="s">
        <v>48</v>
      </c>
      <c r="AB53" s="4">
        <v>506</v>
      </c>
      <c r="AC53" s="4">
        <v>5112.9989999999998</v>
      </c>
      <c r="AD53" s="4">
        <v>2785.7420000000002</v>
      </c>
      <c r="AE53" s="4">
        <v>1.835</v>
      </c>
      <c r="AF53" s="4">
        <v>2.7</v>
      </c>
      <c r="AG53" s="4">
        <v>14.313000000000001</v>
      </c>
      <c r="AH53" s="4">
        <v>401.06989700000003</v>
      </c>
      <c r="AI53" s="4">
        <v>15.732124000000001</v>
      </c>
      <c r="AJ53" s="4">
        <v>146.12682899999999</v>
      </c>
      <c r="AK53" s="4">
        <v>823</v>
      </c>
      <c r="AL53" s="4">
        <v>4</v>
      </c>
      <c r="AM53" s="4">
        <v>161</v>
      </c>
      <c r="AN53" s="4">
        <v>76</v>
      </c>
      <c r="AO53" s="4">
        <v>12.748398</v>
      </c>
      <c r="AP53" s="4">
        <v>1016.9</v>
      </c>
      <c r="AQ53" s="4">
        <v>0</v>
      </c>
      <c r="AR53" s="4">
        <v>20</v>
      </c>
      <c r="AS53" s="4">
        <v>10629</v>
      </c>
      <c r="AT53" s="4">
        <v>7.8E-2</v>
      </c>
      <c r="AU53" s="4">
        <v>3.149</v>
      </c>
      <c r="AV53" s="4">
        <v>44473</v>
      </c>
      <c r="AW53" s="4">
        <v>0</v>
      </c>
      <c r="AX53" s="4">
        <v>0.61</v>
      </c>
      <c r="AY53">
        <v>0.77851851851851839</v>
      </c>
      <c r="AZ53" t="s">
        <v>70</v>
      </c>
      <c r="BA53" t="s">
        <v>264</v>
      </c>
      <c r="BB53">
        <v>2</v>
      </c>
      <c r="BC53" t="s">
        <v>457</v>
      </c>
      <c r="BD53">
        <v>5</v>
      </c>
      <c r="BE53">
        <v>27178.629999999997</v>
      </c>
      <c r="BF53">
        <v>4.28280601340097E-2</v>
      </c>
      <c r="BG53">
        <v>3.3342437926551248E-2</v>
      </c>
      <c r="BH53">
        <v>283636.13199999998</v>
      </c>
      <c r="BI53">
        <v>4.1038777104744897E-3</v>
      </c>
      <c r="BJ53">
        <v>3.1949447953397688E-3</v>
      </c>
      <c r="BK53">
        <v>1</v>
      </c>
      <c r="BL53" t="s">
        <v>70</v>
      </c>
      <c r="BM53">
        <v>0</v>
      </c>
      <c r="BN53" t="s">
        <v>494</v>
      </c>
    </row>
    <row r="54" spans="1:66">
      <c r="A54" s="139" t="str">
        <f t="shared" si="54"/>
        <v>도영운수</v>
      </c>
      <c r="B54" s="139" t="str">
        <f t="shared" si="1"/>
        <v>예비</v>
      </c>
      <c r="C54" s="140" t="str">
        <f t="shared" si="55"/>
        <v>71바5867</v>
      </c>
      <c r="D54" s="115" t="str">
        <f t="shared" si="56"/>
        <v>중형</v>
      </c>
      <c r="E54" s="112" t="str">
        <f t="shared" si="57"/>
        <v>F</v>
      </c>
      <c r="F54" s="160">
        <f t="shared" si="58"/>
        <v>0.77880000000000005</v>
      </c>
      <c r="G54" s="161">
        <f t="shared" si="59"/>
        <v>1.9470000000000001</v>
      </c>
      <c r="H54" s="162">
        <f t="shared" si="60"/>
        <v>2.5</v>
      </c>
      <c r="I54" s="163">
        <f t="shared" si="61"/>
        <v>1001.675</v>
      </c>
      <c r="J54" s="164">
        <f t="shared" si="62"/>
        <v>2.403133533717125E-2</v>
      </c>
      <c r="K54" s="164">
        <f t="shared" si="63"/>
        <v>0.33003928268873367</v>
      </c>
      <c r="L54" s="164">
        <f t="shared" si="64"/>
        <v>0.16971572615868422</v>
      </c>
      <c r="M54" s="165">
        <f t="shared" si="65"/>
        <v>14.911</v>
      </c>
      <c r="N54" s="166">
        <f t="shared" si="66"/>
        <v>0.1</v>
      </c>
      <c r="O54" s="166">
        <f t="shared" si="67"/>
        <v>22.962</v>
      </c>
      <c r="P54" s="167">
        <f t="shared" si="68"/>
        <v>0</v>
      </c>
      <c r="Q54" s="168">
        <f t="shared" si="69"/>
        <v>72</v>
      </c>
      <c r="R54" s="169">
        <f t="shared" si="70"/>
        <v>23.316146721696345</v>
      </c>
      <c r="S54" s="141">
        <f t="shared" si="71"/>
        <v>1</v>
      </c>
      <c r="T54" s="141">
        <f t="shared" si="72"/>
        <v>230</v>
      </c>
      <c r="U54" t="s">
        <v>119</v>
      </c>
      <c r="V54" t="s">
        <v>91</v>
      </c>
      <c r="W54" t="s">
        <v>119</v>
      </c>
      <c r="X54" s="4" t="s">
        <v>91</v>
      </c>
      <c r="Y54" s="4" t="s">
        <v>269</v>
      </c>
      <c r="Z54" s="4" t="s">
        <v>218</v>
      </c>
      <c r="AA54" s="4" t="s">
        <v>48</v>
      </c>
      <c r="AB54" s="4">
        <v>506</v>
      </c>
      <c r="AC54" s="4">
        <v>1001.675</v>
      </c>
      <c r="AD54" s="4">
        <v>514.36099999999999</v>
      </c>
      <c r="AE54" s="4">
        <v>1.9470000000000001</v>
      </c>
      <c r="AF54" s="4">
        <v>2.5</v>
      </c>
      <c r="AG54" s="4">
        <v>14.911</v>
      </c>
      <c r="AH54" s="4">
        <v>66.509703999999999</v>
      </c>
      <c r="AI54" s="4">
        <v>1.598317</v>
      </c>
      <c r="AJ54" s="4">
        <v>21.950814999999999</v>
      </c>
      <c r="AK54" s="4">
        <v>170</v>
      </c>
      <c r="AL54" s="4">
        <v>1</v>
      </c>
      <c r="AM54" s="4">
        <v>230</v>
      </c>
      <c r="AN54" s="4">
        <v>72</v>
      </c>
      <c r="AO54" s="4">
        <v>15.060584</v>
      </c>
      <c r="AP54" s="4">
        <v>74.2</v>
      </c>
      <c r="AQ54" s="4">
        <v>0</v>
      </c>
      <c r="AR54" s="4">
        <v>0</v>
      </c>
      <c r="AS54" s="4">
        <v>0</v>
      </c>
      <c r="AT54" s="4">
        <v>0.1</v>
      </c>
      <c r="AU54" s="4">
        <v>22.962</v>
      </c>
      <c r="AV54" s="4">
        <v>5392</v>
      </c>
      <c r="AW54" s="4">
        <v>0</v>
      </c>
      <c r="AX54" s="4">
        <v>0.61</v>
      </c>
      <c r="AY54">
        <v>0.7892592592592591</v>
      </c>
      <c r="AZ54" t="s">
        <v>70</v>
      </c>
      <c r="BA54" t="s">
        <v>264</v>
      </c>
      <c r="BB54">
        <v>1</v>
      </c>
      <c r="BC54" t="s">
        <v>458</v>
      </c>
      <c r="BD54">
        <v>10</v>
      </c>
      <c r="BE54">
        <v>27178.629999999997</v>
      </c>
      <c r="BF54">
        <v>0.20835697016369112</v>
      </c>
      <c r="BG54">
        <v>0.16444766793289839</v>
      </c>
      <c r="BH54">
        <v>283636.13199999998</v>
      </c>
      <c r="BI54">
        <v>1.9965217266465898E-2</v>
      </c>
      <c r="BJ54">
        <v>1.5757732590681046E-2</v>
      </c>
      <c r="BK54">
        <v>1</v>
      </c>
      <c r="BL54" t="s">
        <v>67</v>
      </c>
      <c r="BM54">
        <v>-1</v>
      </c>
      <c r="BN54" t="s">
        <v>492</v>
      </c>
    </row>
    <row r="55" spans="1:66">
      <c r="A55" s="142" t="str">
        <f t="shared" si="54"/>
        <v>도영운수</v>
      </c>
      <c r="B55" s="142" t="str">
        <f t="shared" si="1"/>
        <v>예비</v>
      </c>
      <c r="C55" s="143" t="str">
        <f t="shared" si="55"/>
        <v>75아1054</v>
      </c>
      <c r="D55" s="131" t="str">
        <f t="shared" si="56"/>
        <v>대형</v>
      </c>
      <c r="E55" s="128" t="str">
        <f t="shared" si="57"/>
        <v>F</v>
      </c>
      <c r="F55" s="150">
        <f t="shared" si="58"/>
        <v>0.87959999999999994</v>
      </c>
      <c r="G55" s="151">
        <f t="shared" si="59"/>
        <v>2.1989999999999998</v>
      </c>
      <c r="H55" s="152">
        <f t="shared" si="60"/>
        <v>2.5</v>
      </c>
      <c r="I55" s="153">
        <f t="shared" si="61"/>
        <v>1635.9649999999999</v>
      </c>
      <c r="J55" s="154">
        <f t="shared" si="62"/>
        <v>3.6002177965627505E-2</v>
      </c>
      <c r="K55" s="154">
        <f t="shared" si="63"/>
        <v>0.36333738502031965</v>
      </c>
      <c r="L55" s="154">
        <f t="shared" si="64"/>
        <v>0.20966218714948059</v>
      </c>
      <c r="M55" s="155">
        <f t="shared" si="65"/>
        <v>14.288</v>
      </c>
      <c r="N55" s="156">
        <f t="shared" si="66"/>
        <v>0.30599999999999999</v>
      </c>
      <c r="O55" s="156">
        <f t="shared" si="67"/>
        <v>28.423999999999999</v>
      </c>
      <c r="P55" s="157">
        <f t="shared" si="68"/>
        <v>0</v>
      </c>
      <c r="Q55" s="158">
        <f t="shared" si="69"/>
        <v>74</v>
      </c>
      <c r="R55" s="159">
        <f t="shared" si="70"/>
        <v>26.015410262176221</v>
      </c>
      <c r="S55" s="144">
        <f t="shared" si="71"/>
        <v>5</v>
      </c>
      <c r="T55" s="144">
        <f t="shared" si="72"/>
        <v>465</v>
      </c>
      <c r="U55" t="s">
        <v>119</v>
      </c>
      <c r="V55" t="s">
        <v>91</v>
      </c>
      <c r="W55" t="s">
        <v>119</v>
      </c>
      <c r="X55" s="4" t="s">
        <v>91</v>
      </c>
      <c r="Y55" s="4" t="s">
        <v>428</v>
      </c>
      <c r="Z55" s="4" t="s">
        <v>143</v>
      </c>
      <c r="AA55" s="4" t="s">
        <v>48</v>
      </c>
      <c r="AB55" s="4">
        <v>506</v>
      </c>
      <c r="AC55" s="4">
        <v>1635.9649999999999</v>
      </c>
      <c r="AD55" s="4">
        <v>743.85299999999995</v>
      </c>
      <c r="AE55" s="4">
        <v>2.1989999999999998</v>
      </c>
      <c r="AF55" s="4">
        <v>2.5</v>
      </c>
      <c r="AG55" s="4">
        <v>14.288</v>
      </c>
      <c r="AH55" s="4">
        <v>104.692194</v>
      </c>
      <c r="AI55" s="4">
        <v>3.7691469999999998</v>
      </c>
      <c r="AJ55" s="4">
        <v>38.038587999999997</v>
      </c>
      <c r="AK55" s="4">
        <v>343</v>
      </c>
      <c r="AL55" s="4">
        <v>5</v>
      </c>
      <c r="AM55" s="4">
        <v>465</v>
      </c>
      <c r="AN55" s="4">
        <v>74</v>
      </c>
      <c r="AO55" s="4">
        <v>15.626427</v>
      </c>
      <c r="AP55" s="4">
        <v>2806.1</v>
      </c>
      <c r="AQ55" s="4">
        <v>0</v>
      </c>
      <c r="AR55" s="4">
        <v>7</v>
      </c>
      <c r="AS55" s="4">
        <v>1816</v>
      </c>
      <c r="AT55" s="4">
        <v>0.30599999999999999</v>
      </c>
      <c r="AU55" s="4">
        <v>28.423999999999999</v>
      </c>
      <c r="AV55" s="4">
        <v>8070</v>
      </c>
      <c r="AW55" s="4">
        <v>0</v>
      </c>
      <c r="AX55" s="4">
        <v>0.6</v>
      </c>
      <c r="AY55">
        <v>0.73888888888888893</v>
      </c>
      <c r="AZ55" t="s">
        <v>70</v>
      </c>
      <c r="BA55" t="s">
        <v>264</v>
      </c>
      <c r="BB55">
        <v>4</v>
      </c>
      <c r="BC55" t="s">
        <v>483</v>
      </c>
      <c r="BD55">
        <v>10</v>
      </c>
      <c r="BE55">
        <v>27178.629999999997</v>
      </c>
      <c r="BF55">
        <v>0.16526671874189391</v>
      </c>
      <c r="BG55">
        <v>0.12211374218151051</v>
      </c>
      <c r="BH55">
        <v>283636.13199999998</v>
      </c>
      <c r="BI55">
        <v>1.5836215817524969E-2</v>
      </c>
      <c r="BJ55">
        <v>1.1701203909615671E-2</v>
      </c>
      <c r="BK55">
        <v>1</v>
      </c>
      <c r="BL55" t="s">
        <v>67</v>
      </c>
      <c r="BM55">
        <v>-1</v>
      </c>
      <c r="BN55" t="s">
        <v>492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144</v>
      </c>
      <c r="D4" s="123" t="s">
        <v>161</v>
      </c>
      <c r="E4" s="124" t="s">
        <v>150</v>
      </c>
      <c r="F4" s="122" t="s">
        <v>154</v>
      </c>
      <c r="G4" s="124" t="s">
        <v>152</v>
      </c>
      <c r="H4" s="124" t="s">
        <v>156</v>
      </c>
      <c r="I4" s="125" t="s">
        <v>158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185</v>
      </c>
      <c r="Q4" s="230" t="s">
        <v>43</v>
      </c>
      <c r="R4" s="230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194</v>
      </c>
      <c r="AN4" s="13" t="s">
        <v>195</v>
      </c>
      <c r="AO4" t="s">
        <v>196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6" t="str">
        <f>BF5</f>
        <v>도영운수</v>
      </c>
      <c r="B5" s="127" t="str">
        <f>BH5</f>
        <v>강영식</v>
      </c>
      <c r="C5" s="128" t="str">
        <f>BN5</f>
        <v>D</v>
      </c>
      <c r="D5" s="129">
        <f>BM5</f>
        <v>0.84309577884889075</v>
      </c>
      <c r="E5" s="130">
        <f>U5</f>
        <v>9873</v>
      </c>
      <c r="F5" s="258" t="str">
        <f>BG5</f>
        <v>55</v>
      </c>
      <c r="G5" s="131" t="str">
        <f>BK5</f>
        <v>71바5890</v>
      </c>
      <c r="H5" s="132">
        <f>BJ5</f>
        <v>2</v>
      </c>
      <c r="I5" s="133">
        <f>BP5</f>
        <v>1203.347</v>
      </c>
      <c r="J5" s="134">
        <f>AB5/AA5</f>
        <v>8.819147520898369E-3</v>
      </c>
      <c r="K5" s="134">
        <f>AC5/AA5</f>
        <v>0.39118261593286996</v>
      </c>
      <c r="L5" s="134">
        <f>AD5/I5</f>
        <v>0.18531645485466786</v>
      </c>
      <c r="M5" s="135">
        <f>Z5</f>
        <v>14.529</v>
      </c>
      <c r="N5" s="136">
        <f>AE5*100/W5</f>
        <v>0</v>
      </c>
      <c r="O5" s="136">
        <f>AF5*100/W5</f>
        <v>12.299029290803068</v>
      </c>
      <c r="P5" s="231">
        <f>AK5</f>
        <v>5</v>
      </c>
      <c r="Q5" s="232">
        <f>AE5</f>
        <v>0</v>
      </c>
      <c r="R5" s="232">
        <f>AF5</f>
        <v>148</v>
      </c>
      <c r="T5">
        <v>506</v>
      </c>
      <c r="U5">
        <v>9873</v>
      </c>
      <c r="V5" t="s">
        <v>468</v>
      </c>
      <c r="W5">
        <v>1203.347</v>
      </c>
      <c r="X5">
        <v>679.82</v>
      </c>
      <c r="Y5">
        <v>1.77</v>
      </c>
      <c r="Z5">
        <v>14.529</v>
      </c>
      <c r="AA5">
        <v>79.843317999999996</v>
      </c>
      <c r="AB5">
        <v>0.70415000000000005</v>
      </c>
      <c r="AC5">
        <v>31.233318000000001</v>
      </c>
      <c r="AD5" s="1">
        <v>223</v>
      </c>
      <c r="AE5">
        <v>0</v>
      </c>
      <c r="AF5">
        <v>148</v>
      </c>
      <c r="AG5">
        <v>74</v>
      </c>
      <c r="AH5">
        <v>15.071355000000001</v>
      </c>
      <c r="AI5">
        <v>257.60000000000002</v>
      </c>
      <c r="AJ5">
        <v>0</v>
      </c>
      <c r="AK5">
        <v>5</v>
      </c>
      <c r="AL5">
        <v>598</v>
      </c>
      <c r="AM5" t="s">
        <v>469</v>
      </c>
      <c r="AN5" t="s">
        <v>511</v>
      </c>
      <c r="AO5">
        <v>971.82899999999995</v>
      </c>
      <c r="AR5" t="s">
        <v>119</v>
      </c>
      <c r="AS5" t="s">
        <v>122</v>
      </c>
      <c r="AT5" t="s">
        <v>466</v>
      </c>
      <c r="AU5" t="s">
        <v>468</v>
      </c>
      <c r="AV5" t="s">
        <v>48</v>
      </c>
      <c r="AW5">
        <v>2</v>
      </c>
      <c r="BB5">
        <v>0.84309577884889075</v>
      </c>
      <c r="BC5" t="s">
        <v>67</v>
      </c>
      <c r="BF5" t="s">
        <v>119</v>
      </c>
      <c r="BG5" t="s">
        <v>122</v>
      </c>
      <c r="BH5" t="s">
        <v>468</v>
      </c>
      <c r="BI5">
        <v>9873</v>
      </c>
      <c r="BJ5">
        <v>2</v>
      </c>
      <c r="BK5" t="s">
        <v>466</v>
      </c>
      <c r="BL5" t="s">
        <v>238</v>
      </c>
      <c r="BM5">
        <v>0.84309577884889075</v>
      </c>
      <c r="BN5" t="s">
        <v>67</v>
      </c>
      <c r="BO5" t="s">
        <v>183</v>
      </c>
      <c r="BP5">
        <v>1203.347</v>
      </c>
    </row>
    <row r="6" spans="1:68" ht="16.5">
      <c r="A6" s="110" t="str">
        <f t="shared" ref="A6:A7" si="0">BF6</f>
        <v>도영운수</v>
      </c>
      <c r="B6" s="111" t="str">
        <f t="shared" ref="B6:B7" si="1">BH6</f>
        <v>고병연</v>
      </c>
      <c r="C6" s="112" t="str">
        <f t="shared" ref="C6:C7" si="2">BN6</f>
        <v>C</v>
      </c>
      <c r="D6" s="113">
        <f t="shared" ref="D6:D7" si="3">BM6</f>
        <v>0.89047619047619053</v>
      </c>
      <c r="E6" s="114">
        <f t="shared" ref="E6:E7" si="4">U6</f>
        <v>551</v>
      </c>
      <c r="F6" s="259" t="str">
        <f t="shared" ref="F6:F7" si="5">BG6</f>
        <v>55</v>
      </c>
      <c r="G6" s="115" t="str">
        <f t="shared" ref="G6:G7" si="6">BK6</f>
        <v>71바5897</v>
      </c>
      <c r="H6" s="116">
        <f t="shared" ref="H6:H7" si="7">BJ6</f>
        <v>1</v>
      </c>
      <c r="I6" s="117">
        <f t="shared" ref="I6:I7" si="8">BP6</f>
        <v>2738.0070000000001</v>
      </c>
      <c r="J6" s="118">
        <f t="shared" ref="J6:J7" si="9">AB6/AA6</f>
        <v>1.0710502045106048E-2</v>
      </c>
      <c r="K6" s="118">
        <f t="shared" ref="K6:K7" si="10">AC6/AA6</f>
        <v>0.35588824522026302</v>
      </c>
      <c r="L6" s="118">
        <f t="shared" ref="L6:L7" si="11">AD6/I6</f>
        <v>0.17202293493040741</v>
      </c>
      <c r="M6" s="119">
        <f t="shared" ref="M6:M7" si="12">Z6</f>
        <v>13.532</v>
      </c>
      <c r="N6" s="120">
        <f t="shared" ref="N6:N7" si="13">AE6*100/W6</f>
        <v>3.6522916121105607E-2</v>
      </c>
      <c r="O6" s="120">
        <f t="shared" ref="O6:O7" si="14">AF6*100/W6</f>
        <v>12.600406061781435</v>
      </c>
      <c r="P6" s="233">
        <f t="shared" ref="P6:P7" si="15">AK6</f>
        <v>0</v>
      </c>
      <c r="Q6" s="234">
        <f t="shared" ref="Q6:Q7" si="16">AE6</f>
        <v>1</v>
      </c>
      <c r="R6" s="234">
        <f t="shared" ref="R6:R7" si="17">AF6</f>
        <v>345</v>
      </c>
      <c r="T6">
        <v>506</v>
      </c>
      <c r="U6">
        <v>551</v>
      </c>
      <c r="V6" t="s">
        <v>271</v>
      </c>
      <c r="W6">
        <v>2738.0070000000001</v>
      </c>
      <c r="X6">
        <v>1464.2170000000001</v>
      </c>
      <c r="Y6">
        <v>1.87</v>
      </c>
      <c r="Z6">
        <v>13.532</v>
      </c>
      <c r="AA6">
        <v>179.02690200000001</v>
      </c>
      <c r="AB6">
        <v>1.917468</v>
      </c>
      <c r="AC6">
        <v>63.713569999999997</v>
      </c>
      <c r="AD6" s="1">
        <v>471</v>
      </c>
      <c r="AE6">
        <v>1</v>
      </c>
      <c r="AF6">
        <v>345</v>
      </c>
      <c r="AG6">
        <v>72</v>
      </c>
      <c r="AH6">
        <v>15.293829000000001</v>
      </c>
      <c r="AI6">
        <v>604.9</v>
      </c>
      <c r="AJ6">
        <v>0</v>
      </c>
      <c r="AK6">
        <v>0</v>
      </c>
      <c r="AL6">
        <v>0</v>
      </c>
      <c r="AM6" t="s">
        <v>272</v>
      </c>
      <c r="AN6" t="s">
        <v>512</v>
      </c>
      <c r="AO6">
        <v>2738.0070000000001</v>
      </c>
      <c r="AR6" t="s">
        <v>119</v>
      </c>
      <c r="AS6" t="s">
        <v>122</v>
      </c>
      <c r="AT6" t="s">
        <v>238</v>
      </c>
      <c r="AU6" t="s">
        <v>271</v>
      </c>
      <c r="AV6" t="s">
        <v>48</v>
      </c>
      <c r="AW6">
        <v>1</v>
      </c>
      <c r="BB6">
        <v>0.89047619047619053</v>
      </c>
      <c r="BC6" t="s">
        <v>69</v>
      </c>
      <c r="BF6" t="s">
        <v>119</v>
      </c>
      <c r="BG6" t="s">
        <v>122</v>
      </c>
      <c r="BH6" t="s">
        <v>271</v>
      </c>
      <c r="BI6">
        <v>551</v>
      </c>
      <c r="BJ6">
        <v>1</v>
      </c>
      <c r="BK6" t="s">
        <v>238</v>
      </c>
      <c r="BL6" t="s">
        <v>178</v>
      </c>
      <c r="BM6">
        <v>0.89047619047619053</v>
      </c>
      <c r="BN6" t="s">
        <v>69</v>
      </c>
      <c r="BO6" t="s">
        <v>181</v>
      </c>
      <c r="BP6">
        <v>2738.0070000000001</v>
      </c>
    </row>
    <row r="7" spans="1:68" ht="16.5">
      <c r="A7" s="126" t="str">
        <f t="shared" si="0"/>
        <v>도영운수</v>
      </c>
      <c r="B7" s="127" t="str">
        <f t="shared" si="1"/>
        <v>곽인근</v>
      </c>
      <c r="C7" s="128" t="str">
        <f t="shared" si="2"/>
        <v>S</v>
      </c>
      <c r="D7" s="129">
        <f t="shared" si="3"/>
        <v>1.0061294613384113</v>
      </c>
      <c r="E7" s="130">
        <f t="shared" si="4"/>
        <v>7759</v>
      </c>
      <c r="F7" s="258" t="str">
        <f t="shared" si="5"/>
        <v>65</v>
      </c>
      <c r="G7" s="131" t="str">
        <f t="shared" si="6"/>
        <v>75아1109</v>
      </c>
      <c r="H7" s="132">
        <f t="shared" si="7"/>
        <v>2</v>
      </c>
      <c r="I7" s="133">
        <f t="shared" si="8"/>
        <v>3099.6729999999998</v>
      </c>
      <c r="J7" s="134">
        <f t="shared" si="9"/>
        <v>1.1366810045428857E-2</v>
      </c>
      <c r="K7" s="134">
        <f t="shared" si="10"/>
        <v>0.34724724483575886</v>
      </c>
      <c r="L7" s="134">
        <f t="shared" si="11"/>
        <v>0.1638882553095117</v>
      </c>
      <c r="M7" s="135">
        <f t="shared" si="12"/>
        <v>15.262</v>
      </c>
      <c r="N7" s="136">
        <f t="shared" si="13"/>
        <v>0.19356880548367522</v>
      </c>
      <c r="O7" s="136">
        <f t="shared" si="14"/>
        <v>11.130206315311325</v>
      </c>
      <c r="P7" s="231">
        <f t="shared" si="15"/>
        <v>3</v>
      </c>
      <c r="Q7" s="232">
        <f t="shared" si="16"/>
        <v>6</v>
      </c>
      <c r="R7" s="232">
        <f t="shared" si="17"/>
        <v>345</v>
      </c>
      <c r="T7">
        <v>506</v>
      </c>
      <c r="U7">
        <v>7759</v>
      </c>
      <c r="V7" t="s">
        <v>273</v>
      </c>
      <c r="W7">
        <v>3099.6729999999998</v>
      </c>
      <c r="X7">
        <v>1338.7180000000001</v>
      </c>
      <c r="Y7">
        <v>2.3149999999999999</v>
      </c>
      <c r="Z7">
        <v>15.262</v>
      </c>
      <c r="AA7">
        <v>178.782173</v>
      </c>
      <c r="AB7">
        <v>2.0321829999999999</v>
      </c>
      <c r="AC7">
        <v>62.081617000000001</v>
      </c>
      <c r="AD7" s="1">
        <v>508</v>
      </c>
      <c r="AE7">
        <v>6</v>
      </c>
      <c r="AF7">
        <v>345</v>
      </c>
      <c r="AG7">
        <v>70</v>
      </c>
      <c r="AH7">
        <v>17.337707000000002</v>
      </c>
      <c r="AI7">
        <v>655.6</v>
      </c>
      <c r="AJ7">
        <v>0</v>
      </c>
      <c r="AK7">
        <v>3</v>
      </c>
      <c r="AL7">
        <v>407</v>
      </c>
      <c r="AM7" t="s">
        <v>274</v>
      </c>
      <c r="AN7" t="s">
        <v>513</v>
      </c>
      <c r="AO7">
        <v>2969.3739999999998</v>
      </c>
      <c r="AR7" t="s">
        <v>119</v>
      </c>
      <c r="AS7" t="s">
        <v>123</v>
      </c>
      <c r="AT7" t="s">
        <v>254</v>
      </c>
      <c r="AU7" t="s">
        <v>273</v>
      </c>
      <c r="AV7" t="s">
        <v>48</v>
      </c>
      <c r="AW7">
        <v>2</v>
      </c>
      <c r="BB7">
        <v>1.0061294613384113</v>
      </c>
      <c r="BC7" t="s">
        <v>71</v>
      </c>
      <c r="BF7" t="s">
        <v>119</v>
      </c>
      <c r="BG7" t="s">
        <v>123</v>
      </c>
      <c r="BH7" t="s">
        <v>273</v>
      </c>
      <c r="BI7">
        <v>7759</v>
      </c>
      <c r="BJ7">
        <v>2</v>
      </c>
      <c r="BK7" t="s">
        <v>254</v>
      </c>
      <c r="BL7" t="s">
        <v>250</v>
      </c>
      <c r="BM7">
        <v>1.0061294613384113</v>
      </c>
      <c r="BN7" t="s">
        <v>71</v>
      </c>
      <c r="BO7" t="s">
        <v>180</v>
      </c>
      <c r="BP7">
        <v>3099.6729999999998</v>
      </c>
    </row>
    <row r="8" spans="1:68" ht="16.5">
      <c r="A8" s="110" t="str">
        <f t="shared" ref="A8:A71" si="18">BF8</f>
        <v>도영운수</v>
      </c>
      <c r="B8" s="111" t="str">
        <f t="shared" ref="B8:B71" si="19">BH8</f>
        <v>권인숙</v>
      </c>
      <c r="C8" s="112" t="str">
        <f t="shared" ref="C8:C71" si="20">BN8</f>
        <v>C</v>
      </c>
      <c r="D8" s="113">
        <f t="shared" ref="D8:D71" si="21">BM8</f>
        <v>0.87666666666666659</v>
      </c>
      <c r="E8" s="114">
        <f t="shared" ref="E8:E71" si="22">U8</f>
        <v>3419</v>
      </c>
      <c r="F8" s="259" t="str">
        <f t="shared" ref="F8:F71" si="23">BG8</f>
        <v>55</v>
      </c>
      <c r="G8" s="115" t="str">
        <f t="shared" ref="G8:G71" si="24">BK8</f>
        <v>71바5899</v>
      </c>
      <c r="H8" s="116">
        <f t="shared" ref="H8:H71" si="25">BJ8</f>
        <v>1</v>
      </c>
      <c r="I8" s="117">
        <f t="shared" ref="I8:I71" si="26">BP8</f>
        <v>2491.3989999999999</v>
      </c>
      <c r="J8" s="118">
        <f t="shared" ref="J8:J71" si="27">AB8/AA8</f>
        <v>8.3291469041546582E-3</v>
      </c>
      <c r="K8" s="118">
        <f t="shared" ref="K8:K71" si="28">AC8/AA8</f>
        <v>0.38002585727848759</v>
      </c>
      <c r="L8" s="118">
        <f t="shared" ref="L8:L71" si="29">AD8/I8</f>
        <v>0.15051784158217935</v>
      </c>
      <c r="M8" s="119">
        <f t="shared" ref="M8:M71" si="30">Z8</f>
        <v>14.263</v>
      </c>
      <c r="N8" s="120">
        <f t="shared" ref="N8:N71" si="31">AE8*100/W8</f>
        <v>0.16055236435432463</v>
      </c>
      <c r="O8" s="120">
        <f t="shared" ref="O8:O71" si="32">AF8*100/W8</f>
        <v>9.1113466771079228</v>
      </c>
      <c r="P8" s="233">
        <f t="shared" ref="P8:P71" si="33">AK8</f>
        <v>1</v>
      </c>
      <c r="Q8" s="234">
        <f t="shared" ref="Q8:Q71" si="34">AE8</f>
        <v>4</v>
      </c>
      <c r="R8" s="234">
        <f t="shared" ref="R8:R71" si="35">AF8</f>
        <v>227</v>
      </c>
      <c r="T8">
        <v>506</v>
      </c>
      <c r="U8">
        <v>3419</v>
      </c>
      <c r="V8" t="s">
        <v>275</v>
      </c>
      <c r="W8">
        <v>2491.3989999999999</v>
      </c>
      <c r="X8">
        <v>1353.373</v>
      </c>
      <c r="Y8">
        <v>1.841</v>
      </c>
      <c r="Z8">
        <v>14.263</v>
      </c>
      <c r="AA8">
        <v>165.47913199999999</v>
      </c>
      <c r="AB8">
        <v>1.3783000000000001</v>
      </c>
      <c r="AC8">
        <v>62.886349000000003</v>
      </c>
      <c r="AD8" s="1">
        <v>375</v>
      </c>
      <c r="AE8">
        <v>4</v>
      </c>
      <c r="AF8">
        <v>227</v>
      </c>
      <c r="AG8">
        <v>73</v>
      </c>
      <c r="AH8">
        <v>15.055668000000001</v>
      </c>
      <c r="AI8">
        <v>446.9</v>
      </c>
      <c r="AJ8">
        <v>0</v>
      </c>
      <c r="AK8">
        <v>1</v>
      </c>
      <c r="AL8">
        <v>46</v>
      </c>
      <c r="AM8" t="s">
        <v>276</v>
      </c>
      <c r="AN8" t="s">
        <v>514</v>
      </c>
      <c r="AO8">
        <v>2491.3989999999999</v>
      </c>
      <c r="AR8" t="s">
        <v>119</v>
      </c>
      <c r="AS8" t="s">
        <v>122</v>
      </c>
      <c r="AT8" t="s">
        <v>242</v>
      </c>
      <c r="AU8" t="s">
        <v>275</v>
      </c>
      <c r="AV8" t="s">
        <v>48</v>
      </c>
      <c r="AW8">
        <v>1</v>
      </c>
      <c r="BB8">
        <v>0.87666666666666659</v>
      </c>
      <c r="BC8" t="s">
        <v>69</v>
      </c>
      <c r="BF8" t="s">
        <v>119</v>
      </c>
      <c r="BG8" t="s">
        <v>122</v>
      </c>
      <c r="BH8" t="s">
        <v>275</v>
      </c>
      <c r="BI8">
        <v>3419</v>
      </c>
      <c r="BJ8">
        <v>1</v>
      </c>
      <c r="BK8" t="s">
        <v>242</v>
      </c>
      <c r="BL8" t="s">
        <v>178</v>
      </c>
      <c r="BM8">
        <v>0.87666666666666659</v>
      </c>
      <c r="BN8" t="s">
        <v>69</v>
      </c>
      <c r="BO8" t="s">
        <v>181</v>
      </c>
      <c r="BP8">
        <v>2491.3989999999999</v>
      </c>
    </row>
    <row r="9" spans="1:68" ht="16.5">
      <c r="A9" s="126" t="str">
        <f t="shared" si="18"/>
        <v>도영운수</v>
      </c>
      <c r="B9" s="127" t="str">
        <f t="shared" si="19"/>
        <v>김명석</v>
      </c>
      <c r="C9" s="128" t="str">
        <f t="shared" si="20"/>
        <v>D</v>
      </c>
      <c r="D9" s="129">
        <f t="shared" si="21"/>
        <v>0.82666666666666666</v>
      </c>
      <c r="E9" s="130">
        <f t="shared" si="22"/>
        <v>3405</v>
      </c>
      <c r="F9" s="258" t="str">
        <f t="shared" si="23"/>
        <v>35</v>
      </c>
      <c r="G9" s="131" t="str">
        <f t="shared" si="24"/>
        <v>75아1051</v>
      </c>
      <c r="H9" s="132">
        <f t="shared" si="25"/>
        <v>1</v>
      </c>
      <c r="I9" s="133">
        <f t="shared" si="26"/>
        <v>2392.6689999999999</v>
      </c>
      <c r="J9" s="134">
        <f t="shared" si="27"/>
        <v>9.2025755353294346E-3</v>
      </c>
      <c r="K9" s="134">
        <f t="shared" si="28"/>
        <v>0.37060062016403361</v>
      </c>
      <c r="L9" s="134">
        <f t="shared" si="29"/>
        <v>7.0632419277384381E-2</v>
      </c>
      <c r="M9" s="135">
        <f t="shared" si="30"/>
        <v>12.771000000000001</v>
      </c>
      <c r="N9" s="136">
        <f t="shared" si="31"/>
        <v>0.1253829928000906</v>
      </c>
      <c r="O9" s="136">
        <f t="shared" si="32"/>
        <v>27.082726444819574</v>
      </c>
      <c r="P9" s="231">
        <f t="shared" si="33"/>
        <v>2</v>
      </c>
      <c r="Q9" s="232">
        <f t="shared" si="34"/>
        <v>3</v>
      </c>
      <c r="R9" s="232">
        <f t="shared" si="35"/>
        <v>648</v>
      </c>
      <c r="T9">
        <v>506</v>
      </c>
      <c r="U9">
        <v>3405</v>
      </c>
      <c r="V9" t="s">
        <v>277</v>
      </c>
      <c r="W9">
        <v>2392.6689999999999</v>
      </c>
      <c r="X9">
        <v>1206.105</v>
      </c>
      <c r="Y9">
        <v>1.984</v>
      </c>
      <c r="Z9">
        <v>12.771000000000001</v>
      </c>
      <c r="AA9">
        <v>147.509683</v>
      </c>
      <c r="AB9">
        <v>1.357469</v>
      </c>
      <c r="AC9">
        <v>54.667180000000002</v>
      </c>
      <c r="AD9" s="1">
        <v>169</v>
      </c>
      <c r="AE9">
        <v>3</v>
      </c>
      <c r="AF9">
        <v>648</v>
      </c>
      <c r="AG9">
        <v>79</v>
      </c>
      <c r="AH9">
        <v>16.220419</v>
      </c>
      <c r="AI9">
        <v>911.2</v>
      </c>
      <c r="AJ9">
        <v>0</v>
      </c>
      <c r="AK9">
        <v>2</v>
      </c>
      <c r="AL9">
        <v>88</v>
      </c>
      <c r="AM9" t="s">
        <v>278</v>
      </c>
      <c r="AN9" t="s">
        <v>515</v>
      </c>
      <c r="AO9">
        <v>2392.6689999999999</v>
      </c>
      <c r="AR9" t="s">
        <v>119</v>
      </c>
      <c r="AS9" t="s">
        <v>120</v>
      </c>
      <c r="AT9" t="s">
        <v>216</v>
      </c>
      <c r="AU9" t="s">
        <v>277</v>
      </c>
      <c r="AV9" t="s">
        <v>48</v>
      </c>
      <c r="AW9">
        <v>1</v>
      </c>
      <c r="BB9">
        <v>0.82666666666666666</v>
      </c>
      <c r="BC9" t="s">
        <v>67</v>
      </c>
      <c r="BF9" t="s">
        <v>119</v>
      </c>
      <c r="BG9" t="s">
        <v>120</v>
      </c>
      <c r="BH9" t="s">
        <v>277</v>
      </c>
      <c r="BI9">
        <v>3405</v>
      </c>
      <c r="BJ9">
        <v>1</v>
      </c>
      <c r="BK9" t="s">
        <v>216</v>
      </c>
      <c r="BL9" t="s">
        <v>178</v>
      </c>
      <c r="BM9">
        <v>0.82666666666666666</v>
      </c>
      <c r="BN9" t="s">
        <v>67</v>
      </c>
      <c r="BO9" t="s">
        <v>183</v>
      </c>
      <c r="BP9">
        <v>2392.6689999999999</v>
      </c>
    </row>
    <row r="10" spans="1:68" ht="16.5">
      <c r="A10" s="110" t="str">
        <f t="shared" si="18"/>
        <v>도영운수</v>
      </c>
      <c r="B10" s="111" t="str">
        <f t="shared" si="19"/>
        <v>김범영</v>
      </c>
      <c r="C10" s="112" t="str">
        <f t="shared" si="20"/>
        <v>F</v>
      </c>
      <c r="D10" s="113">
        <f t="shared" si="21"/>
        <v>0.75347826086956526</v>
      </c>
      <c r="E10" s="114">
        <f t="shared" si="22"/>
        <v>6128</v>
      </c>
      <c r="F10" s="259" t="str">
        <f t="shared" si="23"/>
        <v>65-1</v>
      </c>
      <c r="G10" s="115" t="str">
        <f t="shared" si="24"/>
        <v>71바5881</v>
      </c>
      <c r="H10" s="116">
        <f t="shared" si="25"/>
        <v>1</v>
      </c>
      <c r="I10" s="117">
        <f t="shared" si="26"/>
        <v>1640.78</v>
      </c>
      <c r="J10" s="118">
        <f t="shared" si="27"/>
        <v>6.3743122319495308E-3</v>
      </c>
      <c r="K10" s="118">
        <f t="shared" si="28"/>
        <v>0.34657432726863729</v>
      </c>
      <c r="L10" s="118">
        <f t="shared" si="29"/>
        <v>0.17735467277758141</v>
      </c>
      <c r="M10" s="119">
        <f t="shared" si="30"/>
        <v>17.007000000000001</v>
      </c>
      <c r="N10" s="120">
        <f t="shared" si="31"/>
        <v>6.0946622947622472E-2</v>
      </c>
      <c r="O10" s="120">
        <v>75</v>
      </c>
      <c r="P10" s="233">
        <f t="shared" si="33"/>
        <v>4</v>
      </c>
      <c r="Q10" s="234">
        <f t="shared" si="34"/>
        <v>1</v>
      </c>
      <c r="R10" s="234">
        <f t="shared" si="35"/>
        <v>298</v>
      </c>
      <c r="T10">
        <v>506</v>
      </c>
      <c r="U10">
        <v>6128</v>
      </c>
      <c r="V10" t="s">
        <v>279</v>
      </c>
      <c r="W10">
        <v>1640.78</v>
      </c>
      <c r="X10">
        <v>946.54600000000005</v>
      </c>
      <c r="Y10">
        <v>1.7330000000000001</v>
      </c>
      <c r="Z10">
        <v>17.007000000000001</v>
      </c>
      <c r="AA10">
        <v>115.17164099999999</v>
      </c>
      <c r="AB10">
        <v>0.73414000000000001</v>
      </c>
      <c r="AC10">
        <v>39.915534000000001</v>
      </c>
      <c r="AD10" s="1">
        <v>291</v>
      </c>
      <c r="AE10">
        <v>1</v>
      </c>
      <c r="AF10">
        <v>298</v>
      </c>
      <c r="AG10">
        <v>69</v>
      </c>
      <c r="AH10">
        <v>14.246389000000001</v>
      </c>
      <c r="AI10">
        <v>196.6</v>
      </c>
      <c r="AJ10">
        <v>0</v>
      </c>
      <c r="AK10">
        <v>4</v>
      </c>
      <c r="AL10">
        <v>194</v>
      </c>
      <c r="AM10" t="s">
        <v>280</v>
      </c>
      <c r="AN10" t="s">
        <v>516</v>
      </c>
      <c r="AO10">
        <v>1640.78</v>
      </c>
      <c r="AR10" t="s">
        <v>119</v>
      </c>
      <c r="AS10" t="s">
        <v>124</v>
      </c>
      <c r="AT10" t="s">
        <v>257</v>
      </c>
      <c r="AU10" t="s">
        <v>279</v>
      </c>
      <c r="AV10" t="s">
        <v>48</v>
      </c>
      <c r="AW10">
        <v>1</v>
      </c>
      <c r="BB10">
        <v>0.75347826086956526</v>
      </c>
      <c r="BC10" t="s">
        <v>70</v>
      </c>
      <c r="BF10" t="s">
        <v>119</v>
      </c>
      <c r="BG10" t="s">
        <v>124</v>
      </c>
      <c r="BH10" t="s">
        <v>279</v>
      </c>
      <c r="BI10">
        <v>6128</v>
      </c>
      <c r="BJ10">
        <v>1</v>
      </c>
      <c r="BK10" t="s">
        <v>257</v>
      </c>
      <c r="BL10" t="s">
        <v>178</v>
      </c>
      <c r="BM10">
        <v>0.75347826086956526</v>
      </c>
      <c r="BN10" t="s">
        <v>70</v>
      </c>
      <c r="BO10" t="s">
        <v>193</v>
      </c>
      <c r="BP10">
        <v>1640.78</v>
      </c>
    </row>
    <row r="11" spans="1:68" ht="16.5">
      <c r="A11" s="126" t="str">
        <f t="shared" si="18"/>
        <v>도영운수</v>
      </c>
      <c r="B11" s="127" t="str">
        <f t="shared" si="19"/>
        <v>김봉환</v>
      </c>
      <c r="C11" s="128" t="str">
        <f t="shared" si="20"/>
        <v>B</v>
      </c>
      <c r="D11" s="129">
        <f t="shared" si="21"/>
        <v>0.90228933654835564</v>
      </c>
      <c r="E11" s="130">
        <f t="shared" si="22"/>
        <v>5115</v>
      </c>
      <c r="F11" s="258" t="str">
        <f t="shared" si="23"/>
        <v>55</v>
      </c>
      <c r="G11" s="131" t="str">
        <f t="shared" si="24"/>
        <v>71바5880</v>
      </c>
      <c r="H11" s="132">
        <f t="shared" si="25"/>
        <v>13</v>
      </c>
      <c r="I11" s="133">
        <f t="shared" si="26"/>
        <v>4306.7749999999996</v>
      </c>
      <c r="J11" s="134">
        <f t="shared" si="27"/>
        <v>2.5921950284541511E-2</v>
      </c>
      <c r="K11" s="134">
        <f t="shared" si="28"/>
        <v>0.3654873975149463</v>
      </c>
      <c r="L11" s="134">
        <f t="shared" si="29"/>
        <v>0.18319972601308404</v>
      </c>
      <c r="M11" s="135">
        <f t="shared" si="30"/>
        <v>13.718999999999999</v>
      </c>
      <c r="N11" s="136">
        <f t="shared" si="31"/>
        <v>0.60369998432701966</v>
      </c>
      <c r="O11" s="136">
        <f t="shared" si="32"/>
        <v>11.679272773711189</v>
      </c>
      <c r="P11" s="231">
        <f t="shared" si="33"/>
        <v>170</v>
      </c>
      <c r="Q11" s="232">
        <f t="shared" si="34"/>
        <v>26</v>
      </c>
      <c r="R11" s="232">
        <f t="shared" si="35"/>
        <v>503</v>
      </c>
      <c r="T11">
        <v>506</v>
      </c>
      <c r="U11">
        <v>5115</v>
      </c>
      <c r="V11" t="s">
        <v>281</v>
      </c>
      <c r="W11">
        <v>4306.7749999999996</v>
      </c>
      <c r="X11">
        <v>2164.107</v>
      </c>
      <c r="Y11">
        <v>1.99</v>
      </c>
      <c r="Z11">
        <v>13.718999999999999</v>
      </c>
      <c r="AA11">
        <v>281.13050600000003</v>
      </c>
      <c r="AB11">
        <v>7.2874509999999999</v>
      </c>
      <c r="AC11">
        <v>102.749657</v>
      </c>
      <c r="AD11" s="1">
        <v>789</v>
      </c>
      <c r="AE11">
        <v>26</v>
      </c>
      <c r="AF11">
        <v>503</v>
      </c>
      <c r="AG11">
        <v>73</v>
      </c>
      <c r="AH11">
        <v>15.319485999999999</v>
      </c>
      <c r="AI11">
        <v>1774</v>
      </c>
      <c r="AJ11">
        <v>0</v>
      </c>
      <c r="AK11">
        <v>170</v>
      </c>
      <c r="AL11">
        <v>3644</v>
      </c>
      <c r="AM11" t="s">
        <v>282</v>
      </c>
      <c r="AN11" t="s">
        <v>517</v>
      </c>
      <c r="AO11">
        <v>2069.8389999999999</v>
      </c>
      <c r="AR11" t="s">
        <v>119</v>
      </c>
      <c r="AS11" t="s">
        <v>122</v>
      </c>
      <c r="AT11" t="s">
        <v>237</v>
      </c>
      <c r="AU11" t="s">
        <v>281</v>
      </c>
      <c r="AV11" t="s">
        <v>48</v>
      </c>
      <c r="AW11">
        <v>13</v>
      </c>
      <c r="BB11">
        <v>0.90228933654835564</v>
      </c>
      <c r="BC11" t="s">
        <v>68</v>
      </c>
      <c r="BF11" t="s">
        <v>119</v>
      </c>
      <c r="BG11" s="5" t="s">
        <v>122</v>
      </c>
      <c r="BH11" t="s">
        <v>281</v>
      </c>
      <c r="BI11">
        <v>5115</v>
      </c>
      <c r="BJ11">
        <v>13</v>
      </c>
      <c r="BK11" t="s">
        <v>237</v>
      </c>
      <c r="BL11" t="s">
        <v>204</v>
      </c>
      <c r="BM11">
        <v>0.90228933654835564</v>
      </c>
      <c r="BN11" t="s">
        <v>68</v>
      </c>
      <c r="BO11" t="s">
        <v>179</v>
      </c>
      <c r="BP11">
        <v>4306.7749999999996</v>
      </c>
    </row>
    <row r="12" spans="1:68" ht="16.5">
      <c r="A12" s="110" t="str">
        <f t="shared" si="18"/>
        <v>도영운수</v>
      </c>
      <c r="B12" s="111" t="str">
        <f t="shared" si="19"/>
        <v>김상영</v>
      </c>
      <c r="C12" s="112" t="str">
        <f t="shared" si="20"/>
        <v>A</v>
      </c>
      <c r="D12" s="113">
        <f t="shared" si="21"/>
        <v>0.96268546877127226</v>
      </c>
      <c r="E12" s="114">
        <f t="shared" si="22"/>
        <v>4312</v>
      </c>
      <c r="F12" s="259" t="str">
        <f t="shared" si="23"/>
        <v>523</v>
      </c>
      <c r="G12" s="115" t="str">
        <f t="shared" si="24"/>
        <v>71바5862</v>
      </c>
      <c r="H12" s="116">
        <f t="shared" si="25"/>
        <v>2</v>
      </c>
      <c r="I12" s="117">
        <f t="shared" si="26"/>
        <v>2247.6419999999998</v>
      </c>
      <c r="J12" s="118">
        <f t="shared" si="27"/>
        <v>1.6586553527787654E-2</v>
      </c>
      <c r="K12" s="118">
        <f t="shared" si="28"/>
        <v>0.31857587613446686</v>
      </c>
      <c r="L12" s="118">
        <f t="shared" si="29"/>
        <v>0.1272444633086586</v>
      </c>
      <c r="M12" s="119">
        <f t="shared" si="30"/>
        <v>14.068</v>
      </c>
      <c r="N12" s="120">
        <f t="shared" si="31"/>
        <v>0.40041963978249207</v>
      </c>
      <c r="O12" s="120">
        <f t="shared" si="32"/>
        <v>21.355714121732913</v>
      </c>
      <c r="P12" s="233">
        <f t="shared" si="33"/>
        <v>9</v>
      </c>
      <c r="Q12" s="234">
        <f t="shared" si="34"/>
        <v>9</v>
      </c>
      <c r="R12" s="234">
        <f t="shared" si="35"/>
        <v>480</v>
      </c>
      <c r="T12">
        <v>506</v>
      </c>
      <c r="U12">
        <v>4312</v>
      </c>
      <c r="V12" t="s">
        <v>283</v>
      </c>
      <c r="W12">
        <v>2247.6419999999998</v>
      </c>
      <c r="X12">
        <v>936.02700000000004</v>
      </c>
      <c r="Y12">
        <v>2.4009999999999998</v>
      </c>
      <c r="Z12">
        <v>14.068</v>
      </c>
      <c r="AA12">
        <v>144.442183</v>
      </c>
      <c r="AB12">
        <v>2.3957980000000001</v>
      </c>
      <c r="AC12">
        <v>46.015794999999997</v>
      </c>
      <c r="AD12" s="1">
        <v>286</v>
      </c>
      <c r="AE12">
        <v>9</v>
      </c>
      <c r="AF12">
        <v>480</v>
      </c>
      <c r="AG12">
        <v>71</v>
      </c>
      <c r="AH12">
        <v>15.560841999999999</v>
      </c>
      <c r="AI12">
        <v>180.3</v>
      </c>
      <c r="AJ12">
        <v>0</v>
      </c>
      <c r="AK12">
        <v>9</v>
      </c>
      <c r="AL12">
        <v>982</v>
      </c>
      <c r="AM12" t="s">
        <v>284</v>
      </c>
      <c r="AN12" t="s">
        <v>518</v>
      </c>
      <c r="AO12">
        <v>1970.7329999999999</v>
      </c>
      <c r="AR12" t="s">
        <v>119</v>
      </c>
      <c r="AS12" t="s">
        <v>121</v>
      </c>
      <c r="AT12" t="s">
        <v>229</v>
      </c>
      <c r="AU12" t="s">
        <v>283</v>
      </c>
      <c r="AV12" t="s">
        <v>48</v>
      </c>
      <c r="AW12">
        <v>2</v>
      </c>
      <c r="BB12">
        <v>0.96268546877127226</v>
      </c>
      <c r="BC12" t="s">
        <v>66</v>
      </c>
      <c r="BF12" t="s">
        <v>119</v>
      </c>
      <c r="BG12" t="s">
        <v>121</v>
      </c>
      <c r="BH12" t="s">
        <v>283</v>
      </c>
      <c r="BI12">
        <v>4312</v>
      </c>
      <c r="BJ12">
        <v>2</v>
      </c>
      <c r="BK12" t="s">
        <v>229</v>
      </c>
      <c r="BL12" t="s">
        <v>231</v>
      </c>
      <c r="BM12">
        <v>0.96268546877127226</v>
      </c>
      <c r="BN12" t="s">
        <v>66</v>
      </c>
      <c r="BO12" t="s">
        <v>182</v>
      </c>
      <c r="BP12">
        <v>2247.6419999999998</v>
      </c>
    </row>
    <row r="13" spans="1:68" ht="16.5">
      <c r="A13" s="126" t="str">
        <f t="shared" si="18"/>
        <v>도영운수</v>
      </c>
      <c r="B13" s="127" t="str">
        <f t="shared" si="19"/>
        <v>김상용</v>
      </c>
      <c r="C13" s="128" t="str">
        <f t="shared" si="20"/>
        <v>D</v>
      </c>
      <c r="D13" s="129">
        <f t="shared" si="21"/>
        <v>0.80959999999999999</v>
      </c>
      <c r="E13" s="130">
        <f t="shared" si="22"/>
        <v>305</v>
      </c>
      <c r="F13" s="258" t="str">
        <f t="shared" si="23"/>
        <v>35</v>
      </c>
      <c r="G13" s="131" t="str">
        <f t="shared" si="24"/>
        <v>71바5864</v>
      </c>
      <c r="H13" s="132">
        <f t="shared" si="25"/>
        <v>1</v>
      </c>
      <c r="I13" s="133">
        <f t="shared" si="26"/>
        <v>3380.4490000000001</v>
      </c>
      <c r="J13" s="134">
        <f t="shared" si="27"/>
        <v>1.3911412122966142E-2</v>
      </c>
      <c r="K13" s="134">
        <f t="shared" si="28"/>
        <v>0.37010503162845787</v>
      </c>
      <c r="L13" s="134">
        <f t="shared" si="29"/>
        <v>0.1517549887603688</v>
      </c>
      <c r="M13" s="135">
        <f t="shared" si="30"/>
        <v>12.452</v>
      </c>
      <c r="N13" s="136">
        <f t="shared" si="31"/>
        <v>0.26623682238661195</v>
      </c>
      <c r="O13" s="136">
        <f t="shared" si="32"/>
        <v>14.850098315342134</v>
      </c>
      <c r="P13" s="231">
        <f t="shared" si="33"/>
        <v>14</v>
      </c>
      <c r="Q13" s="232">
        <f t="shared" si="34"/>
        <v>9</v>
      </c>
      <c r="R13" s="232">
        <f t="shared" si="35"/>
        <v>502</v>
      </c>
      <c r="T13">
        <v>506</v>
      </c>
      <c r="U13">
        <v>305</v>
      </c>
      <c r="V13" t="s">
        <v>285</v>
      </c>
      <c r="W13">
        <v>3380.4490000000001</v>
      </c>
      <c r="X13">
        <v>1670.3879999999999</v>
      </c>
      <c r="Y13">
        <v>2.024</v>
      </c>
      <c r="Z13">
        <v>12.452</v>
      </c>
      <c r="AA13">
        <v>217.484679</v>
      </c>
      <c r="AB13">
        <v>3.0255190000000001</v>
      </c>
      <c r="AC13">
        <v>80.492174000000006</v>
      </c>
      <c r="AD13" s="1">
        <v>513</v>
      </c>
      <c r="AE13">
        <v>9</v>
      </c>
      <c r="AF13">
        <v>502</v>
      </c>
      <c r="AG13">
        <v>83</v>
      </c>
      <c r="AH13">
        <v>15.543388999999999</v>
      </c>
      <c r="AI13">
        <v>1220.9000000000001</v>
      </c>
      <c r="AJ13">
        <v>0</v>
      </c>
      <c r="AK13">
        <v>14</v>
      </c>
      <c r="AL13">
        <v>4264</v>
      </c>
      <c r="AM13" t="s">
        <v>286</v>
      </c>
      <c r="AN13" t="s">
        <v>519</v>
      </c>
      <c r="AO13">
        <v>3380.4490000000001</v>
      </c>
      <c r="AR13" t="s">
        <v>119</v>
      </c>
      <c r="AS13" t="s">
        <v>120</v>
      </c>
      <c r="AT13" t="s">
        <v>208</v>
      </c>
      <c r="AU13" t="s">
        <v>285</v>
      </c>
      <c r="AV13" t="s">
        <v>48</v>
      </c>
      <c r="AW13">
        <v>1</v>
      </c>
      <c r="BB13">
        <v>0.80959999999999999</v>
      </c>
      <c r="BC13" t="s">
        <v>67</v>
      </c>
      <c r="BF13" t="s">
        <v>119</v>
      </c>
      <c r="BG13" s="5" t="s">
        <v>120</v>
      </c>
      <c r="BH13" t="s">
        <v>285</v>
      </c>
      <c r="BI13">
        <v>305</v>
      </c>
      <c r="BJ13">
        <v>1</v>
      </c>
      <c r="BK13" t="s">
        <v>208</v>
      </c>
      <c r="BL13" t="s">
        <v>178</v>
      </c>
      <c r="BM13">
        <v>0.80959999999999999</v>
      </c>
      <c r="BN13" t="s">
        <v>67</v>
      </c>
      <c r="BO13" t="s">
        <v>183</v>
      </c>
      <c r="BP13">
        <v>3380.4490000000001</v>
      </c>
    </row>
    <row r="14" spans="1:68" ht="16.5">
      <c r="A14" s="110" t="str">
        <f t="shared" si="18"/>
        <v>도영운수</v>
      </c>
      <c r="B14" s="111" t="str">
        <f t="shared" si="19"/>
        <v>김상진</v>
      </c>
      <c r="C14" s="112" t="str">
        <f t="shared" si="20"/>
        <v>C</v>
      </c>
      <c r="D14" s="113">
        <f t="shared" si="21"/>
        <v>0.86507539339919859</v>
      </c>
      <c r="E14" s="114">
        <f t="shared" si="22"/>
        <v>312</v>
      </c>
      <c r="F14" s="259" t="str">
        <f t="shared" si="23"/>
        <v>523</v>
      </c>
      <c r="G14" s="115" t="str">
        <f t="shared" si="24"/>
        <v>71바5859</v>
      </c>
      <c r="H14" s="116">
        <f t="shared" si="25"/>
        <v>2</v>
      </c>
      <c r="I14" s="117">
        <f t="shared" si="26"/>
        <v>3388.2250000000004</v>
      </c>
      <c r="J14" s="118">
        <f t="shared" si="27"/>
        <v>2.0974394242653717E-2</v>
      </c>
      <c r="K14" s="118">
        <f t="shared" si="28"/>
        <v>0.35106265079551174</v>
      </c>
      <c r="L14" s="118">
        <f t="shared" si="29"/>
        <v>0.16232688206952015</v>
      </c>
      <c r="M14" s="119">
        <f t="shared" si="30"/>
        <v>16.213000000000001</v>
      </c>
      <c r="N14" s="120">
        <f t="shared" si="31"/>
        <v>0.76736344251045907</v>
      </c>
      <c r="O14" s="120">
        <f t="shared" si="32"/>
        <v>63.779707664042384</v>
      </c>
      <c r="P14" s="233">
        <f t="shared" si="33"/>
        <v>30</v>
      </c>
      <c r="Q14" s="234">
        <f t="shared" si="34"/>
        <v>26</v>
      </c>
      <c r="R14" s="234">
        <f t="shared" si="35"/>
        <v>2161</v>
      </c>
      <c r="T14">
        <v>506</v>
      </c>
      <c r="U14">
        <v>312</v>
      </c>
      <c r="V14" t="s">
        <v>287</v>
      </c>
      <c r="W14">
        <v>3388.2249999999999</v>
      </c>
      <c r="X14">
        <v>1568.6610000000001</v>
      </c>
      <c r="Y14">
        <v>2.16</v>
      </c>
      <c r="Z14">
        <v>16.213000000000001</v>
      </c>
      <c r="AA14">
        <v>222.95466300000001</v>
      </c>
      <c r="AB14">
        <v>4.6763389999999996</v>
      </c>
      <c r="AC14">
        <v>78.271055000000004</v>
      </c>
      <c r="AD14" s="1">
        <v>550</v>
      </c>
      <c r="AE14">
        <v>26</v>
      </c>
      <c r="AF14">
        <v>2161</v>
      </c>
      <c r="AG14">
        <v>76</v>
      </c>
      <c r="AH14">
        <v>15.196923</v>
      </c>
      <c r="AI14">
        <v>368.1</v>
      </c>
      <c r="AJ14">
        <v>0</v>
      </c>
      <c r="AK14">
        <v>30</v>
      </c>
      <c r="AL14">
        <v>12843</v>
      </c>
      <c r="AM14" t="s">
        <v>288</v>
      </c>
      <c r="AN14" t="s">
        <v>520</v>
      </c>
      <c r="AO14">
        <v>2252.5340000000001</v>
      </c>
      <c r="AR14" t="s">
        <v>119</v>
      </c>
      <c r="AS14" t="s">
        <v>121</v>
      </c>
      <c r="AT14" t="s">
        <v>227</v>
      </c>
      <c r="AU14" t="s">
        <v>287</v>
      </c>
      <c r="AV14" t="s">
        <v>48</v>
      </c>
      <c r="AW14">
        <v>2</v>
      </c>
      <c r="BB14">
        <v>0.86507539339919859</v>
      </c>
      <c r="BC14" t="s">
        <v>69</v>
      </c>
      <c r="BF14" t="s">
        <v>119</v>
      </c>
      <c r="BG14" t="s">
        <v>121</v>
      </c>
      <c r="BH14" t="s">
        <v>287</v>
      </c>
      <c r="BI14">
        <v>312</v>
      </c>
      <c r="BJ14">
        <v>2</v>
      </c>
      <c r="BK14" t="s">
        <v>227</v>
      </c>
      <c r="BL14" t="s">
        <v>231</v>
      </c>
      <c r="BM14">
        <v>0.86507539339919859</v>
      </c>
      <c r="BN14" t="s">
        <v>69</v>
      </c>
      <c r="BO14" t="s">
        <v>181</v>
      </c>
      <c r="BP14">
        <v>3388.2250000000004</v>
      </c>
    </row>
    <row r="15" spans="1:68" ht="16.5">
      <c r="A15" s="126" t="str">
        <f t="shared" si="18"/>
        <v>도영운수</v>
      </c>
      <c r="B15" s="127" t="str">
        <f t="shared" si="19"/>
        <v>김연수</v>
      </c>
      <c r="C15" s="128" t="str">
        <f t="shared" si="20"/>
        <v>F</v>
      </c>
      <c r="D15" s="129">
        <f t="shared" si="21"/>
        <v>0.75947306757530608</v>
      </c>
      <c r="E15" s="130">
        <f t="shared" si="22"/>
        <v>7751</v>
      </c>
      <c r="F15" s="258" t="str">
        <f t="shared" si="23"/>
        <v>523</v>
      </c>
      <c r="G15" s="131" t="str">
        <f t="shared" si="24"/>
        <v>71바5859</v>
      </c>
      <c r="H15" s="132">
        <f t="shared" si="25"/>
        <v>8</v>
      </c>
      <c r="I15" s="133">
        <f t="shared" si="26"/>
        <v>1247.4460000000001</v>
      </c>
      <c r="J15" s="134">
        <f t="shared" si="27"/>
        <v>7.1451702231692081E-3</v>
      </c>
      <c r="K15" s="134">
        <f t="shared" si="28"/>
        <v>0.34471590660754958</v>
      </c>
      <c r="L15" s="134">
        <f t="shared" si="29"/>
        <v>0.22766516546608026</v>
      </c>
      <c r="M15" s="135">
        <f t="shared" si="30"/>
        <v>19.100999999999999</v>
      </c>
      <c r="N15" s="136">
        <f t="shared" si="31"/>
        <v>0.77922280317611214</v>
      </c>
      <c r="O15" s="136">
        <f t="shared" si="32"/>
        <v>102.00026493575308</v>
      </c>
      <c r="P15" s="231">
        <f t="shared" si="33"/>
        <v>3</v>
      </c>
      <c r="Q15" s="232">
        <f t="shared" si="34"/>
        <v>10</v>
      </c>
      <c r="R15" s="232">
        <f t="shared" si="35"/>
        <v>1309</v>
      </c>
      <c r="T15">
        <v>506</v>
      </c>
      <c r="U15">
        <v>7751</v>
      </c>
      <c r="V15" t="s">
        <v>521</v>
      </c>
      <c r="W15">
        <v>1283.33</v>
      </c>
      <c r="X15">
        <v>699.25599999999997</v>
      </c>
      <c r="Y15">
        <v>1.835</v>
      </c>
      <c r="Z15">
        <v>19.100999999999999</v>
      </c>
      <c r="AA15">
        <v>78.293865999999994</v>
      </c>
      <c r="AB15">
        <v>0.559423</v>
      </c>
      <c r="AC15">
        <v>26.989141</v>
      </c>
      <c r="AD15" s="1">
        <v>284</v>
      </c>
      <c r="AE15">
        <v>10</v>
      </c>
      <c r="AF15">
        <v>1309</v>
      </c>
      <c r="AG15">
        <v>73</v>
      </c>
      <c r="AH15">
        <v>16.391193999999999</v>
      </c>
      <c r="AI15">
        <v>761.7</v>
      </c>
      <c r="AJ15">
        <v>0</v>
      </c>
      <c r="AK15">
        <v>3</v>
      </c>
      <c r="AL15">
        <v>223</v>
      </c>
      <c r="AM15" t="s">
        <v>522</v>
      </c>
      <c r="AN15" t="s">
        <v>523</v>
      </c>
      <c r="AO15">
        <v>239.947</v>
      </c>
      <c r="AR15" t="s">
        <v>119</v>
      </c>
      <c r="AS15" t="s">
        <v>121</v>
      </c>
      <c r="AT15" t="s">
        <v>227</v>
      </c>
      <c r="AU15" t="s">
        <v>521</v>
      </c>
      <c r="AV15" t="s">
        <v>48</v>
      </c>
      <c r="AW15">
        <v>8</v>
      </c>
      <c r="BB15">
        <v>0.75947306757530608</v>
      </c>
      <c r="BC15" t="s">
        <v>70</v>
      </c>
      <c r="BF15" t="s">
        <v>119</v>
      </c>
      <c r="BG15" t="s">
        <v>121</v>
      </c>
      <c r="BH15" t="s">
        <v>521</v>
      </c>
      <c r="BI15">
        <v>7751</v>
      </c>
      <c r="BJ15">
        <v>8</v>
      </c>
      <c r="BK15" t="s">
        <v>227</v>
      </c>
      <c r="BL15" t="s">
        <v>217</v>
      </c>
      <c r="BM15">
        <v>0.75947306757530608</v>
      </c>
      <c r="BN15" t="s">
        <v>70</v>
      </c>
      <c r="BO15" t="s">
        <v>193</v>
      </c>
      <c r="BP15">
        <v>1247.4460000000001</v>
      </c>
    </row>
    <row r="16" spans="1:68" ht="16.5">
      <c r="A16" s="110" t="str">
        <f t="shared" si="18"/>
        <v>도영운수</v>
      </c>
      <c r="B16" s="111" t="str">
        <f t="shared" si="19"/>
        <v>김영복</v>
      </c>
      <c r="C16" s="112" t="str">
        <f t="shared" si="20"/>
        <v>F</v>
      </c>
      <c r="D16" s="113">
        <f t="shared" si="21"/>
        <v>0.76593607186309665</v>
      </c>
      <c r="E16" s="114">
        <f t="shared" si="22"/>
        <v>6269</v>
      </c>
      <c r="F16" s="259" t="str">
        <f t="shared" si="23"/>
        <v>35</v>
      </c>
      <c r="G16" s="115" t="str">
        <f t="shared" si="24"/>
        <v>71바5864</v>
      </c>
      <c r="H16" s="116">
        <f t="shared" si="25"/>
        <v>2</v>
      </c>
      <c r="I16" s="117">
        <f t="shared" si="26"/>
        <v>2187.9379999999996</v>
      </c>
      <c r="J16" s="118">
        <f t="shared" si="27"/>
        <v>2.823626363072404E-2</v>
      </c>
      <c r="K16" s="118">
        <f t="shared" si="28"/>
        <v>0.37773696490345238</v>
      </c>
      <c r="L16" s="118">
        <f t="shared" si="29"/>
        <v>0.22669746583312694</v>
      </c>
      <c r="M16" s="119">
        <f t="shared" si="30"/>
        <v>15.548</v>
      </c>
      <c r="N16" s="120">
        <f t="shared" si="31"/>
        <v>9.1410268481099552E-2</v>
      </c>
      <c r="O16" s="120">
        <f t="shared" si="32"/>
        <v>24.589362221415779</v>
      </c>
      <c r="P16" s="233">
        <f t="shared" si="33"/>
        <v>13</v>
      </c>
      <c r="Q16" s="234">
        <f t="shared" si="34"/>
        <v>2</v>
      </c>
      <c r="R16" s="234">
        <f t="shared" si="35"/>
        <v>538</v>
      </c>
      <c r="T16">
        <v>506</v>
      </c>
      <c r="U16">
        <v>6269</v>
      </c>
      <c r="V16" t="s">
        <v>289</v>
      </c>
      <c r="W16">
        <v>2187.9380000000001</v>
      </c>
      <c r="X16">
        <v>1142.5429999999999</v>
      </c>
      <c r="Y16">
        <v>1.915</v>
      </c>
      <c r="Z16">
        <v>15.548</v>
      </c>
      <c r="AA16">
        <v>133.32829899999999</v>
      </c>
      <c r="AB16">
        <v>3.7646929999999998</v>
      </c>
      <c r="AC16">
        <v>50.363027000000002</v>
      </c>
      <c r="AD16" s="1">
        <v>496</v>
      </c>
      <c r="AE16">
        <v>2</v>
      </c>
      <c r="AF16">
        <v>538</v>
      </c>
      <c r="AG16">
        <v>73</v>
      </c>
      <c r="AH16">
        <v>16.410153999999999</v>
      </c>
      <c r="AI16">
        <v>1175</v>
      </c>
      <c r="AJ16">
        <v>0</v>
      </c>
      <c r="AK16">
        <v>13</v>
      </c>
      <c r="AL16">
        <v>1930</v>
      </c>
      <c r="AM16" t="s">
        <v>290</v>
      </c>
      <c r="AN16" t="s">
        <v>524</v>
      </c>
      <c r="AO16">
        <v>2079.8049999999998</v>
      </c>
      <c r="AR16" t="s">
        <v>119</v>
      </c>
      <c r="AS16" t="s">
        <v>120</v>
      </c>
      <c r="AT16" t="s">
        <v>208</v>
      </c>
      <c r="AU16" t="s">
        <v>289</v>
      </c>
      <c r="AV16" t="s">
        <v>48</v>
      </c>
      <c r="AW16">
        <v>2</v>
      </c>
      <c r="BB16">
        <v>0.76593607186309665</v>
      </c>
      <c r="BC16" t="s">
        <v>70</v>
      </c>
      <c r="BF16" t="s">
        <v>119</v>
      </c>
      <c r="BG16" t="s">
        <v>120</v>
      </c>
      <c r="BH16" t="s">
        <v>289</v>
      </c>
      <c r="BI16">
        <v>6269</v>
      </c>
      <c r="BJ16">
        <v>2</v>
      </c>
      <c r="BK16" t="s">
        <v>208</v>
      </c>
      <c r="BL16" t="s">
        <v>202</v>
      </c>
      <c r="BM16">
        <v>0.76593607186309665</v>
      </c>
      <c r="BN16" t="s">
        <v>70</v>
      </c>
      <c r="BO16" t="s">
        <v>193</v>
      </c>
      <c r="BP16">
        <v>2187.9379999999996</v>
      </c>
    </row>
    <row r="17" spans="1:68" ht="16.5">
      <c r="A17" s="126" t="str">
        <f t="shared" si="18"/>
        <v>도영운수</v>
      </c>
      <c r="B17" s="127" t="str">
        <f t="shared" si="19"/>
        <v>김인기</v>
      </c>
      <c r="C17" s="128" t="str">
        <f t="shared" si="20"/>
        <v>D</v>
      </c>
      <c r="D17" s="129">
        <f t="shared" si="21"/>
        <v>0.82708333333333339</v>
      </c>
      <c r="E17" s="130">
        <f t="shared" si="22"/>
        <v>5022</v>
      </c>
      <c r="F17" s="258" t="str">
        <f t="shared" si="23"/>
        <v>35</v>
      </c>
      <c r="G17" s="131" t="str">
        <f t="shared" si="24"/>
        <v>75아1051</v>
      </c>
      <c r="H17" s="132">
        <f t="shared" si="25"/>
        <v>1</v>
      </c>
      <c r="I17" s="133">
        <f t="shared" si="26"/>
        <v>2606.0219999999999</v>
      </c>
      <c r="J17" s="134">
        <f t="shared" si="27"/>
        <v>2.8700326115766363E-2</v>
      </c>
      <c r="K17" s="134">
        <f t="shared" si="28"/>
        <v>0.36936166880402871</v>
      </c>
      <c r="L17" s="134">
        <f t="shared" si="29"/>
        <v>9.2094387537787481E-2</v>
      </c>
      <c r="M17" s="135">
        <f t="shared" si="30"/>
        <v>13.302</v>
      </c>
      <c r="N17" s="136">
        <f t="shared" si="31"/>
        <v>0</v>
      </c>
      <c r="O17" s="136">
        <f t="shared" si="32"/>
        <v>15.579300558475715</v>
      </c>
      <c r="P17" s="231">
        <f t="shared" si="33"/>
        <v>30</v>
      </c>
      <c r="Q17" s="232">
        <f t="shared" si="34"/>
        <v>0</v>
      </c>
      <c r="R17" s="232">
        <f t="shared" si="35"/>
        <v>406</v>
      </c>
      <c r="T17">
        <v>506</v>
      </c>
      <c r="U17">
        <v>5022</v>
      </c>
      <c r="V17" t="s">
        <v>291</v>
      </c>
      <c r="W17">
        <v>2606.0219999999999</v>
      </c>
      <c r="X17">
        <v>1312.5409999999999</v>
      </c>
      <c r="Y17">
        <v>1.9850000000000001</v>
      </c>
      <c r="Z17">
        <v>13.302</v>
      </c>
      <c r="AA17">
        <v>161.12775099999999</v>
      </c>
      <c r="AB17">
        <v>4.6244189999999996</v>
      </c>
      <c r="AC17">
        <v>59.514415</v>
      </c>
      <c r="AD17" s="1">
        <v>240</v>
      </c>
      <c r="AE17">
        <v>0</v>
      </c>
      <c r="AF17">
        <v>406</v>
      </c>
      <c r="AG17">
        <v>80</v>
      </c>
      <c r="AH17">
        <v>16.173638</v>
      </c>
      <c r="AI17">
        <v>1458</v>
      </c>
      <c r="AJ17">
        <v>0</v>
      </c>
      <c r="AK17">
        <v>30</v>
      </c>
      <c r="AL17">
        <v>7742</v>
      </c>
      <c r="AM17" t="s">
        <v>292</v>
      </c>
      <c r="AN17" t="s">
        <v>525</v>
      </c>
      <c r="AO17">
        <v>2606.0219999999999</v>
      </c>
      <c r="AR17" t="s">
        <v>119</v>
      </c>
      <c r="AS17" t="s">
        <v>120</v>
      </c>
      <c r="AT17" t="s">
        <v>216</v>
      </c>
      <c r="AU17" t="s">
        <v>291</v>
      </c>
      <c r="AV17" t="s">
        <v>48</v>
      </c>
      <c r="AW17">
        <v>1</v>
      </c>
      <c r="BB17">
        <v>0.82708333333333339</v>
      </c>
      <c r="BC17" t="s">
        <v>67</v>
      </c>
      <c r="BF17" t="s">
        <v>119</v>
      </c>
      <c r="BG17" t="s">
        <v>120</v>
      </c>
      <c r="BH17" t="s">
        <v>291</v>
      </c>
      <c r="BI17">
        <v>5022</v>
      </c>
      <c r="BJ17">
        <v>1</v>
      </c>
      <c r="BK17" t="s">
        <v>216</v>
      </c>
      <c r="BL17" t="s">
        <v>178</v>
      </c>
      <c r="BM17">
        <v>0.82708333333333339</v>
      </c>
      <c r="BN17" t="s">
        <v>67</v>
      </c>
      <c r="BO17" t="s">
        <v>183</v>
      </c>
      <c r="BP17">
        <v>2606.0219999999999</v>
      </c>
    </row>
    <row r="18" spans="1:68" ht="16.5">
      <c r="A18" s="110" t="str">
        <f t="shared" si="18"/>
        <v>도영운수</v>
      </c>
      <c r="B18" s="111" t="str">
        <f t="shared" si="19"/>
        <v>김재이</v>
      </c>
      <c r="C18" s="112" t="str">
        <f t="shared" si="20"/>
        <v>A</v>
      </c>
      <c r="D18" s="113">
        <f t="shared" si="21"/>
        <v>0.95208333333333339</v>
      </c>
      <c r="E18" s="114">
        <f t="shared" si="22"/>
        <v>8330</v>
      </c>
      <c r="F18" s="259" t="str">
        <f t="shared" si="23"/>
        <v>65</v>
      </c>
      <c r="G18" s="115" t="str">
        <f t="shared" si="24"/>
        <v>71바5877</v>
      </c>
      <c r="H18" s="116">
        <f t="shared" si="25"/>
        <v>1</v>
      </c>
      <c r="I18" s="117">
        <f t="shared" si="26"/>
        <v>515.548</v>
      </c>
      <c r="J18" s="118">
        <f t="shared" si="27"/>
        <v>1.3527371760381719E-2</v>
      </c>
      <c r="K18" s="118">
        <f t="shared" si="28"/>
        <v>0.30471422466781006</v>
      </c>
      <c r="L18" s="118">
        <f t="shared" si="29"/>
        <v>0.13577785191679534</v>
      </c>
      <c r="M18" s="119">
        <f t="shared" si="30"/>
        <v>13.616</v>
      </c>
      <c r="N18" s="120">
        <v>15</v>
      </c>
      <c r="O18" s="120">
        <f t="shared" si="32"/>
        <v>11.832069952749308</v>
      </c>
      <c r="P18" s="233">
        <f t="shared" si="33"/>
        <v>0</v>
      </c>
      <c r="Q18" s="234">
        <f t="shared" si="34"/>
        <v>1</v>
      </c>
      <c r="R18" s="234">
        <f t="shared" si="35"/>
        <v>61</v>
      </c>
      <c r="T18">
        <v>506</v>
      </c>
      <c r="U18">
        <v>8330</v>
      </c>
      <c r="V18" t="s">
        <v>293</v>
      </c>
      <c r="W18">
        <v>515.548</v>
      </c>
      <c r="X18">
        <v>225.66300000000001</v>
      </c>
      <c r="Y18">
        <v>2.2850000000000001</v>
      </c>
      <c r="Z18">
        <v>13.616</v>
      </c>
      <c r="AA18">
        <v>25.523879000000001</v>
      </c>
      <c r="AB18">
        <v>0.34527099999999999</v>
      </c>
      <c r="AC18">
        <v>7.7774890000000001</v>
      </c>
      <c r="AD18" s="1">
        <v>70</v>
      </c>
      <c r="AE18">
        <v>1</v>
      </c>
      <c r="AF18">
        <v>61</v>
      </c>
      <c r="AG18">
        <v>73</v>
      </c>
      <c r="AH18">
        <v>20.198653</v>
      </c>
      <c r="AI18">
        <v>309.8</v>
      </c>
      <c r="AJ18">
        <v>0</v>
      </c>
      <c r="AK18">
        <v>0</v>
      </c>
      <c r="AL18">
        <v>0</v>
      </c>
      <c r="AM18" t="s">
        <v>294</v>
      </c>
      <c r="AN18" t="s">
        <v>526</v>
      </c>
      <c r="AO18">
        <v>515.548</v>
      </c>
      <c r="AR18" t="s">
        <v>119</v>
      </c>
      <c r="AS18" t="s">
        <v>123</v>
      </c>
      <c r="AT18" t="s">
        <v>245</v>
      </c>
      <c r="AU18" t="s">
        <v>293</v>
      </c>
      <c r="AV18" t="s">
        <v>48</v>
      </c>
      <c r="AW18">
        <v>1</v>
      </c>
      <c r="BB18">
        <v>0.95208333333333339</v>
      </c>
      <c r="BC18" t="s">
        <v>66</v>
      </c>
      <c r="BF18" t="s">
        <v>119</v>
      </c>
      <c r="BG18" t="s">
        <v>123</v>
      </c>
      <c r="BH18" t="s">
        <v>293</v>
      </c>
      <c r="BI18">
        <v>8330</v>
      </c>
      <c r="BJ18">
        <v>1</v>
      </c>
      <c r="BK18" t="s">
        <v>245</v>
      </c>
      <c r="BL18" t="s">
        <v>178</v>
      </c>
      <c r="BM18">
        <v>0.95208333333333339</v>
      </c>
      <c r="BN18" t="s">
        <v>66</v>
      </c>
      <c r="BO18" t="s">
        <v>182</v>
      </c>
      <c r="BP18">
        <v>515.548</v>
      </c>
    </row>
    <row r="19" spans="1:68" ht="16.5">
      <c r="A19" s="126" t="str">
        <f t="shared" si="18"/>
        <v>도영운수</v>
      </c>
      <c r="B19" s="127" t="str">
        <f t="shared" si="19"/>
        <v>김재형</v>
      </c>
      <c r="C19" s="128" t="str">
        <f t="shared" si="20"/>
        <v>S</v>
      </c>
      <c r="D19" s="129">
        <f t="shared" si="21"/>
        <v>1.1090476190476191</v>
      </c>
      <c r="E19" s="130">
        <f t="shared" si="22"/>
        <v>329</v>
      </c>
      <c r="F19" s="258" t="str">
        <f t="shared" si="23"/>
        <v>55</v>
      </c>
      <c r="G19" s="131" t="str">
        <f t="shared" si="24"/>
        <v>71바5898</v>
      </c>
      <c r="H19" s="132">
        <f t="shared" si="25"/>
        <v>1</v>
      </c>
      <c r="I19" s="133">
        <f t="shared" si="26"/>
        <v>1747.682</v>
      </c>
      <c r="J19" s="134">
        <f t="shared" si="27"/>
        <v>4.5750961229296073E-3</v>
      </c>
      <c r="K19" s="134">
        <f t="shared" si="28"/>
        <v>0.35814441763705235</v>
      </c>
      <c r="L19" s="134">
        <f t="shared" si="29"/>
        <v>0.13618038064132948</v>
      </c>
      <c r="M19" s="135">
        <f t="shared" si="30"/>
        <v>9.1129999999999995</v>
      </c>
      <c r="N19" s="136">
        <f t="shared" si="31"/>
        <v>0.1144372946565794</v>
      </c>
      <c r="O19" s="136">
        <f t="shared" si="32"/>
        <v>4.3486171969500171</v>
      </c>
      <c r="P19" s="231">
        <f t="shared" si="33"/>
        <v>2</v>
      </c>
      <c r="Q19" s="232">
        <f t="shared" si="34"/>
        <v>2</v>
      </c>
      <c r="R19" s="232">
        <f t="shared" si="35"/>
        <v>76</v>
      </c>
      <c r="T19">
        <v>506</v>
      </c>
      <c r="U19">
        <v>329</v>
      </c>
      <c r="V19" t="s">
        <v>295</v>
      </c>
      <c r="W19">
        <v>1747.682</v>
      </c>
      <c r="X19">
        <v>750.32</v>
      </c>
      <c r="Y19">
        <v>2.3290000000000002</v>
      </c>
      <c r="Z19">
        <v>9.1129999999999995</v>
      </c>
      <c r="AA19">
        <v>116.203023</v>
      </c>
      <c r="AB19">
        <v>0.53164</v>
      </c>
      <c r="AC19">
        <v>41.617463999999998</v>
      </c>
      <c r="AD19" s="1">
        <v>238</v>
      </c>
      <c r="AE19">
        <v>2</v>
      </c>
      <c r="AF19">
        <v>76</v>
      </c>
      <c r="AG19">
        <v>70</v>
      </c>
      <c r="AH19">
        <v>15.039901</v>
      </c>
      <c r="AI19">
        <v>42.5</v>
      </c>
      <c r="AJ19">
        <v>0</v>
      </c>
      <c r="AK19">
        <v>2</v>
      </c>
      <c r="AL19">
        <v>168</v>
      </c>
      <c r="AM19" t="s">
        <v>296</v>
      </c>
      <c r="AN19" t="s">
        <v>527</v>
      </c>
      <c r="AO19">
        <v>1747.682</v>
      </c>
      <c r="AR19" t="s">
        <v>119</v>
      </c>
      <c r="AS19" t="s">
        <v>122</v>
      </c>
      <c r="AT19" t="s">
        <v>240</v>
      </c>
      <c r="AU19" t="s">
        <v>295</v>
      </c>
      <c r="AV19" t="s">
        <v>48</v>
      </c>
      <c r="AW19">
        <v>1</v>
      </c>
      <c r="BB19">
        <v>1.1090476190476191</v>
      </c>
      <c r="BC19" t="s">
        <v>71</v>
      </c>
      <c r="BF19" t="s">
        <v>119</v>
      </c>
      <c r="BG19" t="s">
        <v>122</v>
      </c>
      <c r="BH19" t="s">
        <v>295</v>
      </c>
      <c r="BI19">
        <v>329</v>
      </c>
      <c r="BJ19">
        <v>1</v>
      </c>
      <c r="BK19" t="s">
        <v>240</v>
      </c>
      <c r="BL19" t="s">
        <v>178</v>
      </c>
      <c r="BM19">
        <v>1.1090476190476191</v>
      </c>
      <c r="BN19" t="s">
        <v>71</v>
      </c>
      <c r="BO19" t="s">
        <v>180</v>
      </c>
      <c r="BP19">
        <v>1747.682</v>
      </c>
    </row>
    <row r="20" spans="1:68" ht="16.5">
      <c r="A20" s="110" t="str">
        <f t="shared" si="18"/>
        <v>도영운수</v>
      </c>
      <c r="B20" s="111" t="str">
        <f t="shared" si="19"/>
        <v>김정식</v>
      </c>
      <c r="C20" s="112" t="str">
        <f t="shared" si="20"/>
        <v>D</v>
      </c>
      <c r="D20" s="113">
        <f t="shared" si="21"/>
        <v>0.82138600920458815</v>
      </c>
      <c r="E20" s="114">
        <f t="shared" si="22"/>
        <v>1711</v>
      </c>
      <c r="F20" s="259" t="str">
        <f t="shared" si="23"/>
        <v>65-1</v>
      </c>
      <c r="G20" s="115" t="str">
        <f t="shared" si="24"/>
        <v>71바5889</v>
      </c>
      <c r="H20" s="116">
        <f t="shared" si="25"/>
        <v>7</v>
      </c>
      <c r="I20" s="117">
        <f t="shared" si="26"/>
        <v>2904.2959999999998</v>
      </c>
      <c r="J20" s="118">
        <f t="shared" si="27"/>
        <v>1.6870261558741089E-2</v>
      </c>
      <c r="K20" s="118">
        <f t="shared" si="28"/>
        <v>0.38160289352544846</v>
      </c>
      <c r="L20" s="118">
        <f t="shared" si="29"/>
        <v>0.25031883802477434</v>
      </c>
      <c r="M20" s="119">
        <f t="shared" si="30"/>
        <v>16.709</v>
      </c>
      <c r="N20" s="120">
        <f t="shared" si="31"/>
        <v>0.96408905979280357</v>
      </c>
      <c r="O20" s="120">
        <f t="shared" si="32"/>
        <v>40.457308759162295</v>
      </c>
      <c r="P20" s="233">
        <f t="shared" si="33"/>
        <v>7</v>
      </c>
      <c r="Q20" s="234">
        <f t="shared" si="34"/>
        <v>28</v>
      </c>
      <c r="R20" s="234">
        <f t="shared" si="35"/>
        <v>1175</v>
      </c>
      <c r="T20">
        <v>506</v>
      </c>
      <c r="U20">
        <v>1711</v>
      </c>
      <c r="V20" t="s">
        <v>297</v>
      </c>
      <c r="W20">
        <v>2904.2959999999998</v>
      </c>
      <c r="X20">
        <v>1600.9469999999999</v>
      </c>
      <c r="Y20">
        <v>1.8140000000000001</v>
      </c>
      <c r="Z20">
        <v>16.709</v>
      </c>
      <c r="AA20">
        <v>183.901061</v>
      </c>
      <c r="AB20">
        <v>3.1024590000000001</v>
      </c>
      <c r="AC20">
        <v>70.177177</v>
      </c>
      <c r="AD20" s="1">
        <v>727</v>
      </c>
      <c r="AE20">
        <v>28</v>
      </c>
      <c r="AF20">
        <v>1175</v>
      </c>
      <c r="AG20">
        <v>75</v>
      </c>
      <c r="AH20">
        <v>15.792709</v>
      </c>
      <c r="AI20">
        <v>1227.9000000000001</v>
      </c>
      <c r="AJ20">
        <v>0</v>
      </c>
      <c r="AK20">
        <v>7</v>
      </c>
      <c r="AL20">
        <v>2481</v>
      </c>
      <c r="AM20" t="s">
        <v>298</v>
      </c>
      <c r="AN20" t="s">
        <v>528</v>
      </c>
      <c r="AO20">
        <v>850.846</v>
      </c>
      <c r="AR20" t="s">
        <v>119</v>
      </c>
      <c r="AS20" t="s">
        <v>124</v>
      </c>
      <c r="AT20" t="s">
        <v>260</v>
      </c>
      <c r="AU20" t="s">
        <v>297</v>
      </c>
      <c r="AV20" t="s">
        <v>48</v>
      </c>
      <c r="AW20">
        <v>7</v>
      </c>
      <c r="BB20">
        <v>0.82138600920458815</v>
      </c>
      <c r="BC20" t="s">
        <v>67</v>
      </c>
      <c r="BF20" t="s">
        <v>119</v>
      </c>
      <c r="BG20" t="s">
        <v>124</v>
      </c>
      <c r="BH20" t="s">
        <v>297</v>
      </c>
      <c r="BI20">
        <v>1711</v>
      </c>
      <c r="BJ20">
        <v>7</v>
      </c>
      <c r="BK20" t="s">
        <v>260</v>
      </c>
      <c r="BL20" t="s">
        <v>261</v>
      </c>
      <c r="BM20">
        <v>0.82138600920458815</v>
      </c>
      <c r="BN20" t="s">
        <v>67</v>
      </c>
      <c r="BO20" t="s">
        <v>183</v>
      </c>
      <c r="BP20">
        <v>2904.2959999999998</v>
      </c>
    </row>
    <row r="21" spans="1:68" ht="16.5">
      <c r="A21" s="126" t="str">
        <f t="shared" si="18"/>
        <v>도영운수</v>
      </c>
      <c r="B21" s="127" t="str">
        <f t="shared" si="19"/>
        <v>김종광</v>
      </c>
      <c r="C21" s="128" t="str">
        <f t="shared" si="20"/>
        <v>C</v>
      </c>
      <c r="D21" s="129">
        <f t="shared" si="21"/>
        <v>0.89241564326417111</v>
      </c>
      <c r="E21" s="130">
        <f t="shared" si="22"/>
        <v>5689</v>
      </c>
      <c r="F21" s="258" t="str">
        <f t="shared" si="23"/>
        <v>65-1</v>
      </c>
      <c r="G21" s="131" t="str">
        <f t="shared" si="24"/>
        <v>71바5860</v>
      </c>
      <c r="H21" s="132">
        <f t="shared" si="25"/>
        <v>2</v>
      </c>
      <c r="I21" s="133">
        <f t="shared" si="26"/>
        <v>2402.8589999999999</v>
      </c>
      <c r="J21" s="134">
        <f t="shared" si="27"/>
        <v>1.9370063348239284E-3</v>
      </c>
      <c r="K21" s="134">
        <f t="shared" si="28"/>
        <v>0.32826127789501974</v>
      </c>
      <c r="L21" s="134">
        <f t="shared" si="29"/>
        <v>5.4518388303267065E-2</v>
      </c>
      <c r="M21" s="135">
        <f t="shared" si="30"/>
        <v>10.359</v>
      </c>
      <c r="N21" s="136">
        <f t="shared" si="31"/>
        <v>0.12485127092351236</v>
      </c>
      <c r="O21" s="136">
        <f t="shared" si="32"/>
        <v>0.99881016738809891</v>
      </c>
      <c r="P21" s="231">
        <f t="shared" si="33"/>
        <v>1</v>
      </c>
      <c r="Q21" s="232">
        <f t="shared" si="34"/>
        <v>3</v>
      </c>
      <c r="R21" s="232">
        <f t="shared" si="35"/>
        <v>24</v>
      </c>
      <c r="T21">
        <v>506</v>
      </c>
      <c r="U21">
        <v>5689</v>
      </c>
      <c r="V21" t="s">
        <v>299</v>
      </c>
      <c r="W21">
        <v>2402.8589999999999</v>
      </c>
      <c r="X21">
        <v>1173.1410000000001</v>
      </c>
      <c r="Y21">
        <v>2.048</v>
      </c>
      <c r="Z21">
        <v>10.359</v>
      </c>
      <c r="AA21">
        <v>160.744957</v>
      </c>
      <c r="AB21">
        <v>0.31136399999999997</v>
      </c>
      <c r="AC21">
        <v>52.766345000000001</v>
      </c>
      <c r="AD21" s="1">
        <v>131</v>
      </c>
      <c r="AE21">
        <v>3</v>
      </c>
      <c r="AF21">
        <v>24</v>
      </c>
      <c r="AG21">
        <v>67</v>
      </c>
      <c r="AH21">
        <v>14.948269</v>
      </c>
      <c r="AI21">
        <v>7.4</v>
      </c>
      <c r="AJ21">
        <v>0</v>
      </c>
      <c r="AK21">
        <v>1</v>
      </c>
      <c r="AL21">
        <v>17</v>
      </c>
      <c r="AM21" t="s">
        <v>300</v>
      </c>
      <c r="AN21" t="s">
        <v>529</v>
      </c>
      <c r="AO21">
        <v>2279.7289999999998</v>
      </c>
      <c r="AR21" t="s">
        <v>119</v>
      </c>
      <c r="AS21" t="s">
        <v>124</v>
      </c>
      <c r="AT21" t="s">
        <v>256</v>
      </c>
      <c r="AU21" t="s">
        <v>299</v>
      </c>
      <c r="AV21" t="s">
        <v>48</v>
      </c>
      <c r="AW21">
        <v>2</v>
      </c>
      <c r="BB21">
        <v>0.89241564326417111</v>
      </c>
      <c r="BC21" t="s">
        <v>69</v>
      </c>
      <c r="BF21" t="s">
        <v>119</v>
      </c>
      <c r="BG21" t="s">
        <v>124</v>
      </c>
      <c r="BH21" t="s">
        <v>299</v>
      </c>
      <c r="BI21">
        <v>5689</v>
      </c>
      <c r="BJ21">
        <v>2</v>
      </c>
      <c r="BK21" t="s">
        <v>256</v>
      </c>
      <c r="BL21" t="s">
        <v>261</v>
      </c>
      <c r="BM21">
        <v>0.89241564326417111</v>
      </c>
      <c r="BN21" t="s">
        <v>69</v>
      </c>
      <c r="BO21" t="s">
        <v>181</v>
      </c>
      <c r="BP21">
        <v>2402.8589999999999</v>
      </c>
    </row>
    <row r="22" spans="1:68" ht="16.5">
      <c r="A22" s="110" t="str">
        <f t="shared" si="18"/>
        <v>도영운수</v>
      </c>
      <c r="B22" s="111" t="str">
        <f t="shared" si="19"/>
        <v>김준용</v>
      </c>
      <c r="C22" s="112" t="str">
        <f t="shared" si="20"/>
        <v>F</v>
      </c>
      <c r="D22" s="113">
        <f t="shared" si="21"/>
        <v>0.77400000000000002</v>
      </c>
      <c r="E22" s="114">
        <f t="shared" si="22"/>
        <v>3429</v>
      </c>
      <c r="F22" s="259" t="str">
        <f t="shared" si="23"/>
        <v>523</v>
      </c>
      <c r="G22" s="115" t="str">
        <f t="shared" si="24"/>
        <v>71바5884</v>
      </c>
      <c r="H22" s="116">
        <f t="shared" si="25"/>
        <v>1</v>
      </c>
      <c r="I22" s="117">
        <f t="shared" si="26"/>
        <v>1210.47</v>
      </c>
      <c r="J22" s="118">
        <f t="shared" si="27"/>
        <v>1.9158962616538582E-2</v>
      </c>
      <c r="K22" s="118">
        <f t="shared" si="28"/>
        <v>0.35406736282357071</v>
      </c>
      <c r="L22" s="118">
        <f t="shared" si="29"/>
        <v>0.16192057630507159</v>
      </c>
      <c r="M22" s="119">
        <f t="shared" si="30"/>
        <v>16.571000000000002</v>
      </c>
      <c r="N22" s="120">
        <f t="shared" si="31"/>
        <v>0.16522507786231794</v>
      </c>
      <c r="O22" s="120">
        <f t="shared" si="32"/>
        <v>59.233190413640983</v>
      </c>
      <c r="P22" s="233">
        <f t="shared" si="33"/>
        <v>5</v>
      </c>
      <c r="Q22" s="234">
        <f t="shared" si="34"/>
        <v>2</v>
      </c>
      <c r="R22" s="234">
        <f t="shared" si="35"/>
        <v>717</v>
      </c>
      <c r="T22">
        <v>506</v>
      </c>
      <c r="U22">
        <v>3429</v>
      </c>
      <c r="V22" t="s">
        <v>530</v>
      </c>
      <c r="W22">
        <v>1210.47</v>
      </c>
      <c r="X22">
        <v>625.48699999999997</v>
      </c>
      <c r="Y22">
        <v>1.9350000000000001</v>
      </c>
      <c r="Z22">
        <v>16.571000000000002</v>
      </c>
      <c r="AA22">
        <v>76.189145999999994</v>
      </c>
      <c r="AB22">
        <v>1.459705</v>
      </c>
      <c r="AC22">
        <v>26.976089999999999</v>
      </c>
      <c r="AD22" s="1">
        <v>196</v>
      </c>
      <c r="AE22">
        <v>2</v>
      </c>
      <c r="AF22">
        <v>717</v>
      </c>
      <c r="AG22">
        <v>73</v>
      </c>
      <c r="AH22">
        <v>15.887696</v>
      </c>
      <c r="AI22">
        <v>289.10000000000002</v>
      </c>
      <c r="AJ22">
        <v>0</v>
      </c>
      <c r="AK22">
        <v>5</v>
      </c>
      <c r="AL22">
        <v>3926</v>
      </c>
      <c r="AM22" t="s">
        <v>531</v>
      </c>
      <c r="AN22" t="s">
        <v>532</v>
      </c>
      <c r="AO22">
        <v>1210.47</v>
      </c>
      <c r="AR22" t="s">
        <v>119</v>
      </c>
      <c r="AS22" t="s">
        <v>121</v>
      </c>
      <c r="AT22" t="s">
        <v>231</v>
      </c>
      <c r="AU22" t="s">
        <v>530</v>
      </c>
      <c r="AV22" t="s">
        <v>48</v>
      </c>
      <c r="AW22">
        <v>1</v>
      </c>
      <c r="BB22">
        <v>0.77400000000000002</v>
      </c>
      <c r="BC22" t="s">
        <v>70</v>
      </c>
      <c r="BF22" t="s">
        <v>119</v>
      </c>
      <c r="BG22" t="s">
        <v>121</v>
      </c>
      <c r="BH22" t="s">
        <v>530</v>
      </c>
      <c r="BI22">
        <v>3429</v>
      </c>
      <c r="BJ22">
        <v>1</v>
      </c>
      <c r="BK22" t="s">
        <v>231</v>
      </c>
      <c r="BL22" t="s">
        <v>178</v>
      </c>
      <c r="BM22">
        <v>0.77400000000000002</v>
      </c>
      <c r="BN22" t="s">
        <v>70</v>
      </c>
      <c r="BO22" t="s">
        <v>193</v>
      </c>
      <c r="BP22">
        <v>1210.47</v>
      </c>
    </row>
    <row r="23" spans="1:68" ht="16.5">
      <c r="A23" s="126" t="str">
        <f t="shared" si="18"/>
        <v>도영운수</v>
      </c>
      <c r="B23" s="127" t="str">
        <f t="shared" si="19"/>
        <v>김진용</v>
      </c>
      <c r="C23" s="128" t="str">
        <f t="shared" si="20"/>
        <v>F</v>
      </c>
      <c r="D23" s="129">
        <f t="shared" si="21"/>
        <v>0.77216830915925094</v>
      </c>
      <c r="E23" s="130">
        <f t="shared" si="22"/>
        <v>825</v>
      </c>
      <c r="F23" s="258" t="str">
        <f t="shared" si="23"/>
        <v>순환46</v>
      </c>
      <c r="G23" s="131" t="str">
        <f t="shared" si="24"/>
        <v>70바3905</v>
      </c>
      <c r="H23" s="132">
        <f t="shared" si="25"/>
        <v>2</v>
      </c>
      <c r="I23" s="133">
        <f t="shared" si="26"/>
        <v>1985.9269999999999</v>
      </c>
      <c r="J23" s="134">
        <f t="shared" si="27"/>
        <v>4.2643019512287094E-3</v>
      </c>
      <c r="K23" s="134">
        <f t="shared" si="28"/>
        <v>0.35239371492836269</v>
      </c>
      <c r="L23" s="134">
        <f t="shared" si="29"/>
        <v>0.15509129993197132</v>
      </c>
      <c r="M23" s="135">
        <f t="shared" si="30"/>
        <v>10.061999999999999</v>
      </c>
      <c r="N23" s="136">
        <f t="shared" si="31"/>
        <v>5.0354318159730946E-2</v>
      </c>
      <c r="O23" s="136">
        <f t="shared" si="32"/>
        <v>0</v>
      </c>
      <c r="P23" s="231">
        <f t="shared" si="33"/>
        <v>0</v>
      </c>
      <c r="Q23" s="232">
        <f t="shared" si="34"/>
        <v>1</v>
      </c>
      <c r="R23" s="232">
        <f t="shared" si="35"/>
        <v>0</v>
      </c>
      <c r="T23">
        <v>506</v>
      </c>
      <c r="U23">
        <v>825</v>
      </c>
      <c r="V23" t="s">
        <v>301</v>
      </c>
      <c r="W23">
        <v>1985.9269999999999</v>
      </c>
      <c r="X23">
        <v>952.83100000000002</v>
      </c>
      <c r="Y23">
        <v>2.0840000000000001</v>
      </c>
      <c r="Z23">
        <v>10.061999999999999</v>
      </c>
      <c r="AA23">
        <v>158.476348</v>
      </c>
      <c r="AB23">
        <v>0.67579100000000003</v>
      </c>
      <c r="AC23">
        <v>55.846069</v>
      </c>
      <c r="AD23" s="1">
        <v>308</v>
      </c>
      <c r="AE23">
        <v>1</v>
      </c>
      <c r="AF23">
        <v>0</v>
      </c>
      <c r="AG23">
        <v>68</v>
      </c>
      <c r="AH23">
        <v>12.531377000000001</v>
      </c>
      <c r="AI23">
        <v>27.7</v>
      </c>
      <c r="AJ23">
        <v>0</v>
      </c>
      <c r="AK23">
        <v>0</v>
      </c>
      <c r="AL23">
        <v>0</v>
      </c>
      <c r="AM23" t="s">
        <v>302</v>
      </c>
      <c r="AN23" t="s">
        <v>533</v>
      </c>
      <c r="AO23">
        <v>1889.0329999999999</v>
      </c>
      <c r="AR23" t="s">
        <v>119</v>
      </c>
      <c r="AS23" t="s">
        <v>125</v>
      </c>
      <c r="AT23" t="s">
        <v>265</v>
      </c>
      <c r="AU23" t="s">
        <v>301</v>
      </c>
      <c r="AV23" t="s">
        <v>48</v>
      </c>
      <c r="AW23">
        <v>2</v>
      </c>
      <c r="BB23">
        <v>0.77216830915925094</v>
      </c>
      <c r="BC23" t="s">
        <v>70</v>
      </c>
      <c r="BF23" t="s">
        <v>119</v>
      </c>
      <c r="BG23" s="5" t="s">
        <v>125</v>
      </c>
      <c r="BH23" t="s">
        <v>301</v>
      </c>
      <c r="BI23">
        <v>825</v>
      </c>
      <c r="BJ23">
        <v>2</v>
      </c>
      <c r="BK23" t="s">
        <v>265</v>
      </c>
      <c r="BL23" t="s">
        <v>266</v>
      </c>
      <c r="BM23">
        <v>0.77216830915925094</v>
      </c>
      <c r="BN23" t="s">
        <v>70</v>
      </c>
      <c r="BO23" t="s">
        <v>193</v>
      </c>
      <c r="BP23">
        <v>1985.9269999999999</v>
      </c>
    </row>
    <row r="24" spans="1:68" ht="16.5">
      <c r="A24" s="110" t="str">
        <f t="shared" si="18"/>
        <v>도영운수</v>
      </c>
      <c r="B24" s="111" t="str">
        <f t="shared" si="19"/>
        <v>김진욱</v>
      </c>
      <c r="C24" s="112" t="str">
        <f t="shared" si="20"/>
        <v>B</v>
      </c>
      <c r="D24" s="113">
        <f t="shared" si="21"/>
        <v>0.92383109903189808</v>
      </c>
      <c r="E24" s="114">
        <f t="shared" si="22"/>
        <v>1929</v>
      </c>
      <c r="F24" s="259" t="str">
        <f t="shared" si="23"/>
        <v>523</v>
      </c>
      <c r="G24" s="115" t="str">
        <f t="shared" si="24"/>
        <v>71바5859</v>
      </c>
      <c r="H24" s="116">
        <f t="shared" si="25"/>
        <v>9</v>
      </c>
      <c r="I24" s="117">
        <f t="shared" si="26"/>
        <v>1957.7820000000002</v>
      </c>
      <c r="J24" s="118">
        <f t="shared" si="27"/>
        <v>2.0704133830096844E-3</v>
      </c>
      <c r="K24" s="118">
        <f t="shared" si="28"/>
        <v>0.33789368791506547</v>
      </c>
      <c r="L24" s="118">
        <f t="shared" si="29"/>
        <v>1.4301898781376067E-2</v>
      </c>
      <c r="M24" s="119">
        <f t="shared" si="30"/>
        <v>11.157999999999999</v>
      </c>
      <c r="N24" s="120">
        <f t="shared" si="31"/>
        <v>0</v>
      </c>
      <c r="O24" s="120">
        <f t="shared" si="32"/>
        <v>13.382491002573321</v>
      </c>
      <c r="P24" s="233">
        <f t="shared" si="33"/>
        <v>0</v>
      </c>
      <c r="Q24" s="234">
        <f t="shared" si="34"/>
        <v>0</v>
      </c>
      <c r="R24" s="234">
        <f t="shared" si="35"/>
        <v>262</v>
      </c>
      <c r="T24">
        <v>506</v>
      </c>
      <c r="U24">
        <v>1929</v>
      </c>
      <c r="V24" t="s">
        <v>303</v>
      </c>
      <c r="W24">
        <v>1957.7819999999999</v>
      </c>
      <c r="X24">
        <v>860.81799999999998</v>
      </c>
      <c r="Y24">
        <v>2.274</v>
      </c>
      <c r="Z24">
        <v>11.157999999999999</v>
      </c>
      <c r="AA24">
        <v>128.51829599999999</v>
      </c>
      <c r="AB24">
        <v>0.26608599999999999</v>
      </c>
      <c r="AC24">
        <v>43.425521000000003</v>
      </c>
      <c r="AD24" s="1">
        <v>28</v>
      </c>
      <c r="AE24">
        <v>0</v>
      </c>
      <c r="AF24">
        <v>262</v>
      </c>
      <c r="AG24">
        <v>73</v>
      </c>
      <c r="AH24">
        <v>15.233487999999999</v>
      </c>
      <c r="AI24">
        <v>243.1</v>
      </c>
      <c r="AJ24">
        <v>0</v>
      </c>
      <c r="AK24">
        <v>0</v>
      </c>
      <c r="AL24">
        <v>0</v>
      </c>
      <c r="AM24" t="s">
        <v>304</v>
      </c>
      <c r="AN24" t="s">
        <v>534</v>
      </c>
      <c r="AO24">
        <v>406.83100000000002</v>
      </c>
      <c r="AR24" t="s">
        <v>119</v>
      </c>
      <c r="AS24" t="s">
        <v>121</v>
      </c>
      <c r="AT24" t="s">
        <v>227</v>
      </c>
      <c r="AU24" t="s">
        <v>303</v>
      </c>
      <c r="AV24" t="s">
        <v>48</v>
      </c>
      <c r="AW24">
        <v>9</v>
      </c>
      <c r="BB24">
        <v>0.92383109903189808</v>
      </c>
      <c r="BC24" t="s">
        <v>68</v>
      </c>
      <c r="BF24" t="s">
        <v>119</v>
      </c>
      <c r="BG24" s="5" t="s">
        <v>121</v>
      </c>
      <c r="BH24" t="s">
        <v>303</v>
      </c>
      <c r="BI24">
        <v>1929</v>
      </c>
      <c r="BJ24">
        <v>9</v>
      </c>
      <c r="BK24" t="s">
        <v>227</v>
      </c>
      <c r="BL24" t="s">
        <v>268</v>
      </c>
      <c r="BM24">
        <v>0.92383109903189808</v>
      </c>
      <c r="BN24" t="s">
        <v>68</v>
      </c>
      <c r="BO24" t="s">
        <v>179</v>
      </c>
      <c r="BP24">
        <v>1957.7820000000002</v>
      </c>
    </row>
    <row r="25" spans="1:68" ht="16.5">
      <c r="A25" s="126" t="str">
        <f t="shared" si="18"/>
        <v>도영운수</v>
      </c>
      <c r="B25" s="127" t="str">
        <f t="shared" si="19"/>
        <v>김충호</v>
      </c>
      <c r="C25" s="128" t="str">
        <f t="shared" si="20"/>
        <v>F</v>
      </c>
      <c r="D25" s="129">
        <f t="shared" si="21"/>
        <v>0.69260869565217398</v>
      </c>
      <c r="E25" s="130">
        <f t="shared" si="22"/>
        <v>7475</v>
      </c>
      <c r="F25" s="258" t="str">
        <f t="shared" si="23"/>
        <v>35</v>
      </c>
      <c r="G25" s="131" t="str">
        <f t="shared" si="24"/>
        <v>70바3902</v>
      </c>
      <c r="H25" s="132">
        <f t="shared" si="25"/>
        <v>1</v>
      </c>
      <c r="I25" s="133">
        <f t="shared" si="26"/>
        <v>705.577</v>
      </c>
      <c r="J25" s="134">
        <f t="shared" si="27"/>
        <v>2.7084061493930871E-2</v>
      </c>
      <c r="K25" s="134">
        <f t="shared" si="28"/>
        <v>0.38907685085355681</v>
      </c>
      <c r="L25" s="134">
        <f t="shared" si="29"/>
        <v>0.18282908881667062</v>
      </c>
      <c r="M25" s="135">
        <f t="shared" si="30"/>
        <v>20.978999999999999</v>
      </c>
      <c r="N25" s="136">
        <f t="shared" si="31"/>
        <v>0</v>
      </c>
      <c r="O25" s="136">
        <f t="shared" si="32"/>
        <v>2.8345595165375288</v>
      </c>
      <c r="P25" s="231">
        <f t="shared" si="33"/>
        <v>355</v>
      </c>
      <c r="Q25" s="232">
        <f t="shared" si="34"/>
        <v>0</v>
      </c>
      <c r="R25" s="232">
        <f t="shared" si="35"/>
        <v>20</v>
      </c>
      <c r="T25">
        <v>506</v>
      </c>
      <c r="U25">
        <v>7475</v>
      </c>
      <c r="V25" t="s">
        <v>305</v>
      </c>
      <c r="W25">
        <v>705.577</v>
      </c>
      <c r="X25">
        <v>442.95</v>
      </c>
      <c r="Y25">
        <v>1.593</v>
      </c>
      <c r="Z25">
        <v>20.978999999999999</v>
      </c>
      <c r="AA25">
        <v>39.854990000000001</v>
      </c>
      <c r="AB25">
        <v>1.0794349999999999</v>
      </c>
      <c r="AC25">
        <v>15.506653999999999</v>
      </c>
      <c r="AD25" s="1">
        <v>129</v>
      </c>
      <c r="AE25">
        <v>0</v>
      </c>
      <c r="AF25">
        <v>20</v>
      </c>
      <c r="AG25">
        <v>78</v>
      </c>
      <c r="AH25">
        <v>17.703603999999999</v>
      </c>
      <c r="AI25">
        <v>2190</v>
      </c>
      <c r="AJ25">
        <v>0</v>
      </c>
      <c r="AK25">
        <v>355</v>
      </c>
      <c r="AL25">
        <v>0</v>
      </c>
      <c r="AM25" t="s">
        <v>306</v>
      </c>
      <c r="AN25" t="s">
        <v>535</v>
      </c>
      <c r="AO25">
        <v>705.577</v>
      </c>
      <c r="AR25" t="s">
        <v>119</v>
      </c>
      <c r="AS25" t="s">
        <v>120</v>
      </c>
      <c r="AT25" t="s">
        <v>199</v>
      </c>
      <c r="AU25" t="s">
        <v>305</v>
      </c>
      <c r="AV25" t="s">
        <v>48</v>
      </c>
      <c r="AW25">
        <v>1</v>
      </c>
      <c r="BB25">
        <v>0.69260869565217398</v>
      </c>
      <c r="BC25" t="s">
        <v>70</v>
      </c>
      <c r="BF25" t="s">
        <v>119</v>
      </c>
      <c r="BG25" t="s">
        <v>120</v>
      </c>
      <c r="BH25" t="s">
        <v>305</v>
      </c>
      <c r="BI25">
        <v>7475</v>
      </c>
      <c r="BJ25">
        <v>1</v>
      </c>
      <c r="BK25" t="s">
        <v>199</v>
      </c>
      <c r="BL25" t="s">
        <v>178</v>
      </c>
      <c r="BM25">
        <v>0.69260869565217398</v>
      </c>
      <c r="BN25" t="s">
        <v>70</v>
      </c>
      <c r="BO25" t="s">
        <v>193</v>
      </c>
      <c r="BP25">
        <v>705.577</v>
      </c>
    </row>
    <row r="26" spans="1:68" ht="16.5">
      <c r="A26" s="110" t="str">
        <f t="shared" si="18"/>
        <v>도영운수</v>
      </c>
      <c r="B26" s="111" t="str">
        <f t="shared" si="19"/>
        <v>김태호</v>
      </c>
      <c r="C26" s="112" t="str">
        <f t="shared" si="20"/>
        <v>F</v>
      </c>
      <c r="D26" s="113">
        <f t="shared" si="21"/>
        <v>0.78320000000000001</v>
      </c>
      <c r="E26" s="114">
        <f t="shared" si="22"/>
        <v>8592</v>
      </c>
      <c r="F26" s="259" t="str">
        <f t="shared" si="23"/>
        <v>523</v>
      </c>
      <c r="G26" s="115" t="str">
        <f t="shared" si="24"/>
        <v>70바3901</v>
      </c>
      <c r="H26" s="116">
        <f t="shared" si="25"/>
        <v>1</v>
      </c>
      <c r="I26" s="117">
        <f t="shared" si="26"/>
        <v>2020.7159999999999</v>
      </c>
      <c r="J26" s="118">
        <f t="shared" si="27"/>
        <v>4.0121792617893995E-3</v>
      </c>
      <c r="K26" s="118">
        <f t="shared" si="28"/>
        <v>0.32846961967304339</v>
      </c>
      <c r="L26" s="118">
        <f t="shared" si="29"/>
        <v>0.26921150720833609</v>
      </c>
      <c r="M26" s="119">
        <f t="shared" si="30"/>
        <v>15.256</v>
      </c>
      <c r="N26" s="120">
        <f t="shared" si="31"/>
        <v>0.39589927530637659</v>
      </c>
      <c r="O26" s="120">
        <f t="shared" si="32"/>
        <v>12.866726447457239</v>
      </c>
      <c r="P26" s="233">
        <f t="shared" si="33"/>
        <v>2</v>
      </c>
      <c r="Q26" s="234">
        <f t="shared" si="34"/>
        <v>8</v>
      </c>
      <c r="R26" s="234">
        <f t="shared" si="35"/>
        <v>260</v>
      </c>
      <c r="T26">
        <v>506</v>
      </c>
      <c r="U26">
        <v>8592</v>
      </c>
      <c r="V26" t="s">
        <v>192</v>
      </c>
      <c r="W26">
        <v>2020.7159999999999</v>
      </c>
      <c r="X26">
        <v>1032.088</v>
      </c>
      <c r="Y26">
        <v>1.958</v>
      </c>
      <c r="Z26">
        <v>15.256</v>
      </c>
      <c r="AA26">
        <v>127.175524</v>
      </c>
      <c r="AB26">
        <v>0.51025100000000001</v>
      </c>
      <c r="AC26">
        <v>41.773296000000002</v>
      </c>
      <c r="AD26" s="1">
        <v>544</v>
      </c>
      <c r="AE26">
        <v>8</v>
      </c>
      <c r="AF26">
        <v>260</v>
      </c>
      <c r="AG26">
        <v>72</v>
      </c>
      <c r="AH26">
        <v>15.889189</v>
      </c>
      <c r="AI26">
        <v>73.599999999999994</v>
      </c>
      <c r="AJ26">
        <v>0</v>
      </c>
      <c r="AK26">
        <v>2</v>
      </c>
      <c r="AL26">
        <v>1044</v>
      </c>
      <c r="AM26" t="s">
        <v>307</v>
      </c>
      <c r="AN26" t="s">
        <v>536</v>
      </c>
      <c r="AO26">
        <v>2020.7159999999999</v>
      </c>
      <c r="AR26" t="s">
        <v>119</v>
      </c>
      <c r="AS26" t="s">
        <v>121</v>
      </c>
      <c r="AT26" t="s">
        <v>217</v>
      </c>
      <c r="AU26" t="s">
        <v>192</v>
      </c>
      <c r="AV26" t="s">
        <v>48</v>
      </c>
      <c r="AW26">
        <v>1</v>
      </c>
      <c r="BB26">
        <v>0.78320000000000001</v>
      </c>
      <c r="BC26" t="s">
        <v>70</v>
      </c>
      <c r="BF26" t="s">
        <v>119</v>
      </c>
      <c r="BG26" t="s">
        <v>121</v>
      </c>
      <c r="BH26" t="s">
        <v>192</v>
      </c>
      <c r="BI26">
        <v>8592</v>
      </c>
      <c r="BJ26">
        <v>1</v>
      </c>
      <c r="BK26" t="s">
        <v>217</v>
      </c>
      <c r="BL26" t="s">
        <v>178</v>
      </c>
      <c r="BM26">
        <v>0.78320000000000001</v>
      </c>
      <c r="BN26" t="s">
        <v>70</v>
      </c>
      <c r="BO26" t="s">
        <v>193</v>
      </c>
      <c r="BP26">
        <v>2020.7159999999999</v>
      </c>
    </row>
    <row r="27" spans="1:68" ht="16.5">
      <c r="A27" s="126" t="str">
        <f t="shared" si="18"/>
        <v>도영운수</v>
      </c>
      <c r="B27" s="127" t="str">
        <f t="shared" si="19"/>
        <v>김흥식</v>
      </c>
      <c r="C27" s="128" t="str">
        <f t="shared" si="20"/>
        <v>C</v>
      </c>
      <c r="D27" s="129">
        <f t="shared" si="21"/>
        <v>0.85494195919982463</v>
      </c>
      <c r="E27" s="130">
        <f t="shared" si="22"/>
        <v>176</v>
      </c>
      <c r="F27" s="258" t="str">
        <f t="shared" si="23"/>
        <v>65-1</v>
      </c>
      <c r="G27" s="131" t="str">
        <f t="shared" si="24"/>
        <v>71바5896</v>
      </c>
      <c r="H27" s="132">
        <f t="shared" si="25"/>
        <v>2</v>
      </c>
      <c r="I27" s="133">
        <f t="shared" si="26"/>
        <v>7210.6329999999998</v>
      </c>
      <c r="J27" s="134">
        <f t="shared" si="27"/>
        <v>2.5356212997352683E-2</v>
      </c>
      <c r="K27" s="134">
        <f t="shared" si="28"/>
        <v>0.36049281089675816</v>
      </c>
      <c r="L27" s="134">
        <f t="shared" si="29"/>
        <v>0.13119513917848821</v>
      </c>
      <c r="M27" s="135">
        <f t="shared" si="30"/>
        <v>15.272</v>
      </c>
      <c r="N27" s="136">
        <f t="shared" si="31"/>
        <v>1.1510778595998437</v>
      </c>
      <c r="O27" s="136">
        <f t="shared" si="32"/>
        <v>18.20921963439271</v>
      </c>
      <c r="P27" s="231">
        <f t="shared" si="33"/>
        <v>25</v>
      </c>
      <c r="Q27" s="232">
        <f t="shared" si="34"/>
        <v>83</v>
      </c>
      <c r="R27" s="232">
        <f t="shared" si="35"/>
        <v>1313</v>
      </c>
      <c r="T27">
        <v>506</v>
      </c>
      <c r="U27">
        <v>176</v>
      </c>
      <c r="V27" t="s">
        <v>308</v>
      </c>
      <c r="W27">
        <v>7210.6329999999998</v>
      </c>
      <c r="X27">
        <v>3852.0430000000001</v>
      </c>
      <c r="Y27">
        <v>1.8720000000000001</v>
      </c>
      <c r="Z27">
        <v>15.272</v>
      </c>
      <c r="AA27">
        <v>474.09682199999997</v>
      </c>
      <c r="AB27">
        <v>12.0213</v>
      </c>
      <c r="AC27">
        <v>170.90849600000001</v>
      </c>
      <c r="AD27" s="1">
        <v>946</v>
      </c>
      <c r="AE27">
        <v>83</v>
      </c>
      <c r="AF27">
        <v>1313</v>
      </c>
      <c r="AG27">
        <v>75</v>
      </c>
      <c r="AH27">
        <v>15.209199</v>
      </c>
      <c r="AI27">
        <v>3857.2</v>
      </c>
      <c r="AJ27">
        <v>0</v>
      </c>
      <c r="AK27">
        <v>25</v>
      </c>
      <c r="AL27">
        <v>6983</v>
      </c>
      <c r="AM27" t="s">
        <v>309</v>
      </c>
      <c r="AN27" t="s">
        <v>537</v>
      </c>
      <c r="AO27">
        <v>4257.3410000000003</v>
      </c>
      <c r="AR27" t="s">
        <v>119</v>
      </c>
      <c r="AS27" t="s">
        <v>124</v>
      </c>
      <c r="AT27" t="s">
        <v>262</v>
      </c>
      <c r="AU27" t="s">
        <v>308</v>
      </c>
      <c r="AV27" t="s">
        <v>48</v>
      </c>
      <c r="AW27">
        <v>2</v>
      </c>
      <c r="BB27">
        <v>0.85494195919982463</v>
      </c>
      <c r="BC27" t="s">
        <v>69</v>
      </c>
      <c r="BF27" t="s">
        <v>119</v>
      </c>
      <c r="BG27" t="s">
        <v>124</v>
      </c>
      <c r="BH27" t="s">
        <v>308</v>
      </c>
      <c r="BI27">
        <v>176</v>
      </c>
      <c r="BJ27">
        <v>2</v>
      </c>
      <c r="BK27" t="s">
        <v>262</v>
      </c>
      <c r="BL27" t="s">
        <v>258</v>
      </c>
      <c r="BM27">
        <v>0.85494195919982463</v>
      </c>
      <c r="BN27" t="s">
        <v>69</v>
      </c>
      <c r="BO27" t="s">
        <v>181</v>
      </c>
      <c r="BP27">
        <v>7210.6329999999998</v>
      </c>
    </row>
    <row r="28" spans="1:68" ht="16.5">
      <c r="A28" s="110" t="str">
        <f t="shared" si="18"/>
        <v>도영운수</v>
      </c>
      <c r="B28" s="111" t="str">
        <f t="shared" si="19"/>
        <v>김희수</v>
      </c>
      <c r="C28" s="112" t="str">
        <f t="shared" si="20"/>
        <v>F</v>
      </c>
      <c r="D28" s="113">
        <f t="shared" si="21"/>
        <v>0.70481481481481478</v>
      </c>
      <c r="E28" s="114">
        <f t="shared" si="22"/>
        <v>1235</v>
      </c>
      <c r="F28" s="259" t="str">
        <f t="shared" si="23"/>
        <v>순환46</v>
      </c>
      <c r="G28" s="115" t="str">
        <f t="shared" si="24"/>
        <v>71바5868</v>
      </c>
      <c r="H28" s="116">
        <f t="shared" si="25"/>
        <v>1</v>
      </c>
      <c r="I28" s="117">
        <f t="shared" si="26"/>
        <v>1570.2539999999999</v>
      </c>
      <c r="J28" s="118">
        <f t="shared" si="27"/>
        <v>2.2063018822283495E-2</v>
      </c>
      <c r="K28" s="118">
        <f t="shared" si="28"/>
        <v>0.38442682295974118</v>
      </c>
      <c r="L28" s="118">
        <f t="shared" si="29"/>
        <v>0.10253118285321994</v>
      </c>
      <c r="M28" s="119">
        <f t="shared" si="30"/>
        <v>14.276999999999999</v>
      </c>
      <c r="N28" s="120">
        <f t="shared" si="31"/>
        <v>6.368396450510555E-2</v>
      </c>
      <c r="O28" s="120">
        <f t="shared" si="32"/>
        <v>19.105189351531664</v>
      </c>
      <c r="P28" s="233">
        <f t="shared" si="33"/>
        <v>1</v>
      </c>
      <c r="Q28" s="234">
        <f t="shared" si="34"/>
        <v>1</v>
      </c>
      <c r="R28" s="234">
        <f t="shared" si="35"/>
        <v>300</v>
      </c>
      <c r="T28">
        <v>506</v>
      </c>
      <c r="U28">
        <v>1235</v>
      </c>
      <c r="V28" t="s">
        <v>310</v>
      </c>
      <c r="W28">
        <v>1570.2539999999999</v>
      </c>
      <c r="X28">
        <v>824.94100000000003</v>
      </c>
      <c r="Y28">
        <v>1.903</v>
      </c>
      <c r="Z28">
        <v>14.276999999999999</v>
      </c>
      <c r="AA28">
        <v>119.529971</v>
      </c>
      <c r="AB28">
        <v>2.6371920000000002</v>
      </c>
      <c r="AC28">
        <v>45.950527000000001</v>
      </c>
      <c r="AD28" s="1">
        <v>161</v>
      </c>
      <c r="AE28">
        <v>1</v>
      </c>
      <c r="AF28">
        <v>300</v>
      </c>
      <c r="AG28">
        <v>77</v>
      </c>
      <c r="AH28">
        <v>13.136906</v>
      </c>
      <c r="AI28">
        <v>292.39999999999998</v>
      </c>
      <c r="AJ28">
        <v>0</v>
      </c>
      <c r="AK28">
        <v>1</v>
      </c>
      <c r="AL28">
        <v>404</v>
      </c>
      <c r="AM28" t="s">
        <v>311</v>
      </c>
      <c r="AN28" t="s">
        <v>538</v>
      </c>
      <c r="AO28">
        <v>1570.2539999999999</v>
      </c>
      <c r="AR28" t="s">
        <v>119</v>
      </c>
      <c r="AS28" t="s">
        <v>125</v>
      </c>
      <c r="AT28" t="s">
        <v>267</v>
      </c>
      <c r="AU28" t="s">
        <v>310</v>
      </c>
      <c r="AV28" t="s">
        <v>48</v>
      </c>
      <c r="AW28">
        <v>1</v>
      </c>
      <c r="BB28">
        <v>0.70481481481481478</v>
      </c>
      <c r="BC28" t="s">
        <v>70</v>
      </c>
      <c r="BF28" t="s">
        <v>119</v>
      </c>
      <c r="BG28" t="s">
        <v>125</v>
      </c>
      <c r="BH28" t="s">
        <v>310</v>
      </c>
      <c r="BI28">
        <v>1235</v>
      </c>
      <c r="BJ28">
        <v>1</v>
      </c>
      <c r="BK28" t="s">
        <v>267</v>
      </c>
      <c r="BL28" t="s">
        <v>178</v>
      </c>
      <c r="BM28">
        <v>0.70481481481481478</v>
      </c>
      <c r="BN28" t="s">
        <v>70</v>
      </c>
      <c r="BO28" t="s">
        <v>193</v>
      </c>
      <c r="BP28">
        <v>1570.2539999999999</v>
      </c>
    </row>
    <row r="29" spans="1:68" ht="16.5">
      <c r="A29" s="126" t="str">
        <f t="shared" si="18"/>
        <v>도영운수</v>
      </c>
      <c r="B29" s="127" t="str">
        <f t="shared" si="19"/>
        <v>나인웅</v>
      </c>
      <c r="C29" s="128" t="str">
        <f t="shared" si="20"/>
        <v>C</v>
      </c>
      <c r="D29" s="129">
        <f t="shared" si="21"/>
        <v>0.86794846225557898</v>
      </c>
      <c r="E29" s="130">
        <f t="shared" si="22"/>
        <v>3341</v>
      </c>
      <c r="F29" s="258" t="str">
        <f t="shared" si="23"/>
        <v>523</v>
      </c>
      <c r="G29" s="131" t="str">
        <f t="shared" si="24"/>
        <v>70바3911</v>
      </c>
      <c r="H29" s="132">
        <f t="shared" si="25"/>
        <v>3</v>
      </c>
      <c r="I29" s="133">
        <f t="shared" si="26"/>
        <v>1961.3290000000002</v>
      </c>
      <c r="J29" s="134">
        <f t="shared" si="27"/>
        <v>1.1053946016171752E-2</v>
      </c>
      <c r="K29" s="134">
        <f t="shared" si="28"/>
        <v>0.3211597641996296</v>
      </c>
      <c r="L29" s="134">
        <f t="shared" si="29"/>
        <v>0.25339960812285955</v>
      </c>
      <c r="M29" s="135">
        <f t="shared" si="30"/>
        <v>11.172000000000001</v>
      </c>
      <c r="N29" s="136">
        <f t="shared" si="31"/>
        <v>5.0985836644438544E-2</v>
      </c>
      <c r="O29" s="136">
        <f t="shared" si="32"/>
        <v>5.4554845209549239</v>
      </c>
      <c r="P29" s="231">
        <f t="shared" si="33"/>
        <v>2</v>
      </c>
      <c r="Q29" s="232">
        <f t="shared" si="34"/>
        <v>1</v>
      </c>
      <c r="R29" s="232">
        <f t="shared" si="35"/>
        <v>107</v>
      </c>
      <c r="T29">
        <v>506</v>
      </c>
      <c r="U29">
        <v>3341</v>
      </c>
      <c r="V29" t="s">
        <v>312</v>
      </c>
      <c r="W29">
        <v>1961.329</v>
      </c>
      <c r="X29">
        <v>1017.309</v>
      </c>
      <c r="Y29">
        <v>1.9279999999999999</v>
      </c>
      <c r="Z29">
        <v>11.172000000000001</v>
      </c>
      <c r="AA29">
        <v>127.07579699999999</v>
      </c>
      <c r="AB29">
        <v>1.4046890000000001</v>
      </c>
      <c r="AC29">
        <v>40.811633</v>
      </c>
      <c r="AD29" s="1">
        <v>497</v>
      </c>
      <c r="AE29">
        <v>1</v>
      </c>
      <c r="AF29">
        <v>107</v>
      </c>
      <c r="AG29">
        <v>70</v>
      </c>
      <c r="AH29">
        <v>15.434322999999999</v>
      </c>
      <c r="AI29">
        <v>66.8</v>
      </c>
      <c r="AJ29">
        <v>0</v>
      </c>
      <c r="AK29">
        <v>2</v>
      </c>
      <c r="AL29">
        <v>1275</v>
      </c>
      <c r="AM29" t="s">
        <v>313</v>
      </c>
      <c r="AN29" t="s">
        <v>539</v>
      </c>
      <c r="AO29">
        <v>1697.0550000000001</v>
      </c>
      <c r="AR29" t="s">
        <v>119</v>
      </c>
      <c r="AS29" t="s">
        <v>121</v>
      </c>
      <c r="AT29" t="s">
        <v>225</v>
      </c>
      <c r="AU29" t="s">
        <v>312</v>
      </c>
      <c r="AV29" t="s">
        <v>48</v>
      </c>
      <c r="AW29">
        <v>3</v>
      </c>
      <c r="BB29">
        <v>0.86794846225557898</v>
      </c>
      <c r="BC29" t="s">
        <v>69</v>
      </c>
      <c r="BF29" t="s">
        <v>119</v>
      </c>
      <c r="BG29" t="s">
        <v>121</v>
      </c>
      <c r="BH29" t="s">
        <v>312</v>
      </c>
      <c r="BI29">
        <v>3341</v>
      </c>
      <c r="BJ29">
        <v>3</v>
      </c>
      <c r="BK29" t="s">
        <v>225</v>
      </c>
      <c r="BL29" t="s">
        <v>231</v>
      </c>
      <c r="BM29">
        <v>0.86794846225557898</v>
      </c>
      <c r="BN29" t="s">
        <v>69</v>
      </c>
      <c r="BO29" t="s">
        <v>181</v>
      </c>
      <c r="BP29">
        <v>1961.3290000000002</v>
      </c>
    </row>
    <row r="30" spans="1:68" ht="16.5">
      <c r="A30" s="110" t="str">
        <f t="shared" si="18"/>
        <v>도영운수</v>
      </c>
      <c r="B30" s="111" t="str">
        <f t="shared" si="19"/>
        <v>박갑수</v>
      </c>
      <c r="C30" s="112" t="str">
        <f t="shared" si="20"/>
        <v>F</v>
      </c>
      <c r="D30" s="113">
        <f t="shared" si="21"/>
        <v>0.79296781374958902</v>
      </c>
      <c r="E30" s="114">
        <f t="shared" si="22"/>
        <v>651</v>
      </c>
      <c r="F30" s="259" t="str">
        <f t="shared" si="23"/>
        <v>523</v>
      </c>
      <c r="G30" s="115" t="str">
        <f t="shared" si="24"/>
        <v>71바5859</v>
      </c>
      <c r="H30" s="116">
        <f t="shared" si="25"/>
        <v>9</v>
      </c>
      <c r="I30" s="117">
        <f t="shared" si="26"/>
        <v>2655.8890000000001</v>
      </c>
      <c r="J30" s="118">
        <f t="shared" si="27"/>
        <v>1.8242195314636243E-2</v>
      </c>
      <c r="K30" s="118">
        <f t="shared" si="28"/>
        <v>0.37241985716133985</v>
      </c>
      <c r="L30" s="118">
        <f t="shared" si="29"/>
        <v>0.15211479094194072</v>
      </c>
      <c r="M30" s="119">
        <f t="shared" si="30"/>
        <v>14.712999999999999</v>
      </c>
      <c r="N30" s="120">
        <f t="shared" si="31"/>
        <v>0.30121740780582318</v>
      </c>
      <c r="O30" s="120">
        <f t="shared" si="32"/>
        <v>31.853740875465803</v>
      </c>
      <c r="P30" s="233">
        <f t="shared" si="33"/>
        <v>11</v>
      </c>
      <c r="Q30" s="234">
        <f t="shared" si="34"/>
        <v>8</v>
      </c>
      <c r="R30" s="234">
        <f t="shared" si="35"/>
        <v>846</v>
      </c>
      <c r="T30">
        <v>506</v>
      </c>
      <c r="U30">
        <v>651</v>
      </c>
      <c r="V30" t="s">
        <v>314</v>
      </c>
      <c r="W30">
        <v>2655.8890000000001</v>
      </c>
      <c r="X30">
        <v>1303.3920000000001</v>
      </c>
      <c r="Y30">
        <v>2.0379999999999998</v>
      </c>
      <c r="Z30">
        <v>14.712999999999999</v>
      </c>
      <c r="AA30">
        <v>186.08911599999999</v>
      </c>
      <c r="AB30">
        <v>3.3946740000000002</v>
      </c>
      <c r="AC30">
        <v>69.303281999999996</v>
      </c>
      <c r="AD30" s="1">
        <v>404</v>
      </c>
      <c r="AE30">
        <v>8</v>
      </c>
      <c r="AF30">
        <v>846</v>
      </c>
      <c r="AG30">
        <v>74</v>
      </c>
      <c r="AH30">
        <v>14.272135</v>
      </c>
      <c r="AI30">
        <v>419.4</v>
      </c>
      <c r="AJ30">
        <v>0</v>
      </c>
      <c r="AK30">
        <v>11</v>
      </c>
      <c r="AL30">
        <v>4882</v>
      </c>
      <c r="AM30" t="s">
        <v>315</v>
      </c>
      <c r="AN30" t="s">
        <v>540</v>
      </c>
      <c r="AO30">
        <v>747.23800000000006</v>
      </c>
      <c r="AR30" t="s">
        <v>119</v>
      </c>
      <c r="AS30" t="s">
        <v>121</v>
      </c>
      <c r="AT30" t="s">
        <v>227</v>
      </c>
      <c r="AU30" t="s">
        <v>314</v>
      </c>
      <c r="AV30" t="s">
        <v>48</v>
      </c>
      <c r="AW30">
        <v>9</v>
      </c>
      <c r="BB30">
        <v>0.79296781374958902</v>
      </c>
      <c r="BC30" t="s">
        <v>70</v>
      </c>
      <c r="BF30" t="s">
        <v>119</v>
      </c>
      <c r="BG30" s="5" t="s">
        <v>121</v>
      </c>
      <c r="BH30" t="s">
        <v>314</v>
      </c>
      <c r="BI30">
        <v>651</v>
      </c>
      <c r="BJ30">
        <v>9</v>
      </c>
      <c r="BK30" t="s">
        <v>227</v>
      </c>
      <c r="BL30" t="s">
        <v>266</v>
      </c>
      <c r="BM30">
        <v>0.79296781374958902</v>
      </c>
      <c r="BN30" t="s">
        <v>70</v>
      </c>
      <c r="BO30" t="s">
        <v>193</v>
      </c>
      <c r="BP30">
        <v>2655.8890000000001</v>
      </c>
    </row>
    <row r="31" spans="1:68" ht="16.5">
      <c r="A31" s="126" t="str">
        <f t="shared" si="18"/>
        <v>도영운수</v>
      </c>
      <c r="B31" s="127" t="str">
        <f t="shared" si="19"/>
        <v>박기철</v>
      </c>
      <c r="C31" s="128" t="str">
        <f t="shared" si="20"/>
        <v>C</v>
      </c>
      <c r="D31" s="129">
        <f t="shared" si="21"/>
        <v>0.86072260943601264</v>
      </c>
      <c r="E31" s="130">
        <f t="shared" si="22"/>
        <v>9247</v>
      </c>
      <c r="F31" s="258" t="str">
        <f t="shared" si="23"/>
        <v>55</v>
      </c>
      <c r="G31" s="131" t="str">
        <f t="shared" si="24"/>
        <v>71바5897</v>
      </c>
      <c r="H31" s="132">
        <f t="shared" si="25"/>
        <v>8</v>
      </c>
      <c r="I31" s="133">
        <f t="shared" si="26"/>
        <v>1950.8150000000001</v>
      </c>
      <c r="J31" s="134">
        <f t="shared" si="27"/>
        <v>1.6487408538080117E-2</v>
      </c>
      <c r="K31" s="134">
        <f t="shared" si="28"/>
        <v>0.38365635827859995</v>
      </c>
      <c r="L31" s="134">
        <f t="shared" si="29"/>
        <v>0.14968103074868708</v>
      </c>
      <c r="M31" s="135">
        <f t="shared" si="30"/>
        <v>14.971</v>
      </c>
      <c r="N31" s="136">
        <f t="shared" si="31"/>
        <v>0.10252125393745691</v>
      </c>
      <c r="O31" s="136">
        <f t="shared" si="32"/>
        <v>24.656361571958385</v>
      </c>
      <c r="P31" s="231">
        <f t="shared" si="33"/>
        <v>5</v>
      </c>
      <c r="Q31" s="232">
        <f t="shared" si="34"/>
        <v>2</v>
      </c>
      <c r="R31" s="232">
        <f t="shared" si="35"/>
        <v>481</v>
      </c>
      <c r="T31">
        <v>506</v>
      </c>
      <c r="U31">
        <v>9247</v>
      </c>
      <c r="V31" t="s">
        <v>316</v>
      </c>
      <c r="W31">
        <v>1950.8150000000001</v>
      </c>
      <c r="X31">
        <v>1011.211</v>
      </c>
      <c r="Y31">
        <v>1.929</v>
      </c>
      <c r="Z31">
        <v>14.971</v>
      </c>
      <c r="AA31">
        <v>124.521085</v>
      </c>
      <c r="AB31">
        <v>2.0530300000000001</v>
      </c>
      <c r="AC31">
        <v>47.773305999999998</v>
      </c>
      <c r="AD31" s="1">
        <v>292</v>
      </c>
      <c r="AE31">
        <v>2</v>
      </c>
      <c r="AF31">
        <v>481</v>
      </c>
      <c r="AG31">
        <v>79</v>
      </c>
      <c r="AH31">
        <v>15.666543000000001</v>
      </c>
      <c r="AI31">
        <v>854.6</v>
      </c>
      <c r="AJ31">
        <v>0</v>
      </c>
      <c r="AK31">
        <v>5</v>
      </c>
      <c r="AL31">
        <v>1115</v>
      </c>
      <c r="AM31" t="s">
        <v>317</v>
      </c>
      <c r="AN31" t="s">
        <v>541</v>
      </c>
      <c r="AO31">
        <v>608.60699999999997</v>
      </c>
      <c r="AR31" t="s">
        <v>119</v>
      </c>
      <c r="AS31" t="s">
        <v>122</v>
      </c>
      <c r="AT31" t="s">
        <v>238</v>
      </c>
      <c r="AU31" t="s">
        <v>316</v>
      </c>
      <c r="AV31" t="s">
        <v>48</v>
      </c>
      <c r="AW31">
        <v>8</v>
      </c>
      <c r="BB31">
        <v>0.86072260943601264</v>
      </c>
      <c r="BC31" t="s">
        <v>69</v>
      </c>
      <c r="BF31" t="s">
        <v>119</v>
      </c>
      <c r="BG31" t="s">
        <v>122</v>
      </c>
      <c r="BH31" t="s">
        <v>316</v>
      </c>
      <c r="BI31">
        <v>9247</v>
      </c>
      <c r="BJ31">
        <v>8</v>
      </c>
      <c r="BK31" t="s">
        <v>238</v>
      </c>
      <c r="BL31" t="s">
        <v>234</v>
      </c>
      <c r="BM31">
        <v>0.86072260943601264</v>
      </c>
      <c r="BN31" t="s">
        <v>69</v>
      </c>
      <c r="BO31" t="s">
        <v>181</v>
      </c>
      <c r="BP31">
        <v>1950.8150000000001</v>
      </c>
    </row>
    <row r="32" spans="1:68" ht="16.5">
      <c r="A32" s="110" t="str">
        <f t="shared" si="18"/>
        <v>도영운수</v>
      </c>
      <c r="B32" s="111" t="str">
        <f t="shared" si="19"/>
        <v>박동춘</v>
      </c>
      <c r="C32" s="112" t="str">
        <f t="shared" si="20"/>
        <v>F</v>
      </c>
      <c r="D32" s="113">
        <f t="shared" si="21"/>
        <v>0.7821862889947786</v>
      </c>
      <c r="E32" s="114">
        <f t="shared" si="22"/>
        <v>8057</v>
      </c>
      <c r="F32" s="259" t="str">
        <f t="shared" si="23"/>
        <v>65-1</v>
      </c>
      <c r="G32" s="115" t="str">
        <f t="shared" si="24"/>
        <v>71바5889</v>
      </c>
      <c r="H32" s="116">
        <f t="shared" si="25"/>
        <v>8</v>
      </c>
      <c r="I32" s="117">
        <f t="shared" si="26"/>
        <v>1860.8249999999998</v>
      </c>
      <c r="J32" s="118">
        <f t="shared" si="27"/>
        <v>1.7651200513103697E-2</v>
      </c>
      <c r="K32" s="118">
        <f t="shared" si="28"/>
        <v>0.35408656623098989</v>
      </c>
      <c r="L32" s="118">
        <f t="shared" si="29"/>
        <v>0.19238778498784143</v>
      </c>
      <c r="M32" s="119">
        <f t="shared" si="30"/>
        <v>16.042000000000002</v>
      </c>
      <c r="N32" s="120">
        <f t="shared" si="31"/>
        <v>0.26869802372603546</v>
      </c>
      <c r="O32" s="120">
        <f t="shared" si="32"/>
        <v>21.173404269611595</v>
      </c>
      <c r="P32" s="233">
        <f t="shared" si="33"/>
        <v>8</v>
      </c>
      <c r="Q32" s="234">
        <f t="shared" si="34"/>
        <v>5</v>
      </c>
      <c r="R32" s="234">
        <f t="shared" si="35"/>
        <v>394</v>
      </c>
      <c r="T32">
        <v>506</v>
      </c>
      <c r="U32">
        <v>8057</v>
      </c>
      <c r="V32" t="s">
        <v>318</v>
      </c>
      <c r="W32">
        <v>1860.825</v>
      </c>
      <c r="X32">
        <v>1049.7719999999999</v>
      </c>
      <c r="Y32">
        <v>1.7729999999999999</v>
      </c>
      <c r="Z32">
        <v>16.042000000000002</v>
      </c>
      <c r="AA32">
        <v>121.78746700000001</v>
      </c>
      <c r="AB32">
        <v>2.1496949999999999</v>
      </c>
      <c r="AC32">
        <v>43.123305999999999</v>
      </c>
      <c r="AD32" s="1">
        <v>358</v>
      </c>
      <c r="AE32">
        <v>5</v>
      </c>
      <c r="AF32">
        <v>394</v>
      </c>
      <c r="AG32">
        <v>70</v>
      </c>
      <c r="AH32">
        <v>15.279280999999999</v>
      </c>
      <c r="AI32">
        <v>839.4</v>
      </c>
      <c r="AJ32">
        <v>0</v>
      </c>
      <c r="AK32">
        <v>8</v>
      </c>
      <c r="AL32">
        <v>1655</v>
      </c>
      <c r="AM32" t="s">
        <v>319</v>
      </c>
      <c r="AN32" t="s">
        <v>542</v>
      </c>
      <c r="AO32">
        <v>631.96199999999999</v>
      </c>
      <c r="AR32" t="s">
        <v>119</v>
      </c>
      <c r="AS32" t="s">
        <v>124</v>
      </c>
      <c r="AT32" t="s">
        <v>260</v>
      </c>
      <c r="AU32" t="s">
        <v>318</v>
      </c>
      <c r="AV32" t="s">
        <v>48</v>
      </c>
      <c r="AW32">
        <v>8</v>
      </c>
      <c r="BB32">
        <v>0.7821862889947786</v>
      </c>
      <c r="BC32" t="s">
        <v>70</v>
      </c>
      <c r="BF32" t="s">
        <v>119</v>
      </c>
      <c r="BG32" t="s">
        <v>124</v>
      </c>
      <c r="BH32" t="s">
        <v>318</v>
      </c>
      <c r="BI32">
        <v>8057</v>
      </c>
      <c r="BJ32">
        <v>8</v>
      </c>
      <c r="BK32" t="s">
        <v>260</v>
      </c>
      <c r="BL32" t="s">
        <v>262</v>
      </c>
      <c r="BM32">
        <v>0.7821862889947786</v>
      </c>
      <c r="BN32" t="s">
        <v>70</v>
      </c>
      <c r="BO32" t="s">
        <v>193</v>
      </c>
      <c r="BP32">
        <v>1860.8249999999998</v>
      </c>
    </row>
    <row r="33" spans="1:68" ht="16.5">
      <c r="A33" s="126" t="str">
        <f t="shared" si="18"/>
        <v>도영운수</v>
      </c>
      <c r="B33" s="127" t="str">
        <f t="shared" si="19"/>
        <v>박상선</v>
      </c>
      <c r="C33" s="128" t="str">
        <f t="shared" si="20"/>
        <v>B</v>
      </c>
      <c r="D33" s="129">
        <f t="shared" si="21"/>
        <v>0.92880000000000007</v>
      </c>
      <c r="E33" s="130">
        <f t="shared" si="22"/>
        <v>8908</v>
      </c>
      <c r="F33" s="258" t="str">
        <f t="shared" si="23"/>
        <v>35</v>
      </c>
      <c r="G33" s="131" t="str">
        <f t="shared" si="24"/>
        <v>71바5853</v>
      </c>
      <c r="H33" s="132">
        <f t="shared" si="25"/>
        <v>1</v>
      </c>
      <c r="I33" s="133">
        <f t="shared" si="26"/>
        <v>2443.116</v>
      </c>
      <c r="J33" s="134">
        <f t="shared" si="27"/>
        <v>3.3091582946299775E-3</v>
      </c>
      <c r="K33" s="134">
        <f t="shared" si="28"/>
        <v>0.35364251674567221</v>
      </c>
      <c r="L33" s="134">
        <f t="shared" si="29"/>
        <v>0.16986504120148205</v>
      </c>
      <c r="M33" s="135">
        <f t="shared" si="30"/>
        <v>10.675000000000001</v>
      </c>
      <c r="N33" s="136">
        <f t="shared" si="31"/>
        <v>4.0931335229272781E-2</v>
      </c>
      <c r="O33" s="136">
        <f t="shared" si="32"/>
        <v>7.7769536935618282</v>
      </c>
      <c r="P33" s="231">
        <f t="shared" si="33"/>
        <v>8</v>
      </c>
      <c r="Q33" s="232">
        <f t="shared" si="34"/>
        <v>1</v>
      </c>
      <c r="R33" s="232">
        <f t="shared" si="35"/>
        <v>190</v>
      </c>
      <c r="T33">
        <v>506</v>
      </c>
      <c r="U33">
        <v>8908</v>
      </c>
      <c r="V33" t="s">
        <v>320</v>
      </c>
      <c r="W33">
        <v>2443.116</v>
      </c>
      <c r="X33">
        <v>1051.9380000000001</v>
      </c>
      <c r="Y33">
        <v>2.3220000000000001</v>
      </c>
      <c r="Z33">
        <v>10.675000000000001</v>
      </c>
      <c r="AA33">
        <v>144.373571</v>
      </c>
      <c r="AB33">
        <v>0.47775499999999999</v>
      </c>
      <c r="AC33">
        <v>51.056632999999998</v>
      </c>
      <c r="AD33" s="1">
        <v>415</v>
      </c>
      <c r="AE33">
        <v>1</v>
      </c>
      <c r="AF33">
        <v>190</v>
      </c>
      <c r="AG33">
        <v>75</v>
      </c>
      <c r="AH33">
        <v>16.922183</v>
      </c>
      <c r="AI33">
        <v>166.5</v>
      </c>
      <c r="AJ33">
        <v>0</v>
      </c>
      <c r="AK33">
        <v>8</v>
      </c>
      <c r="AL33">
        <v>792</v>
      </c>
      <c r="AM33" t="s">
        <v>321</v>
      </c>
      <c r="AN33" t="s">
        <v>543</v>
      </c>
      <c r="AO33">
        <v>2443.116</v>
      </c>
      <c r="AR33" t="s">
        <v>119</v>
      </c>
      <c r="AS33" t="s">
        <v>120</v>
      </c>
      <c r="AT33" t="s">
        <v>203</v>
      </c>
      <c r="AU33" t="s">
        <v>320</v>
      </c>
      <c r="AV33" t="s">
        <v>48</v>
      </c>
      <c r="AW33">
        <v>1</v>
      </c>
      <c r="BB33">
        <v>0.92880000000000007</v>
      </c>
      <c r="BC33" t="s">
        <v>68</v>
      </c>
      <c r="BF33" t="s">
        <v>119</v>
      </c>
      <c r="BG33" s="5" t="s">
        <v>120</v>
      </c>
      <c r="BH33" t="s">
        <v>320</v>
      </c>
      <c r="BI33">
        <v>8908</v>
      </c>
      <c r="BJ33">
        <v>1</v>
      </c>
      <c r="BK33" t="s">
        <v>203</v>
      </c>
      <c r="BL33" t="s">
        <v>178</v>
      </c>
      <c r="BM33">
        <v>0.92880000000000007</v>
      </c>
      <c r="BN33" t="s">
        <v>68</v>
      </c>
      <c r="BO33" t="s">
        <v>179</v>
      </c>
      <c r="BP33">
        <v>2443.116</v>
      </c>
    </row>
    <row r="34" spans="1:68" ht="16.5">
      <c r="A34" s="110" t="str">
        <f t="shared" si="18"/>
        <v>도영운수</v>
      </c>
      <c r="B34" s="111" t="str">
        <f t="shared" si="19"/>
        <v>박상하</v>
      </c>
      <c r="C34" s="112" t="str">
        <f t="shared" si="20"/>
        <v>S</v>
      </c>
      <c r="D34" s="113">
        <f t="shared" si="21"/>
        <v>1.0375723609639209</v>
      </c>
      <c r="E34" s="114">
        <f t="shared" si="22"/>
        <v>8565</v>
      </c>
      <c r="F34" s="259" t="str">
        <f t="shared" si="23"/>
        <v>55</v>
      </c>
      <c r="G34" s="115" t="str">
        <f t="shared" si="24"/>
        <v>71바5899</v>
      </c>
      <c r="H34" s="116">
        <f t="shared" si="25"/>
        <v>2</v>
      </c>
      <c r="I34" s="117">
        <f t="shared" si="26"/>
        <v>2635.616</v>
      </c>
      <c r="J34" s="118">
        <f t="shared" si="27"/>
        <v>2.3938081829985164E-3</v>
      </c>
      <c r="K34" s="118">
        <f t="shared" si="28"/>
        <v>0.24462363243503785</v>
      </c>
      <c r="L34" s="118">
        <f t="shared" si="29"/>
        <v>0.17946468681325353</v>
      </c>
      <c r="M34" s="119">
        <f t="shared" si="30"/>
        <v>10.366</v>
      </c>
      <c r="N34" s="120">
        <f t="shared" si="31"/>
        <v>0.64501050228864898</v>
      </c>
      <c r="O34" s="120">
        <f t="shared" si="32"/>
        <v>3.3009360999477919</v>
      </c>
      <c r="P34" s="233">
        <f t="shared" si="33"/>
        <v>2</v>
      </c>
      <c r="Q34" s="234">
        <f t="shared" si="34"/>
        <v>17</v>
      </c>
      <c r="R34" s="234">
        <f t="shared" si="35"/>
        <v>87</v>
      </c>
      <c r="T34">
        <v>506</v>
      </c>
      <c r="U34">
        <v>8565</v>
      </c>
      <c r="V34" t="s">
        <v>322</v>
      </c>
      <c r="W34">
        <v>2635.616</v>
      </c>
      <c r="X34">
        <v>1209.8869999999999</v>
      </c>
      <c r="Y34">
        <v>2.1779999999999999</v>
      </c>
      <c r="Z34">
        <v>10.366</v>
      </c>
      <c r="AA34">
        <v>146.89439300000001</v>
      </c>
      <c r="AB34">
        <v>0.35163699999999998</v>
      </c>
      <c r="AC34">
        <v>35.933839999999996</v>
      </c>
      <c r="AD34" s="1">
        <v>473</v>
      </c>
      <c r="AE34">
        <v>17</v>
      </c>
      <c r="AF34">
        <v>87</v>
      </c>
      <c r="AG34">
        <v>67</v>
      </c>
      <c r="AH34">
        <v>17.942250000000001</v>
      </c>
      <c r="AI34">
        <v>61.8</v>
      </c>
      <c r="AJ34">
        <v>0</v>
      </c>
      <c r="AK34">
        <v>2</v>
      </c>
      <c r="AL34">
        <v>993</v>
      </c>
      <c r="AM34" t="s">
        <v>323</v>
      </c>
      <c r="AN34" t="s">
        <v>544</v>
      </c>
      <c r="AO34">
        <v>2405.7489999999998</v>
      </c>
      <c r="AR34" t="s">
        <v>119</v>
      </c>
      <c r="AS34" t="s">
        <v>122</v>
      </c>
      <c r="AT34" t="s">
        <v>242</v>
      </c>
      <c r="AU34" t="s">
        <v>322</v>
      </c>
      <c r="AV34" t="s">
        <v>48</v>
      </c>
      <c r="AW34">
        <v>2</v>
      </c>
      <c r="BB34">
        <v>1.0375723609639209</v>
      </c>
      <c r="BC34" t="s">
        <v>71</v>
      </c>
      <c r="BF34" t="s">
        <v>119</v>
      </c>
      <c r="BG34" t="s">
        <v>122</v>
      </c>
      <c r="BH34" t="s">
        <v>322</v>
      </c>
      <c r="BI34">
        <v>8565</v>
      </c>
      <c r="BJ34">
        <v>2</v>
      </c>
      <c r="BK34" t="s">
        <v>242</v>
      </c>
      <c r="BL34" t="s">
        <v>243</v>
      </c>
      <c r="BM34">
        <v>1.0375723609639209</v>
      </c>
      <c r="BN34" t="s">
        <v>71</v>
      </c>
      <c r="BO34" t="s">
        <v>180</v>
      </c>
      <c r="BP34">
        <v>2635.616</v>
      </c>
    </row>
    <row r="35" spans="1:68" ht="16.5">
      <c r="A35" s="126" t="str">
        <f t="shared" si="18"/>
        <v>도영운수</v>
      </c>
      <c r="B35" s="127" t="str">
        <f t="shared" si="19"/>
        <v>박용이</v>
      </c>
      <c r="C35" s="128" t="str">
        <f t="shared" si="20"/>
        <v>S</v>
      </c>
      <c r="D35" s="129">
        <f t="shared" si="21"/>
        <v>1.0193805958810358</v>
      </c>
      <c r="E35" s="130">
        <f t="shared" si="22"/>
        <v>1170</v>
      </c>
      <c r="F35" s="258" t="str">
        <f t="shared" si="23"/>
        <v>55</v>
      </c>
      <c r="G35" s="131" t="str">
        <f t="shared" si="24"/>
        <v>70바3906</v>
      </c>
      <c r="H35" s="132">
        <f t="shared" si="25"/>
        <v>2</v>
      </c>
      <c r="I35" s="133">
        <f t="shared" si="26"/>
        <v>2851.6669999999999</v>
      </c>
      <c r="J35" s="134">
        <f t="shared" si="27"/>
        <v>4.6415269475021175E-3</v>
      </c>
      <c r="K35" s="134">
        <f t="shared" si="28"/>
        <v>0.33011575790951153</v>
      </c>
      <c r="L35" s="134">
        <f t="shared" si="29"/>
        <v>9.9590870883591948E-2</v>
      </c>
      <c r="M35" s="135">
        <f t="shared" si="30"/>
        <v>10.303000000000001</v>
      </c>
      <c r="N35" s="136">
        <f t="shared" si="31"/>
        <v>0.1052016241728084</v>
      </c>
      <c r="O35" s="136">
        <f t="shared" si="32"/>
        <v>1.3325539061889065</v>
      </c>
      <c r="P35" s="231">
        <f t="shared" si="33"/>
        <v>0</v>
      </c>
      <c r="Q35" s="232">
        <f t="shared" si="34"/>
        <v>3</v>
      </c>
      <c r="R35" s="232">
        <f t="shared" si="35"/>
        <v>38</v>
      </c>
      <c r="T35">
        <v>506</v>
      </c>
      <c r="U35">
        <v>1170</v>
      </c>
      <c r="V35" t="s">
        <v>324</v>
      </c>
      <c r="W35">
        <v>2851.6669999999999</v>
      </c>
      <c r="X35">
        <v>1331.9069999999999</v>
      </c>
      <c r="Y35">
        <v>2.141</v>
      </c>
      <c r="Z35">
        <v>10.303000000000001</v>
      </c>
      <c r="AA35">
        <v>184.55801500000001</v>
      </c>
      <c r="AB35">
        <v>0.85663100000000003</v>
      </c>
      <c r="AC35">
        <v>60.925508999999998</v>
      </c>
      <c r="AD35" s="1">
        <v>284</v>
      </c>
      <c r="AE35">
        <v>3</v>
      </c>
      <c r="AF35">
        <v>38</v>
      </c>
      <c r="AG35">
        <v>70</v>
      </c>
      <c r="AH35">
        <v>15.451331</v>
      </c>
      <c r="AI35">
        <v>45.1</v>
      </c>
      <c r="AJ35">
        <v>0</v>
      </c>
      <c r="AK35">
        <v>0</v>
      </c>
      <c r="AL35">
        <v>0</v>
      </c>
      <c r="AM35" t="s">
        <v>325</v>
      </c>
      <c r="AN35" t="s">
        <v>545</v>
      </c>
      <c r="AO35">
        <v>2734.3710000000001</v>
      </c>
      <c r="AR35" t="s">
        <v>119</v>
      </c>
      <c r="AS35" t="s">
        <v>122</v>
      </c>
      <c r="AT35" t="s">
        <v>234</v>
      </c>
      <c r="AU35" t="s">
        <v>324</v>
      </c>
      <c r="AV35" t="s">
        <v>48</v>
      </c>
      <c r="AW35">
        <v>2</v>
      </c>
      <c r="BB35">
        <v>1.0193805958810358</v>
      </c>
      <c r="BC35" t="s">
        <v>71</v>
      </c>
      <c r="BF35" t="s">
        <v>119</v>
      </c>
      <c r="BG35" t="s">
        <v>122</v>
      </c>
      <c r="BH35" t="s">
        <v>324</v>
      </c>
      <c r="BI35">
        <v>1170</v>
      </c>
      <c r="BJ35">
        <v>2</v>
      </c>
      <c r="BK35" t="s">
        <v>234</v>
      </c>
      <c r="BL35" t="s">
        <v>237</v>
      </c>
      <c r="BM35">
        <v>1.0193805958810358</v>
      </c>
      <c r="BN35" t="s">
        <v>71</v>
      </c>
      <c r="BO35" t="s">
        <v>180</v>
      </c>
      <c r="BP35">
        <v>2851.6669999999999</v>
      </c>
    </row>
    <row r="36" spans="1:68" ht="16.5">
      <c r="A36" s="110" t="str">
        <f t="shared" si="18"/>
        <v>도영운수</v>
      </c>
      <c r="B36" s="111" t="str">
        <f t="shared" si="19"/>
        <v>박이락</v>
      </c>
      <c r="C36" s="112" t="str">
        <f t="shared" si="20"/>
        <v>F</v>
      </c>
      <c r="D36" s="113">
        <f t="shared" si="21"/>
        <v>0.71247841336810724</v>
      </c>
      <c r="E36" s="114">
        <f t="shared" si="22"/>
        <v>7278</v>
      </c>
      <c r="F36" s="259" t="str">
        <f t="shared" si="23"/>
        <v>65-1</v>
      </c>
      <c r="G36" s="115" t="str">
        <f t="shared" si="24"/>
        <v>71바5860</v>
      </c>
      <c r="H36" s="116">
        <f t="shared" si="25"/>
        <v>2</v>
      </c>
      <c r="I36" s="117">
        <f t="shared" si="26"/>
        <v>1440.6410000000001</v>
      </c>
      <c r="J36" s="118">
        <f t="shared" si="27"/>
        <v>2.4855528706270402E-2</v>
      </c>
      <c r="K36" s="118">
        <f t="shared" si="28"/>
        <v>0.39427067806414051</v>
      </c>
      <c r="L36" s="118">
        <f t="shared" si="29"/>
        <v>0.13188573697402753</v>
      </c>
      <c r="M36" s="119">
        <f t="shared" si="30"/>
        <v>17.837</v>
      </c>
      <c r="N36" s="120">
        <f t="shared" si="31"/>
        <v>6.9413545775803956E-2</v>
      </c>
      <c r="O36" s="120">
        <f t="shared" si="32"/>
        <v>15.687461345331695</v>
      </c>
      <c r="P36" s="233">
        <f t="shared" si="33"/>
        <v>60</v>
      </c>
      <c r="Q36" s="234">
        <f t="shared" si="34"/>
        <v>1</v>
      </c>
      <c r="R36" s="234">
        <f t="shared" si="35"/>
        <v>226</v>
      </c>
      <c r="T36">
        <v>506</v>
      </c>
      <c r="U36">
        <v>7278</v>
      </c>
      <c r="V36" t="s">
        <v>326</v>
      </c>
      <c r="W36">
        <v>1440.6410000000001</v>
      </c>
      <c r="X36">
        <v>879.19</v>
      </c>
      <c r="Y36">
        <v>1.639</v>
      </c>
      <c r="Z36">
        <v>17.837</v>
      </c>
      <c r="AA36">
        <v>96.378315999999998</v>
      </c>
      <c r="AB36">
        <v>2.3955340000000001</v>
      </c>
      <c r="AC36">
        <v>37.999144000000001</v>
      </c>
      <c r="AD36" s="1">
        <v>190</v>
      </c>
      <c r="AE36">
        <v>1</v>
      </c>
      <c r="AF36">
        <v>226</v>
      </c>
      <c r="AG36">
        <v>70</v>
      </c>
      <c r="AH36">
        <v>14.947770999999999</v>
      </c>
      <c r="AI36">
        <v>591.9</v>
      </c>
      <c r="AJ36">
        <v>0</v>
      </c>
      <c r="AK36">
        <v>60</v>
      </c>
      <c r="AL36">
        <v>6116</v>
      </c>
      <c r="AM36" t="s">
        <v>327</v>
      </c>
      <c r="AN36" t="s">
        <v>546</v>
      </c>
      <c r="AO36">
        <v>1336.114</v>
      </c>
      <c r="AR36" t="s">
        <v>119</v>
      </c>
      <c r="AS36" t="s">
        <v>124</v>
      </c>
      <c r="AT36" t="s">
        <v>256</v>
      </c>
      <c r="AU36" t="s">
        <v>326</v>
      </c>
      <c r="AV36" t="s">
        <v>48</v>
      </c>
      <c r="AW36">
        <v>2</v>
      </c>
      <c r="BB36">
        <v>0.71247841336810724</v>
      </c>
      <c r="BC36" t="s">
        <v>70</v>
      </c>
      <c r="BF36" t="s">
        <v>119</v>
      </c>
      <c r="BG36" s="5" t="s">
        <v>124</v>
      </c>
      <c r="BH36" t="s">
        <v>326</v>
      </c>
      <c r="BI36">
        <v>7278</v>
      </c>
      <c r="BJ36">
        <v>2</v>
      </c>
      <c r="BK36" t="s">
        <v>256</v>
      </c>
      <c r="BL36" t="s">
        <v>199</v>
      </c>
      <c r="BM36">
        <v>0.71247841336810724</v>
      </c>
      <c r="BN36" t="s">
        <v>70</v>
      </c>
      <c r="BO36" t="s">
        <v>193</v>
      </c>
      <c r="BP36">
        <v>1440.6410000000001</v>
      </c>
    </row>
    <row r="37" spans="1:68" ht="16.5">
      <c r="A37" s="126" t="str">
        <f t="shared" si="18"/>
        <v>도영운수</v>
      </c>
      <c r="B37" s="127" t="str">
        <f t="shared" si="19"/>
        <v>박재현</v>
      </c>
      <c r="C37" s="128" t="str">
        <f t="shared" si="20"/>
        <v>C</v>
      </c>
      <c r="D37" s="129">
        <f t="shared" si="21"/>
        <v>0.86992437565774894</v>
      </c>
      <c r="E37" s="130">
        <f t="shared" si="22"/>
        <v>3234</v>
      </c>
      <c r="F37" s="258" t="str">
        <f t="shared" si="23"/>
        <v>523</v>
      </c>
      <c r="G37" s="131" t="str">
        <f t="shared" si="24"/>
        <v>70바3909</v>
      </c>
      <c r="H37" s="132">
        <f t="shared" si="25"/>
        <v>2</v>
      </c>
      <c r="I37" s="133">
        <f t="shared" si="26"/>
        <v>3081.2159999999999</v>
      </c>
      <c r="J37" s="134">
        <f t="shared" si="27"/>
        <v>1.2703058856082233E-2</v>
      </c>
      <c r="K37" s="134">
        <f t="shared" si="28"/>
        <v>0.36179745201938956</v>
      </c>
      <c r="L37" s="134">
        <f t="shared" si="29"/>
        <v>9.8013251910933866E-2</v>
      </c>
      <c r="M37" s="135">
        <f t="shared" si="30"/>
        <v>14.59</v>
      </c>
      <c r="N37" s="136">
        <f t="shared" si="31"/>
        <v>0.58418494516450648</v>
      </c>
      <c r="O37" s="136">
        <f t="shared" si="32"/>
        <v>39.27021020272516</v>
      </c>
      <c r="P37" s="231">
        <f t="shared" si="33"/>
        <v>1</v>
      </c>
      <c r="Q37" s="232">
        <f t="shared" si="34"/>
        <v>18</v>
      </c>
      <c r="R37" s="232">
        <f t="shared" si="35"/>
        <v>1210</v>
      </c>
      <c r="T37">
        <v>506</v>
      </c>
      <c r="U37">
        <v>3234</v>
      </c>
      <c r="V37" t="s">
        <v>328</v>
      </c>
      <c r="W37">
        <v>3081.2159999999999</v>
      </c>
      <c r="X37">
        <v>1675.47</v>
      </c>
      <c r="Y37">
        <v>1.839</v>
      </c>
      <c r="Z37">
        <v>14.59</v>
      </c>
      <c r="AA37">
        <v>193.19189399999999</v>
      </c>
      <c r="AB37">
        <v>2.4541279999999999</v>
      </c>
      <c r="AC37">
        <v>69.896334999999993</v>
      </c>
      <c r="AD37" s="1">
        <v>302</v>
      </c>
      <c r="AE37">
        <v>18</v>
      </c>
      <c r="AF37">
        <v>1210</v>
      </c>
      <c r="AG37">
        <v>72</v>
      </c>
      <c r="AH37">
        <v>15.948992000000001</v>
      </c>
      <c r="AI37">
        <v>159.4</v>
      </c>
      <c r="AJ37">
        <v>0</v>
      </c>
      <c r="AK37">
        <v>1</v>
      </c>
      <c r="AL37">
        <v>203</v>
      </c>
      <c r="AM37" t="s">
        <v>329</v>
      </c>
      <c r="AN37" t="s">
        <v>547</v>
      </c>
      <c r="AO37">
        <v>2939.7069999999999</v>
      </c>
      <c r="AR37" t="s">
        <v>119</v>
      </c>
      <c r="AS37" t="s">
        <v>121</v>
      </c>
      <c r="AT37" t="s">
        <v>223</v>
      </c>
      <c r="AU37" t="s">
        <v>328</v>
      </c>
      <c r="AV37" t="s">
        <v>48</v>
      </c>
      <c r="AW37">
        <v>2</v>
      </c>
      <c r="BB37">
        <v>0.86992437565774894</v>
      </c>
      <c r="BC37" t="s">
        <v>69</v>
      </c>
      <c r="BF37" t="s">
        <v>119</v>
      </c>
      <c r="BG37" t="s">
        <v>121</v>
      </c>
      <c r="BH37" t="s">
        <v>328</v>
      </c>
      <c r="BI37">
        <v>3234</v>
      </c>
      <c r="BJ37">
        <v>2</v>
      </c>
      <c r="BK37" t="s">
        <v>223</v>
      </c>
      <c r="BL37" t="s">
        <v>230</v>
      </c>
      <c r="BM37">
        <v>0.86992437565774894</v>
      </c>
      <c r="BN37" t="s">
        <v>69</v>
      </c>
      <c r="BO37" t="s">
        <v>181</v>
      </c>
      <c r="BP37">
        <v>3081.2159999999999</v>
      </c>
    </row>
    <row r="38" spans="1:68" ht="16.5">
      <c r="A38" s="110" t="str">
        <f t="shared" si="18"/>
        <v>도영운수</v>
      </c>
      <c r="B38" s="111" t="str">
        <f t="shared" si="19"/>
        <v>박주원</v>
      </c>
      <c r="C38" s="112" t="str">
        <f t="shared" si="20"/>
        <v>D</v>
      </c>
      <c r="D38" s="113">
        <f t="shared" si="21"/>
        <v>0.82880977083763074</v>
      </c>
      <c r="E38" s="114">
        <f t="shared" si="22"/>
        <v>1679</v>
      </c>
      <c r="F38" s="259" t="str">
        <f t="shared" si="23"/>
        <v>35</v>
      </c>
      <c r="G38" s="115" t="str">
        <f t="shared" si="24"/>
        <v>71바5854</v>
      </c>
      <c r="H38" s="116">
        <f t="shared" si="25"/>
        <v>6</v>
      </c>
      <c r="I38" s="117">
        <f t="shared" si="26"/>
        <v>2349.8730000000005</v>
      </c>
      <c r="J38" s="118">
        <f t="shared" si="27"/>
        <v>3.345660289921714E-2</v>
      </c>
      <c r="K38" s="118">
        <f t="shared" si="28"/>
        <v>0.3608585964814594</v>
      </c>
      <c r="L38" s="118">
        <f t="shared" si="29"/>
        <v>5.3194364120954608E-2</v>
      </c>
      <c r="M38" s="119">
        <f t="shared" si="30"/>
        <v>14.613</v>
      </c>
      <c r="N38" s="120">
        <f t="shared" si="31"/>
        <v>0.34044393037410958</v>
      </c>
      <c r="O38" s="120">
        <f t="shared" si="32"/>
        <v>28.682401134018733</v>
      </c>
      <c r="P38" s="233">
        <f t="shared" si="33"/>
        <v>113</v>
      </c>
      <c r="Q38" s="234">
        <f t="shared" si="34"/>
        <v>8</v>
      </c>
      <c r="R38" s="234">
        <f t="shared" si="35"/>
        <v>674</v>
      </c>
      <c r="T38">
        <v>506</v>
      </c>
      <c r="U38">
        <v>1679</v>
      </c>
      <c r="V38" t="s">
        <v>330</v>
      </c>
      <c r="W38">
        <v>2349.873</v>
      </c>
      <c r="X38">
        <v>1184.1890000000001</v>
      </c>
      <c r="Y38">
        <v>1.984</v>
      </c>
      <c r="Z38">
        <v>14.613</v>
      </c>
      <c r="AA38">
        <v>139.18412499999999</v>
      </c>
      <c r="AB38">
        <v>4.6566280000000004</v>
      </c>
      <c r="AC38">
        <v>50.225788000000001</v>
      </c>
      <c r="AD38" s="1">
        <v>125</v>
      </c>
      <c r="AE38">
        <v>8</v>
      </c>
      <c r="AF38">
        <v>674</v>
      </c>
      <c r="AG38">
        <v>81</v>
      </c>
      <c r="AH38">
        <v>16.883196000000002</v>
      </c>
      <c r="AI38">
        <v>1569.7</v>
      </c>
      <c r="AJ38">
        <v>0</v>
      </c>
      <c r="AK38">
        <v>113</v>
      </c>
      <c r="AL38">
        <v>1477</v>
      </c>
      <c r="AM38" t="s">
        <v>331</v>
      </c>
      <c r="AN38" t="s">
        <v>548</v>
      </c>
      <c r="AO38">
        <v>1322.855</v>
      </c>
      <c r="AR38" t="s">
        <v>119</v>
      </c>
      <c r="AS38" t="s">
        <v>120</v>
      </c>
      <c r="AT38" t="s">
        <v>204</v>
      </c>
      <c r="AU38" t="s">
        <v>330</v>
      </c>
      <c r="AV38" t="s">
        <v>48</v>
      </c>
      <c r="AW38">
        <v>6</v>
      </c>
      <c r="BB38">
        <v>0.82880977083763074</v>
      </c>
      <c r="BC38" t="s">
        <v>67</v>
      </c>
      <c r="BF38" t="s">
        <v>119</v>
      </c>
      <c r="BG38" t="s">
        <v>120</v>
      </c>
      <c r="BH38" t="s">
        <v>330</v>
      </c>
      <c r="BI38">
        <v>1679</v>
      </c>
      <c r="BJ38">
        <v>6</v>
      </c>
      <c r="BK38" t="s">
        <v>204</v>
      </c>
      <c r="BL38" t="s">
        <v>216</v>
      </c>
      <c r="BM38">
        <v>0.82880977083763074</v>
      </c>
      <c r="BN38" t="s">
        <v>67</v>
      </c>
      <c r="BO38" t="s">
        <v>183</v>
      </c>
      <c r="BP38">
        <v>2349.8730000000005</v>
      </c>
    </row>
    <row r="39" spans="1:68" ht="16.5">
      <c r="A39" s="126" t="str">
        <f t="shared" si="18"/>
        <v>도영운수</v>
      </c>
      <c r="B39" s="127" t="str">
        <f t="shared" si="19"/>
        <v>박태호</v>
      </c>
      <c r="C39" s="128" t="str">
        <f t="shared" si="20"/>
        <v>D</v>
      </c>
      <c r="D39" s="129">
        <f t="shared" si="21"/>
        <v>0.80390901661327951</v>
      </c>
      <c r="E39" s="130">
        <f t="shared" si="22"/>
        <v>7288</v>
      </c>
      <c r="F39" s="258" t="str">
        <f t="shared" si="23"/>
        <v>523</v>
      </c>
      <c r="G39" s="131" t="str">
        <f t="shared" si="24"/>
        <v>70바3911</v>
      </c>
      <c r="H39" s="132">
        <f t="shared" si="25"/>
        <v>4</v>
      </c>
      <c r="I39" s="133">
        <f t="shared" si="26"/>
        <v>1185.6779999999999</v>
      </c>
      <c r="J39" s="134">
        <f t="shared" si="27"/>
        <v>6.3104485564100549E-3</v>
      </c>
      <c r="K39" s="134">
        <f t="shared" si="28"/>
        <v>0.35960676859254748</v>
      </c>
      <c r="L39" s="134">
        <f t="shared" si="29"/>
        <v>7.0002142234232234E-2</v>
      </c>
      <c r="M39" s="135">
        <f t="shared" si="30"/>
        <v>13.231</v>
      </c>
      <c r="N39" s="136">
        <f t="shared" si="31"/>
        <v>0.90241527346054107</v>
      </c>
      <c r="O39" s="136">
        <f t="shared" si="32"/>
        <v>17.392003452148611</v>
      </c>
      <c r="P39" s="231">
        <f t="shared" si="33"/>
        <v>3</v>
      </c>
      <c r="Q39" s="232">
        <f t="shared" si="34"/>
        <v>11</v>
      </c>
      <c r="R39" s="232">
        <f t="shared" si="35"/>
        <v>212</v>
      </c>
      <c r="T39">
        <v>506</v>
      </c>
      <c r="U39">
        <v>7288</v>
      </c>
      <c r="V39" t="s">
        <v>459</v>
      </c>
      <c r="W39">
        <v>1218.951</v>
      </c>
      <c r="X39">
        <v>683.69399999999996</v>
      </c>
      <c r="Y39">
        <v>1.7829999999999999</v>
      </c>
      <c r="Z39">
        <v>13.231</v>
      </c>
      <c r="AA39">
        <v>80.023313000000002</v>
      </c>
      <c r="AB39">
        <v>0.50498299999999996</v>
      </c>
      <c r="AC39">
        <v>28.776924999999999</v>
      </c>
      <c r="AD39" s="1">
        <v>83</v>
      </c>
      <c r="AE39">
        <v>11</v>
      </c>
      <c r="AF39">
        <v>212</v>
      </c>
      <c r="AG39">
        <v>70</v>
      </c>
      <c r="AH39">
        <v>15.232448</v>
      </c>
      <c r="AI39">
        <v>67.400000000000006</v>
      </c>
      <c r="AJ39">
        <v>0</v>
      </c>
      <c r="AK39">
        <v>3</v>
      </c>
      <c r="AL39">
        <v>315</v>
      </c>
      <c r="AM39" t="s">
        <v>460</v>
      </c>
      <c r="AN39" t="s">
        <v>549</v>
      </c>
      <c r="AO39">
        <v>589.33100000000002</v>
      </c>
      <c r="AR39" t="s">
        <v>119</v>
      </c>
      <c r="AS39" t="s">
        <v>121</v>
      </c>
      <c r="AT39" t="s">
        <v>225</v>
      </c>
      <c r="AU39" t="s">
        <v>459</v>
      </c>
      <c r="AV39" t="s">
        <v>48</v>
      </c>
      <c r="AW39">
        <v>4</v>
      </c>
      <c r="BB39">
        <v>0.80390901661327951</v>
      </c>
      <c r="BC39" t="s">
        <v>67</v>
      </c>
      <c r="BF39" t="s">
        <v>119</v>
      </c>
      <c r="BG39" t="s">
        <v>121</v>
      </c>
      <c r="BH39" t="s">
        <v>459</v>
      </c>
      <c r="BI39">
        <v>7288</v>
      </c>
      <c r="BJ39">
        <v>4</v>
      </c>
      <c r="BK39" t="s">
        <v>225</v>
      </c>
      <c r="BL39" t="s">
        <v>496</v>
      </c>
      <c r="BM39">
        <v>0.80390901661327951</v>
      </c>
      <c r="BN39" t="s">
        <v>67</v>
      </c>
      <c r="BO39" t="s">
        <v>183</v>
      </c>
      <c r="BP39">
        <v>1185.6779999999999</v>
      </c>
    </row>
    <row r="40" spans="1:68" ht="16.5">
      <c r="A40" s="110" t="str">
        <f t="shared" si="18"/>
        <v>도영운수</v>
      </c>
      <c r="B40" s="111" t="str">
        <f t="shared" si="19"/>
        <v>백운상</v>
      </c>
      <c r="C40" s="112" t="str">
        <f t="shared" si="20"/>
        <v>A</v>
      </c>
      <c r="D40" s="113">
        <f t="shared" si="21"/>
        <v>0.98360866097959521</v>
      </c>
      <c r="E40" s="114">
        <f t="shared" si="22"/>
        <v>4138</v>
      </c>
      <c r="F40" s="259" t="str">
        <f t="shared" si="23"/>
        <v>65</v>
      </c>
      <c r="G40" s="115" t="str">
        <f t="shared" si="24"/>
        <v>75아1109</v>
      </c>
      <c r="H40" s="116">
        <f t="shared" si="25"/>
        <v>13</v>
      </c>
      <c r="I40" s="117">
        <f t="shared" si="26"/>
        <v>2697.3809999999999</v>
      </c>
      <c r="J40" s="118">
        <f t="shared" si="27"/>
        <v>4.5027469335332162E-3</v>
      </c>
      <c r="K40" s="118">
        <f t="shared" si="28"/>
        <v>0.35480802623054208</v>
      </c>
      <c r="L40" s="118">
        <f t="shared" si="29"/>
        <v>0.1809162294833396</v>
      </c>
      <c r="M40" s="119">
        <f t="shared" si="30"/>
        <v>12.534000000000001</v>
      </c>
      <c r="N40" s="120">
        <f t="shared" si="31"/>
        <v>0</v>
      </c>
      <c r="O40" s="120">
        <f t="shared" si="32"/>
        <v>13.160914234956056</v>
      </c>
      <c r="P40" s="233">
        <f t="shared" si="33"/>
        <v>101</v>
      </c>
      <c r="Q40" s="234">
        <f t="shared" si="34"/>
        <v>0</v>
      </c>
      <c r="R40" s="234">
        <f t="shared" si="35"/>
        <v>355</v>
      </c>
      <c r="T40">
        <v>506</v>
      </c>
      <c r="U40">
        <v>4138</v>
      </c>
      <c r="V40" t="s">
        <v>332</v>
      </c>
      <c r="W40">
        <v>2697.3809999999999</v>
      </c>
      <c r="X40">
        <v>1188.739</v>
      </c>
      <c r="Y40">
        <v>2.2690000000000001</v>
      </c>
      <c r="Z40">
        <v>12.534000000000001</v>
      </c>
      <c r="AA40">
        <v>156.68635399999999</v>
      </c>
      <c r="AB40">
        <v>0.70551900000000001</v>
      </c>
      <c r="AC40">
        <v>55.593575999999999</v>
      </c>
      <c r="AD40" s="1">
        <v>488</v>
      </c>
      <c r="AE40">
        <v>0</v>
      </c>
      <c r="AF40">
        <v>355</v>
      </c>
      <c r="AG40">
        <v>73</v>
      </c>
      <c r="AH40">
        <v>17.215161999999999</v>
      </c>
      <c r="AI40">
        <v>892.8</v>
      </c>
      <c r="AJ40">
        <v>0</v>
      </c>
      <c r="AK40">
        <v>101</v>
      </c>
      <c r="AL40">
        <v>177</v>
      </c>
      <c r="AM40" t="s">
        <v>333</v>
      </c>
      <c r="AN40" t="s">
        <v>550</v>
      </c>
      <c r="AO40">
        <v>387.28800000000001</v>
      </c>
      <c r="AR40" t="s">
        <v>119</v>
      </c>
      <c r="AS40" t="s">
        <v>123</v>
      </c>
      <c r="AT40" t="s">
        <v>254</v>
      </c>
      <c r="AU40" t="s">
        <v>332</v>
      </c>
      <c r="AV40" t="s">
        <v>48</v>
      </c>
      <c r="AW40">
        <v>13</v>
      </c>
      <c r="BB40">
        <v>0.98360866097959521</v>
      </c>
      <c r="BC40" t="s">
        <v>66</v>
      </c>
      <c r="BF40" t="s">
        <v>119</v>
      </c>
      <c r="BG40" s="5" t="s">
        <v>123</v>
      </c>
      <c r="BH40" t="s">
        <v>332</v>
      </c>
      <c r="BI40">
        <v>4138</v>
      </c>
      <c r="BJ40">
        <v>13</v>
      </c>
      <c r="BK40" t="s">
        <v>254</v>
      </c>
      <c r="BL40" t="s">
        <v>251</v>
      </c>
      <c r="BM40">
        <v>0.98360866097959521</v>
      </c>
      <c r="BN40" t="s">
        <v>66</v>
      </c>
      <c r="BO40" t="s">
        <v>182</v>
      </c>
      <c r="BP40">
        <v>2697.3809999999999</v>
      </c>
    </row>
    <row r="41" spans="1:68" ht="16.5">
      <c r="A41" s="126" t="str">
        <f t="shared" si="18"/>
        <v>도영운수</v>
      </c>
      <c r="B41" s="127" t="str">
        <f t="shared" si="19"/>
        <v>백진경</v>
      </c>
      <c r="C41" s="128" t="str">
        <f t="shared" si="20"/>
        <v>A</v>
      </c>
      <c r="D41" s="129">
        <f t="shared" si="21"/>
        <v>0.98759999999999992</v>
      </c>
      <c r="E41" s="130">
        <f t="shared" si="22"/>
        <v>1407</v>
      </c>
      <c r="F41" s="258" t="str">
        <f t="shared" si="23"/>
        <v>35</v>
      </c>
      <c r="G41" s="131" t="str">
        <f t="shared" si="24"/>
        <v>71바5861</v>
      </c>
      <c r="H41" s="132">
        <f t="shared" si="25"/>
        <v>1</v>
      </c>
      <c r="I41" s="133">
        <f t="shared" si="26"/>
        <v>759.65700000000004</v>
      </c>
      <c r="J41" s="134">
        <f t="shared" si="27"/>
        <v>1.0589342064679454E-2</v>
      </c>
      <c r="K41" s="134">
        <f t="shared" si="28"/>
        <v>0.34105389882566606</v>
      </c>
      <c r="L41" s="134">
        <f t="shared" si="29"/>
        <v>8.5564932594578869E-2</v>
      </c>
      <c r="M41" s="135">
        <f t="shared" si="30"/>
        <v>9.6180000000000003</v>
      </c>
      <c r="N41" s="136">
        <f t="shared" si="31"/>
        <v>0</v>
      </c>
      <c r="O41" s="136">
        <f t="shared" si="32"/>
        <v>3.554235661620968</v>
      </c>
      <c r="P41" s="231">
        <f t="shared" si="33"/>
        <v>0</v>
      </c>
      <c r="Q41" s="232">
        <f t="shared" si="34"/>
        <v>0</v>
      </c>
      <c r="R41" s="232">
        <f t="shared" si="35"/>
        <v>27</v>
      </c>
      <c r="T41">
        <v>506</v>
      </c>
      <c r="U41">
        <v>1407</v>
      </c>
      <c r="V41" t="s">
        <v>334</v>
      </c>
      <c r="W41">
        <v>759.65700000000004</v>
      </c>
      <c r="X41">
        <v>307.65800000000002</v>
      </c>
      <c r="Y41">
        <v>2.4689999999999999</v>
      </c>
      <c r="Z41">
        <v>9.6180000000000003</v>
      </c>
      <c r="AA41">
        <v>44.540821999999999</v>
      </c>
      <c r="AB41">
        <v>0.47165800000000002</v>
      </c>
      <c r="AC41">
        <v>15.190821</v>
      </c>
      <c r="AD41" s="1">
        <v>65</v>
      </c>
      <c r="AE41">
        <v>0</v>
      </c>
      <c r="AF41">
        <v>27</v>
      </c>
      <c r="AG41">
        <v>68</v>
      </c>
      <c r="AH41">
        <v>17.055298000000001</v>
      </c>
      <c r="AI41">
        <v>67.099999999999994</v>
      </c>
      <c r="AJ41">
        <v>0</v>
      </c>
      <c r="AK41">
        <v>0</v>
      </c>
      <c r="AL41">
        <v>0</v>
      </c>
      <c r="AM41" t="s">
        <v>335</v>
      </c>
      <c r="AN41" t="s">
        <v>551</v>
      </c>
      <c r="AO41">
        <v>759.65700000000004</v>
      </c>
      <c r="AR41" t="s">
        <v>119</v>
      </c>
      <c r="AS41" t="s">
        <v>120</v>
      </c>
      <c r="AT41" t="s">
        <v>207</v>
      </c>
      <c r="AU41" t="s">
        <v>334</v>
      </c>
      <c r="AV41" t="s">
        <v>48</v>
      </c>
      <c r="AW41">
        <v>1</v>
      </c>
      <c r="BB41">
        <v>0.98759999999999992</v>
      </c>
      <c r="BC41" t="s">
        <v>66</v>
      </c>
      <c r="BF41" t="s">
        <v>119</v>
      </c>
      <c r="BG41" t="s">
        <v>120</v>
      </c>
      <c r="BH41" t="s">
        <v>334</v>
      </c>
      <c r="BI41">
        <v>1407</v>
      </c>
      <c r="BJ41">
        <v>1</v>
      </c>
      <c r="BK41" t="s">
        <v>207</v>
      </c>
      <c r="BL41" t="s">
        <v>178</v>
      </c>
      <c r="BM41">
        <v>0.98759999999999992</v>
      </c>
      <c r="BN41" t="s">
        <v>66</v>
      </c>
      <c r="BO41" t="s">
        <v>182</v>
      </c>
      <c r="BP41">
        <v>759.65700000000004</v>
      </c>
    </row>
    <row r="42" spans="1:68" ht="16.5">
      <c r="A42" s="110" t="str">
        <f t="shared" si="18"/>
        <v>도영운수</v>
      </c>
      <c r="B42" s="111" t="str">
        <f t="shared" si="19"/>
        <v>손이성</v>
      </c>
      <c r="C42" s="112" t="str">
        <f t="shared" si="20"/>
        <v>D</v>
      </c>
      <c r="D42" s="113">
        <f t="shared" si="21"/>
        <v>0.81600000000000006</v>
      </c>
      <c r="E42" s="114">
        <f t="shared" si="22"/>
        <v>3117</v>
      </c>
      <c r="F42" s="259" t="str">
        <f t="shared" si="23"/>
        <v>523</v>
      </c>
      <c r="G42" s="115" t="str">
        <f t="shared" si="24"/>
        <v>70바3901</v>
      </c>
      <c r="H42" s="116">
        <f t="shared" si="25"/>
        <v>1</v>
      </c>
      <c r="I42" s="117">
        <f t="shared" si="26"/>
        <v>2831.7759999999998</v>
      </c>
      <c r="J42" s="118">
        <f t="shared" si="27"/>
        <v>7.4494384778781338E-3</v>
      </c>
      <c r="K42" s="118">
        <f t="shared" si="28"/>
        <v>0.34543081039794288</v>
      </c>
      <c r="L42" s="118">
        <f t="shared" si="29"/>
        <v>0.21717819488547119</v>
      </c>
      <c r="M42" s="119">
        <f t="shared" si="30"/>
        <v>15.147</v>
      </c>
      <c r="N42" s="120">
        <f t="shared" si="31"/>
        <v>6.9814071165671579E-2</v>
      </c>
      <c r="O42" s="120">
        <f t="shared" si="32"/>
        <v>44.262121119035783</v>
      </c>
      <c r="P42" s="233">
        <f t="shared" si="33"/>
        <v>1</v>
      </c>
      <c r="Q42" s="234">
        <f t="shared" si="34"/>
        <v>2</v>
      </c>
      <c r="R42" s="234">
        <f t="shared" si="35"/>
        <v>1268</v>
      </c>
      <c r="T42">
        <v>506</v>
      </c>
      <c r="U42">
        <v>3117</v>
      </c>
      <c r="V42" t="s">
        <v>336</v>
      </c>
      <c r="W42">
        <v>2864.752</v>
      </c>
      <c r="X42">
        <v>1403.405</v>
      </c>
      <c r="Y42">
        <v>2.0409999999999999</v>
      </c>
      <c r="Z42">
        <v>15.147</v>
      </c>
      <c r="AA42">
        <v>179.649111</v>
      </c>
      <c r="AB42">
        <v>1.3382849999999999</v>
      </c>
      <c r="AC42">
        <v>62.056337999999997</v>
      </c>
      <c r="AD42" s="1">
        <v>615</v>
      </c>
      <c r="AE42">
        <v>2</v>
      </c>
      <c r="AF42">
        <v>1268</v>
      </c>
      <c r="AG42">
        <v>72</v>
      </c>
      <c r="AH42">
        <v>15.946374</v>
      </c>
      <c r="AI42">
        <v>320.39999999999998</v>
      </c>
      <c r="AJ42">
        <v>0</v>
      </c>
      <c r="AK42">
        <v>1</v>
      </c>
      <c r="AL42">
        <v>184</v>
      </c>
      <c r="AM42" t="s">
        <v>337</v>
      </c>
      <c r="AN42" t="s">
        <v>552</v>
      </c>
      <c r="AO42">
        <v>2831.7759999999998</v>
      </c>
      <c r="AR42" t="s">
        <v>119</v>
      </c>
      <c r="AS42" t="s">
        <v>121</v>
      </c>
      <c r="AT42" t="s">
        <v>217</v>
      </c>
      <c r="AU42" t="s">
        <v>336</v>
      </c>
      <c r="AV42" t="s">
        <v>48</v>
      </c>
      <c r="AW42">
        <v>1</v>
      </c>
      <c r="BB42">
        <v>0.81600000000000006</v>
      </c>
      <c r="BC42" t="s">
        <v>67</v>
      </c>
      <c r="BF42" t="s">
        <v>119</v>
      </c>
      <c r="BG42" s="5" t="s">
        <v>121</v>
      </c>
      <c r="BH42" t="s">
        <v>336</v>
      </c>
      <c r="BI42">
        <v>3117</v>
      </c>
      <c r="BJ42">
        <v>1</v>
      </c>
      <c r="BK42" t="s">
        <v>217</v>
      </c>
      <c r="BL42" t="s">
        <v>178</v>
      </c>
      <c r="BM42">
        <v>0.81600000000000006</v>
      </c>
      <c r="BN42" t="s">
        <v>67</v>
      </c>
      <c r="BO42" t="s">
        <v>183</v>
      </c>
      <c r="BP42">
        <v>2831.7759999999998</v>
      </c>
    </row>
    <row r="43" spans="1:68" ht="16.5">
      <c r="A43" s="126" t="str">
        <f t="shared" si="18"/>
        <v>도영운수</v>
      </c>
      <c r="B43" s="127" t="str">
        <f t="shared" si="19"/>
        <v>송인관</v>
      </c>
      <c r="C43" s="128" t="str">
        <f t="shared" si="20"/>
        <v>B</v>
      </c>
      <c r="D43" s="129">
        <f t="shared" si="21"/>
        <v>0.92345391642529673</v>
      </c>
      <c r="E43" s="130">
        <f t="shared" si="22"/>
        <v>4097</v>
      </c>
      <c r="F43" s="258" t="str">
        <f t="shared" si="23"/>
        <v>55</v>
      </c>
      <c r="G43" s="131" t="str">
        <f t="shared" si="24"/>
        <v>70바3906</v>
      </c>
      <c r="H43" s="132">
        <f t="shared" si="25"/>
        <v>8</v>
      </c>
      <c r="I43" s="133">
        <f t="shared" si="26"/>
        <v>4880.8920000000007</v>
      </c>
      <c r="J43" s="134">
        <f t="shared" si="27"/>
        <v>9.6180262919476588E-3</v>
      </c>
      <c r="K43" s="134">
        <f t="shared" si="28"/>
        <v>0.35161650524263965</v>
      </c>
      <c r="L43" s="134">
        <f t="shared" si="29"/>
        <v>0.21819782121792489</v>
      </c>
      <c r="M43" s="135">
        <f t="shared" si="30"/>
        <v>13.712</v>
      </c>
      <c r="N43" s="136">
        <f t="shared" si="31"/>
        <v>0.57366563324900455</v>
      </c>
      <c r="O43" s="136">
        <f t="shared" si="32"/>
        <v>9.035233723671821</v>
      </c>
      <c r="P43" s="231">
        <f t="shared" si="33"/>
        <v>12</v>
      </c>
      <c r="Q43" s="232">
        <f t="shared" si="34"/>
        <v>28</v>
      </c>
      <c r="R43" s="232">
        <f t="shared" si="35"/>
        <v>441</v>
      </c>
      <c r="T43">
        <v>506</v>
      </c>
      <c r="U43">
        <v>4097</v>
      </c>
      <c r="V43" t="s">
        <v>338</v>
      </c>
      <c r="W43">
        <v>4880.8919999999998</v>
      </c>
      <c r="X43">
        <v>2343.2660000000001</v>
      </c>
      <c r="Y43">
        <v>2.0830000000000002</v>
      </c>
      <c r="Z43">
        <v>13.712</v>
      </c>
      <c r="AA43">
        <v>324.06576000000001</v>
      </c>
      <c r="AB43">
        <v>3.116873</v>
      </c>
      <c r="AC43">
        <v>113.94687</v>
      </c>
      <c r="AD43" s="1">
        <v>1065</v>
      </c>
      <c r="AE43">
        <v>28</v>
      </c>
      <c r="AF43">
        <v>441</v>
      </c>
      <c r="AG43">
        <v>71</v>
      </c>
      <c r="AH43">
        <v>15.061424000000001</v>
      </c>
      <c r="AI43">
        <v>431.1</v>
      </c>
      <c r="AJ43">
        <v>0</v>
      </c>
      <c r="AK43">
        <v>12</v>
      </c>
      <c r="AL43">
        <v>4907</v>
      </c>
      <c r="AM43" t="s">
        <v>339</v>
      </c>
      <c r="AN43" t="s">
        <v>553</v>
      </c>
      <c r="AO43">
        <v>2451.373</v>
      </c>
      <c r="AR43" t="s">
        <v>119</v>
      </c>
      <c r="AS43" t="s">
        <v>122</v>
      </c>
      <c r="AT43" t="s">
        <v>234</v>
      </c>
      <c r="AU43" t="s">
        <v>338</v>
      </c>
      <c r="AV43" t="s">
        <v>48</v>
      </c>
      <c r="AW43">
        <v>8</v>
      </c>
      <c r="BB43">
        <v>0.92345391642529673</v>
      </c>
      <c r="BC43" t="s">
        <v>68</v>
      </c>
      <c r="BF43" t="s">
        <v>119</v>
      </c>
      <c r="BG43" t="s">
        <v>122</v>
      </c>
      <c r="BH43" t="s">
        <v>338</v>
      </c>
      <c r="BI43">
        <v>4097</v>
      </c>
      <c r="BJ43">
        <v>8</v>
      </c>
      <c r="BK43" t="s">
        <v>234</v>
      </c>
      <c r="BL43" t="s">
        <v>227</v>
      </c>
      <c r="BM43">
        <v>0.92345391642529673</v>
      </c>
      <c r="BN43" t="s">
        <v>68</v>
      </c>
      <c r="BO43" t="s">
        <v>179</v>
      </c>
      <c r="BP43">
        <v>4880.8920000000007</v>
      </c>
    </row>
    <row r="44" spans="1:68" ht="16.5">
      <c r="A44" s="110" t="str">
        <f t="shared" si="18"/>
        <v>도영운수</v>
      </c>
      <c r="B44" s="111" t="str">
        <f t="shared" si="19"/>
        <v>송정현</v>
      </c>
      <c r="C44" s="112" t="str">
        <f t="shared" si="20"/>
        <v>C</v>
      </c>
      <c r="D44" s="113">
        <f t="shared" si="21"/>
        <v>0.88567807371106788</v>
      </c>
      <c r="E44" s="114">
        <f t="shared" si="22"/>
        <v>5281</v>
      </c>
      <c r="F44" s="259" t="str">
        <f t="shared" si="23"/>
        <v>35</v>
      </c>
      <c r="G44" s="115" t="str">
        <f t="shared" si="24"/>
        <v>71바5855</v>
      </c>
      <c r="H44" s="116">
        <f t="shared" si="25"/>
        <v>2</v>
      </c>
      <c r="I44" s="117">
        <f t="shared" si="26"/>
        <v>2531.1259999999997</v>
      </c>
      <c r="J44" s="118">
        <f t="shared" si="27"/>
        <v>1.2962225992709044E-2</v>
      </c>
      <c r="K44" s="118">
        <f t="shared" si="28"/>
        <v>0.36124172055019571</v>
      </c>
      <c r="L44" s="118">
        <f t="shared" si="29"/>
        <v>0.14776032485146928</v>
      </c>
      <c r="M44" s="119">
        <f t="shared" si="30"/>
        <v>12.646000000000001</v>
      </c>
      <c r="N44" s="120">
        <f t="shared" si="31"/>
        <v>3.950810824905595E-2</v>
      </c>
      <c r="O44" s="120">
        <f t="shared" si="32"/>
        <v>21.84798386172794</v>
      </c>
      <c r="P44" s="233">
        <f t="shared" si="33"/>
        <v>49</v>
      </c>
      <c r="Q44" s="234">
        <f t="shared" si="34"/>
        <v>1</v>
      </c>
      <c r="R44" s="234">
        <f t="shared" si="35"/>
        <v>553</v>
      </c>
      <c r="T44">
        <v>506</v>
      </c>
      <c r="U44">
        <v>5281</v>
      </c>
      <c r="V44" t="s">
        <v>340</v>
      </c>
      <c r="W44">
        <v>2531.1260000000002</v>
      </c>
      <c r="X44">
        <v>1148.336</v>
      </c>
      <c r="Y44">
        <v>2.2040000000000002</v>
      </c>
      <c r="Z44">
        <v>12.646000000000001</v>
      </c>
      <c r="AA44">
        <v>153.285246</v>
      </c>
      <c r="AB44">
        <v>1.986918</v>
      </c>
      <c r="AC44">
        <v>55.373026000000003</v>
      </c>
      <c r="AD44" s="1">
        <v>374</v>
      </c>
      <c r="AE44">
        <v>1</v>
      </c>
      <c r="AF44">
        <v>553</v>
      </c>
      <c r="AG44">
        <v>85</v>
      </c>
      <c r="AH44">
        <v>16.512522000000001</v>
      </c>
      <c r="AI44">
        <v>2638.3</v>
      </c>
      <c r="AJ44">
        <v>21.3</v>
      </c>
      <c r="AK44">
        <v>49</v>
      </c>
      <c r="AL44">
        <v>6249</v>
      </c>
      <c r="AM44" t="s">
        <v>341</v>
      </c>
      <c r="AN44" t="s">
        <v>554</v>
      </c>
      <c r="AO44">
        <v>2424.4749999999999</v>
      </c>
      <c r="AR44" t="s">
        <v>119</v>
      </c>
      <c r="AS44" t="s">
        <v>120</v>
      </c>
      <c r="AT44" t="s">
        <v>206</v>
      </c>
      <c r="AU44" t="s">
        <v>340</v>
      </c>
      <c r="AV44" t="s">
        <v>48</v>
      </c>
      <c r="AW44">
        <v>2</v>
      </c>
      <c r="BB44">
        <v>0.88567807371106788</v>
      </c>
      <c r="BC44" t="s">
        <v>69</v>
      </c>
      <c r="BF44" t="s">
        <v>119</v>
      </c>
      <c r="BG44" t="s">
        <v>120</v>
      </c>
      <c r="BH44" t="s">
        <v>340</v>
      </c>
      <c r="BI44">
        <v>5281</v>
      </c>
      <c r="BJ44">
        <v>2</v>
      </c>
      <c r="BK44" t="s">
        <v>206</v>
      </c>
      <c r="BL44" t="s">
        <v>199</v>
      </c>
      <c r="BM44">
        <v>0.88567807371106788</v>
      </c>
      <c r="BN44" t="s">
        <v>69</v>
      </c>
      <c r="BO44" t="s">
        <v>181</v>
      </c>
      <c r="BP44">
        <v>2531.1259999999997</v>
      </c>
    </row>
    <row r="45" spans="1:68" ht="16.5">
      <c r="A45" s="126" t="str">
        <f t="shared" si="18"/>
        <v>도영운수</v>
      </c>
      <c r="B45" s="127" t="str">
        <f t="shared" si="19"/>
        <v>송정환</v>
      </c>
      <c r="C45" s="128" t="str">
        <f t="shared" si="20"/>
        <v>C</v>
      </c>
      <c r="D45" s="129">
        <f t="shared" si="21"/>
        <v>0.87505963230597106</v>
      </c>
      <c r="E45" s="130">
        <f t="shared" si="22"/>
        <v>9919</v>
      </c>
      <c r="F45" s="258" t="str">
        <f t="shared" si="23"/>
        <v>55</v>
      </c>
      <c r="G45" s="131" t="str">
        <f t="shared" si="24"/>
        <v>71바5890</v>
      </c>
      <c r="H45" s="132">
        <f t="shared" si="25"/>
        <v>7</v>
      </c>
      <c r="I45" s="133">
        <f t="shared" si="26"/>
        <v>3867.703</v>
      </c>
      <c r="J45" s="134">
        <f t="shared" si="27"/>
        <v>2.6702778380656253E-2</v>
      </c>
      <c r="K45" s="134">
        <f t="shared" si="28"/>
        <v>0.37025662783706226</v>
      </c>
      <c r="L45" s="134">
        <f t="shared" si="29"/>
        <v>0.18744976023236531</v>
      </c>
      <c r="M45" s="135">
        <f t="shared" si="30"/>
        <v>13.67</v>
      </c>
      <c r="N45" s="136">
        <f t="shared" si="31"/>
        <v>0.33611681145113781</v>
      </c>
      <c r="O45" s="136">
        <f t="shared" si="32"/>
        <v>12.74658369580084</v>
      </c>
      <c r="P45" s="231">
        <f t="shared" si="33"/>
        <v>13</v>
      </c>
      <c r="Q45" s="232">
        <f t="shared" si="34"/>
        <v>13</v>
      </c>
      <c r="R45" s="232">
        <f t="shared" si="35"/>
        <v>493</v>
      </c>
      <c r="T45">
        <v>506</v>
      </c>
      <c r="U45">
        <v>9919</v>
      </c>
      <c r="V45" t="s">
        <v>342</v>
      </c>
      <c r="W45">
        <v>3867.703</v>
      </c>
      <c r="X45">
        <v>2060.085</v>
      </c>
      <c r="Y45">
        <v>1.877</v>
      </c>
      <c r="Z45">
        <v>13.67</v>
      </c>
      <c r="AA45">
        <v>257.39939500000003</v>
      </c>
      <c r="AB45">
        <v>6.8732790000000001</v>
      </c>
      <c r="AC45">
        <v>95.303832</v>
      </c>
      <c r="AD45" s="1">
        <v>725</v>
      </c>
      <c r="AE45">
        <v>13</v>
      </c>
      <c r="AF45">
        <v>493</v>
      </c>
      <c r="AG45">
        <v>76</v>
      </c>
      <c r="AH45">
        <v>15.026076</v>
      </c>
      <c r="AI45">
        <v>1490.7</v>
      </c>
      <c r="AJ45">
        <v>0</v>
      </c>
      <c r="AK45">
        <v>13</v>
      </c>
      <c r="AL45">
        <v>815</v>
      </c>
      <c r="AM45" t="s">
        <v>343</v>
      </c>
      <c r="AN45" t="s">
        <v>555</v>
      </c>
      <c r="AO45">
        <v>1759.711</v>
      </c>
      <c r="AR45" t="s">
        <v>119</v>
      </c>
      <c r="AS45" t="s">
        <v>122</v>
      </c>
      <c r="AT45" t="s">
        <v>466</v>
      </c>
      <c r="AU45" t="s">
        <v>342</v>
      </c>
      <c r="AV45" t="s">
        <v>48</v>
      </c>
      <c r="AW45">
        <v>7</v>
      </c>
      <c r="BB45">
        <v>0.87505963230597106</v>
      </c>
      <c r="BC45" t="s">
        <v>69</v>
      </c>
      <c r="BF45" t="s">
        <v>119</v>
      </c>
      <c r="BG45" t="s">
        <v>122</v>
      </c>
      <c r="BH45" t="s">
        <v>342</v>
      </c>
      <c r="BI45">
        <v>9919</v>
      </c>
      <c r="BJ45">
        <v>7</v>
      </c>
      <c r="BK45" t="s">
        <v>466</v>
      </c>
      <c r="BL45" t="s">
        <v>242</v>
      </c>
      <c r="BM45">
        <v>0.87505963230597106</v>
      </c>
      <c r="BN45" t="s">
        <v>69</v>
      </c>
      <c r="BO45" t="s">
        <v>181</v>
      </c>
      <c r="BP45">
        <v>3867.703</v>
      </c>
    </row>
    <row r="46" spans="1:68" ht="16.5">
      <c r="A46" s="110" t="str">
        <f t="shared" si="18"/>
        <v>도영운수</v>
      </c>
      <c r="B46" s="111" t="str">
        <f t="shared" si="19"/>
        <v>심재룡</v>
      </c>
      <c r="C46" s="112" t="str">
        <f t="shared" si="20"/>
        <v>F</v>
      </c>
      <c r="D46" s="113">
        <f t="shared" si="21"/>
        <v>0.7844393725536174</v>
      </c>
      <c r="E46" s="114">
        <f t="shared" si="22"/>
        <v>4762</v>
      </c>
      <c r="F46" s="259" t="str">
        <f t="shared" si="23"/>
        <v>예비</v>
      </c>
      <c r="G46" s="115" t="str">
        <f t="shared" si="24"/>
        <v>71바5867</v>
      </c>
      <c r="H46" s="116">
        <f t="shared" si="25"/>
        <v>2</v>
      </c>
      <c r="I46" s="117">
        <f t="shared" si="26"/>
        <v>779.81999999999994</v>
      </c>
      <c r="J46" s="118">
        <f t="shared" si="27"/>
        <v>1.6925451733480722E-2</v>
      </c>
      <c r="K46" s="118">
        <f t="shared" si="28"/>
        <v>0.34814564080532123</v>
      </c>
      <c r="L46" s="118">
        <f t="shared" si="29"/>
        <v>0.15516401220794543</v>
      </c>
      <c r="M46" s="119">
        <f t="shared" si="30"/>
        <v>15.597</v>
      </c>
      <c r="N46" s="120">
        <f t="shared" si="31"/>
        <v>0.12823472083301274</v>
      </c>
      <c r="O46" s="120">
        <f t="shared" si="32"/>
        <v>36.162191274909596</v>
      </c>
      <c r="P46" s="233">
        <f t="shared" si="33"/>
        <v>2</v>
      </c>
      <c r="Q46" s="234">
        <f t="shared" si="34"/>
        <v>1</v>
      </c>
      <c r="R46" s="234">
        <f t="shared" si="35"/>
        <v>282</v>
      </c>
      <c r="T46">
        <v>506</v>
      </c>
      <c r="U46">
        <v>4762</v>
      </c>
      <c r="V46" t="s">
        <v>344</v>
      </c>
      <c r="W46">
        <v>779.82</v>
      </c>
      <c r="X46">
        <v>419.517</v>
      </c>
      <c r="Y46">
        <v>1.859</v>
      </c>
      <c r="Z46">
        <v>15.597</v>
      </c>
      <c r="AA46">
        <v>50.695545000000003</v>
      </c>
      <c r="AB46">
        <v>0.85804499999999995</v>
      </c>
      <c r="AC46">
        <v>17.649432999999998</v>
      </c>
      <c r="AD46" s="1">
        <v>121</v>
      </c>
      <c r="AE46">
        <v>1</v>
      </c>
      <c r="AF46">
        <v>282</v>
      </c>
      <c r="AG46">
        <v>71</v>
      </c>
      <c r="AH46">
        <v>15.382415999999999</v>
      </c>
      <c r="AI46">
        <v>33.9</v>
      </c>
      <c r="AJ46">
        <v>0</v>
      </c>
      <c r="AK46">
        <v>2</v>
      </c>
      <c r="AL46">
        <v>373</v>
      </c>
      <c r="AM46" t="s">
        <v>345</v>
      </c>
      <c r="AN46" t="s">
        <v>556</v>
      </c>
      <c r="AO46">
        <v>548.02599999999995</v>
      </c>
      <c r="AR46" t="s">
        <v>119</v>
      </c>
      <c r="AS46" t="s">
        <v>91</v>
      </c>
      <c r="AT46" t="s">
        <v>269</v>
      </c>
      <c r="AU46" t="s">
        <v>344</v>
      </c>
      <c r="AV46" t="s">
        <v>48</v>
      </c>
      <c r="AW46">
        <v>2</v>
      </c>
      <c r="BB46">
        <v>0.7844393725536174</v>
      </c>
      <c r="BC46" t="s">
        <v>70</v>
      </c>
      <c r="BF46" t="s">
        <v>119</v>
      </c>
      <c r="BG46" t="s">
        <v>91</v>
      </c>
      <c r="BH46" t="s">
        <v>344</v>
      </c>
      <c r="BI46">
        <v>4762</v>
      </c>
      <c r="BJ46">
        <v>2</v>
      </c>
      <c r="BK46" t="s">
        <v>269</v>
      </c>
      <c r="BL46" t="s">
        <v>223</v>
      </c>
      <c r="BM46">
        <v>0.7844393725536174</v>
      </c>
      <c r="BN46" t="s">
        <v>70</v>
      </c>
      <c r="BO46" t="s">
        <v>193</v>
      </c>
      <c r="BP46">
        <v>779.81999999999994</v>
      </c>
    </row>
    <row r="47" spans="1:68" ht="16.5">
      <c r="A47" s="126" t="str">
        <f t="shared" si="18"/>
        <v>도영운수</v>
      </c>
      <c r="B47" s="127" t="str">
        <f t="shared" si="19"/>
        <v>심준섭</v>
      </c>
      <c r="C47" s="128" t="str">
        <f t="shared" si="20"/>
        <v>C</v>
      </c>
      <c r="D47" s="129">
        <f t="shared" si="21"/>
        <v>0.88958333333333328</v>
      </c>
      <c r="E47" s="130">
        <f t="shared" si="22"/>
        <v>10</v>
      </c>
      <c r="F47" s="258" t="str">
        <f t="shared" si="23"/>
        <v>65</v>
      </c>
      <c r="G47" s="131" t="str">
        <f t="shared" si="24"/>
        <v>71바5888</v>
      </c>
      <c r="H47" s="132">
        <f t="shared" si="25"/>
        <v>1</v>
      </c>
      <c r="I47" s="133">
        <f t="shared" si="26"/>
        <v>2997.027</v>
      </c>
      <c r="J47" s="134">
        <f t="shared" si="27"/>
        <v>9.4744343221376554E-3</v>
      </c>
      <c r="K47" s="134">
        <f t="shared" si="28"/>
        <v>0.37637439372949782</v>
      </c>
      <c r="L47" s="134">
        <f t="shared" si="29"/>
        <v>9.3425918418486048E-2</v>
      </c>
      <c r="M47" s="135">
        <f t="shared" si="30"/>
        <v>13.143000000000001</v>
      </c>
      <c r="N47" s="136">
        <f t="shared" si="31"/>
        <v>0</v>
      </c>
      <c r="O47" s="136">
        <f t="shared" si="32"/>
        <v>20.887366046418666</v>
      </c>
      <c r="P47" s="231">
        <f t="shared" si="33"/>
        <v>1</v>
      </c>
      <c r="Q47" s="232">
        <f t="shared" si="34"/>
        <v>0</v>
      </c>
      <c r="R47" s="232">
        <f t="shared" si="35"/>
        <v>626</v>
      </c>
      <c r="T47">
        <v>506</v>
      </c>
      <c r="U47">
        <v>10</v>
      </c>
      <c r="V47" t="s">
        <v>346</v>
      </c>
      <c r="W47">
        <v>2997.027</v>
      </c>
      <c r="X47">
        <v>1403.595</v>
      </c>
      <c r="Y47">
        <v>2.1349999999999998</v>
      </c>
      <c r="Z47">
        <v>13.143000000000001</v>
      </c>
      <c r="AA47">
        <v>183.79440299999999</v>
      </c>
      <c r="AB47">
        <v>1.7413479999999999</v>
      </c>
      <c r="AC47">
        <v>69.175506999999996</v>
      </c>
      <c r="AD47" s="1">
        <v>280</v>
      </c>
      <c r="AE47">
        <v>0</v>
      </c>
      <c r="AF47">
        <v>626</v>
      </c>
      <c r="AG47">
        <v>70</v>
      </c>
      <c r="AH47">
        <v>16.30641</v>
      </c>
      <c r="AI47">
        <v>306.3</v>
      </c>
      <c r="AJ47">
        <v>0</v>
      </c>
      <c r="AK47">
        <v>1</v>
      </c>
      <c r="AL47">
        <v>724</v>
      </c>
      <c r="AM47" t="s">
        <v>347</v>
      </c>
      <c r="AN47" t="s">
        <v>557</v>
      </c>
      <c r="AO47">
        <v>2997.027</v>
      </c>
      <c r="AR47" t="s">
        <v>119</v>
      </c>
      <c r="AS47" t="s">
        <v>123</v>
      </c>
      <c r="AT47" t="s">
        <v>252</v>
      </c>
      <c r="AU47" t="s">
        <v>346</v>
      </c>
      <c r="AV47" t="s">
        <v>48</v>
      </c>
      <c r="AW47">
        <v>1</v>
      </c>
      <c r="BB47">
        <v>0.88958333333333328</v>
      </c>
      <c r="BC47" t="s">
        <v>69</v>
      </c>
      <c r="BF47" t="s">
        <v>119</v>
      </c>
      <c r="BG47" t="s">
        <v>123</v>
      </c>
      <c r="BH47" t="s">
        <v>346</v>
      </c>
      <c r="BI47">
        <v>10</v>
      </c>
      <c r="BJ47">
        <v>1</v>
      </c>
      <c r="BK47" t="s">
        <v>252</v>
      </c>
      <c r="BL47" t="s">
        <v>178</v>
      </c>
      <c r="BM47">
        <v>0.88958333333333328</v>
      </c>
      <c r="BN47" t="s">
        <v>69</v>
      </c>
      <c r="BO47" t="s">
        <v>181</v>
      </c>
      <c r="BP47">
        <v>2997.027</v>
      </c>
    </row>
    <row r="48" spans="1:68" ht="16.5">
      <c r="A48" s="110" t="str">
        <f t="shared" si="18"/>
        <v>도영운수</v>
      </c>
      <c r="B48" s="111" t="str">
        <f t="shared" si="19"/>
        <v>안정원</v>
      </c>
      <c r="C48" s="112" t="str">
        <f t="shared" si="20"/>
        <v>F</v>
      </c>
      <c r="D48" s="113">
        <f t="shared" si="21"/>
        <v>0.71325771076008426</v>
      </c>
      <c r="E48" s="114">
        <f t="shared" si="22"/>
        <v>2612</v>
      </c>
      <c r="F48" s="259" t="str">
        <f t="shared" si="23"/>
        <v>523</v>
      </c>
      <c r="G48" s="115" t="str">
        <f t="shared" si="24"/>
        <v>71바5894</v>
      </c>
      <c r="H48" s="116">
        <f t="shared" si="25"/>
        <v>2</v>
      </c>
      <c r="I48" s="117">
        <f t="shared" si="26"/>
        <v>2699.2539999999999</v>
      </c>
      <c r="J48" s="118">
        <f t="shared" si="27"/>
        <v>1.4364250824015774E-2</v>
      </c>
      <c r="K48" s="118">
        <f t="shared" si="28"/>
        <v>0.35157269486660542</v>
      </c>
      <c r="L48" s="118">
        <f t="shared" si="29"/>
        <v>0.16634225604555927</v>
      </c>
      <c r="M48" s="119">
        <f t="shared" si="30"/>
        <v>19.446999999999999</v>
      </c>
      <c r="N48" s="120">
        <f t="shared" si="31"/>
        <v>0.5557090959205766</v>
      </c>
      <c r="O48" s="120">
        <f t="shared" si="32"/>
        <v>97.137949966916793</v>
      </c>
      <c r="P48" s="233">
        <f t="shared" si="33"/>
        <v>7</v>
      </c>
      <c r="Q48" s="234">
        <f t="shared" si="34"/>
        <v>15</v>
      </c>
      <c r="R48" s="234">
        <f t="shared" si="35"/>
        <v>2622</v>
      </c>
      <c r="T48">
        <v>506</v>
      </c>
      <c r="U48">
        <v>2612</v>
      </c>
      <c r="V48" t="s">
        <v>348</v>
      </c>
      <c r="W48">
        <v>2699.2539999999999</v>
      </c>
      <c r="X48">
        <v>1521.37</v>
      </c>
      <c r="Y48">
        <v>1.774</v>
      </c>
      <c r="Z48">
        <v>19.446999999999999</v>
      </c>
      <c r="AA48">
        <v>162.168012</v>
      </c>
      <c r="AB48">
        <v>2.3294220000000001</v>
      </c>
      <c r="AC48">
        <v>57.013845000000003</v>
      </c>
      <c r="AD48" s="1">
        <v>449</v>
      </c>
      <c r="AE48">
        <v>15</v>
      </c>
      <c r="AF48">
        <v>2622</v>
      </c>
      <c r="AG48">
        <v>81</v>
      </c>
      <c r="AH48">
        <v>16.644798999999999</v>
      </c>
      <c r="AI48">
        <v>1181.8</v>
      </c>
      <c r="AJ48">
        <v>0</v>
      </c>
      <c r="AK48">
        <v>7</v>
      </c>
      <c r="AL48">
        <v>982</v>
      </c>
      <c r="AM48" t="s">
        <v>349</v>
      </c>
      <c r="AN48" t="s">
        <v>558</v>
      </c>
      <c r="AO48">
        <v>2600.1990000000001</v>
      </c>
      <c r="AR48" t="s">
        <v>119</v>
      </c>
      <c r="AS48" t="s">
        <v>121</v>
      </c>
      <c r="AT48" t="s">
        <v>233</v>
      </c>
      <c r="AU48" t="s">
        <v>348</v>
      </c>
      <c r="AV48" t="s">
        <v>48</v>
      </c>
      <c r="AW48">
        <v>2</v>
      </c>
      <c r="BB48">
        <v>0.71325771076008426</v>
      </c>
      <c r="BC48" t="s">
        <v>70</v>
      </c>
      <c r="BF48" t="s">
        <v>119</v>
      </c>
      <c r="BG48" t="s">
        <v>121</v>
      </c>
      <c r="BH48" t="s">
        <v>348</v>
      </c>
      <c r="BI48">
        <v>2612</v>
      </c>
      <c r="BJ48">
        <v>2</v>
      </c>
      <c r="BK48" t="s">
        <v>233</v>
      </c>
      <c r="BL48" t="s">
        <v>496</v>
      </c>
      <c r="BM48">
        <v>0.71325771076008426</v>
      </c>
      <c r="BN48" t="s">
        <v>70</v>
      </c>
      <c r="BO48" t="s">
        <v>193</v>
      </c>
      <c r="BP48">
        <v>2699.2539999999999</v>
      </c>
    </row>
    <row r="49" spans="1:68" ht="16.5">
      <c r="A49" s="126" t="str">
        <f t="shared" si="18"/>
        <v>도영운수</v>
      </c>
      <c r="B49" s="127" t="str">
        <f t="shared" si="19"/>
        <v>양금수</v>
      </c>
      <c r="C49" s="128" t="str">
        <f t="shared" si="20"/>
        <v>F</v>
      </c>
      <c r="D49" s="129">
        <f t="shared" si="21"/>
        <v>0.73861642335689748</v>
      </c>
      <c r="E49" s="130">
        <f t="shared" si="22"/>
        <v>4283</v>
      </c>
      <c r="F49" s="258" t="str">
        <f t="shared" si="23"/>
        <v>65</v>
      </c>
      <c r="G49" s="131" t="str">
        <f t="shared" si="24"/>
        <v>71바5885</v>
      </c>
      <c r="H49" s="132">
        <f t="shared" si="25"/>
        <v>7</v>
      </c>
      <c r="I49" s="133">
        <f t="shared" si="26"/>
        <v>1731.008</v>
      </c>
      <c r="J49" s="134">
        <f t="shared" si="27"/>
        <v>4.3220806831966704E-2</v>
      </c>
      <c r="K49" s="134">
        <f t="shared" si="28"/>
        <v>0.3784995822317106</v>
      </c>
      <c r="L49" s="134">
        <f t="shared" si="29"/>
        <v>0.24090009982622843</v>
      </c>
      <c r="M49" s="135">
        <f t="shared" si="30"/>
        <v>20.335000000000001</v>
      </c>
      <c r="N49" s="136">
        <f t="shared" si="31"/>
        <v>0.62476039019126184</v>
      </c>
      <c r="O49" s="136">
        <f t="shared" si="32"/>
        <v>33.793857469436439</v>
      </c>
      <c r="P49" s="231">
        <f t="shared" si="33"/>
        <v>4</v>
      </c>
      <c r="Q49" s="232">
        <f t="shared" si="34"/>
        <v>11</v>
      </c>
      <c r="R49" s="232">
        <f t="shared" si="35"/>
        <v>595</v>
      </c>
      <c r="T49">
        <v>506</v>
      </c>
      <c r="U49">
        <v>4283</v>
      </c>
      <c r="V49" t="s">
        <v>350</v>
      </c>
      <c r="W49">
        <v>1760.675</v>
      </c>
      <c r="X49">
        <v>1015.769</v>
      </c>
      <c r="Y49">
        <v>1.7330000000000001</v>
      </c>
      <c r="Z49">
        <v>20.335000000000001</v>
      </c>
      <c r="AA49">
        <v>107.804975</v>
      </c>
      <c r="AB49">
        <v>4.6594179999999996</v>
      </c>
      <c r="AC49">
        <v>40.804138000000002</v>
      </c>
      <c r="AD49" s="1">
        <v>417</v>
      </c>
      <c r="AE49">
        <v>11</v>
      </c>
      <c r="AF49">
        <v>595</v>
      </c>
      <c r="AG49">
        <v>73</v>
      </c>
      <c r="AH49">
        <v>16.332038000000001</v>
      </c>
      <c r="AI49">
        <v>2070.8000000000002</v>
      </c>
      <c r="AJ49">
        <v>0</v>
      </c>
      <c r="AK49">
        <v>4</v>
      </c>
      <c r="AL49">
        <v>1292</v>
      </c>
      <c r="AM49" t="s">
        <v>351</v>
      </c>
      <c r="AN49" t="s">
        <v>559</v>
      </c>
      <c r="AO49">
        <v>705.89499999999998</v>
      </c>
      <c r="AR49" t="s">
        <v>119</v>
      </c>
      <c r="AS49" t="s">
        <v>123</v>
      </c>
      <c r="AT49" t="s">
        <v>250</v>
      </c>
      <c r="AU49" t="s">
        <v>350</v>
      </c>
      <c r="AV49" t="s">
        <v>48</v>
      </c>
      <c r="AW49">
        <v>7</v>
      </c>
      <c r="BB49">
        <v>0.73861642335689748</v>
      </c>
      <c r="BC49" t="s">
        <v>70</v>
      </c>
      <c r="BF49" t="s">
        <v>119</v>
      </c>
      <c r="BG49" s="5" t="s">
        <v>123</v>
      </c>
      <c r="BH49" t="s">
        <v>350</v>
      </c>
      <c r="BI49">
        <v>4283</v>
      </c>
      <c r="BJ49">
        <v>7</v>
      </c>
      <c r="BK49" t="s">
        <v>250</v>
      </c>
      <c r="BL49" t="s">
        <v>254</v>
      </c>
      <c r="BM49">
        <v>0.73861642335689748</v>
      </c>
      <c r="BN49" t="s">
        <v>70</v>
      </c>
      <c r="BO49" t="s">
        <v>193</v>
      </c>
      <c r="BP49">
        <v>1731.008</v>
      </c>
    </row>
    <row r="50" spans="1:68" ht="16.5">
      <c r="A50" s="110" t="str">
        <f t="shared" si="18"/>
        <v>도영운수</v>
      </c>
      <c r="B50" s="111" t="str">
        <f t="shared" si="19"/>
        <v>옥현준</v>
      </c>
      <c r="C50" s="112" t="str">
        <f t="shared" si="20"/>
        <v>D</v>
      </c>
      <c r="D50" s="113">
        <f t="shared" si="21"/>
        <v>0.81138687220819028</v>
      </c>
      <c r="E50" s="114">
        <f t="shared" si="22"/>
        <v>8328</v>
      </c>
      <c r="F50" s="259" t="str">
        <f t="shared" si="23"/>
        <v>65-1</v>
      </c>
      <c r="G50" s="115" t="str">
        <f t="shared" si="24"/>
        <v>71바5893</v>
      </c>
      <c r="H50" s="116">
        <f t="shared" si="25"/>
        <v>11</v>
      </c>
      <c r="I50" s="117">
        <f t="shared" si="26"/>
        <v>2139.6430000000005</v>
      </c>
      <c r="J50" s="118">
        <f t="shared" si="27"/>
        <v>7.6828086171241384E-3</v>
      </c>
      <c r="K50" s="118">
        <f t="shared" si="28"/>
        <v>0.37626618764065983</v>
      </c>
      <c r="L50" s="118">
        <f t="shared" si="29"/>
        <v>5.7953593192883096E-2</v>
      </c>
      <c r="M50" s="119">
        <f t="shared" si="30"/>
        <v>15.567</v>
      </c>
      <c r="N50" s="120">
        <f t="shared" si="31"/>
        <v>9.3473537407875992E-2</v>
      </c>
      <c r="O50" s="120">
        <f t="shared" si="32"/>
        <v>31.126687956822703</v>
      </c>
      <c r="P50" s="233">
        <f t="shared" si="33"/>
        <v>67</v>
      </c>
      <c r="Q50" s="234">
        <f t="shared" si="34"/>
        <v>2</v>
      </c>
      <c r="R50" s="234">
        <f t="shared" si="35"/>
        <v>666</v>
      </c>
      <c r="T50">
        <v>506</v>
      </c>
      <c r="U50">
        <v>8328</v>
      </c>
      <c r="V50" t="s">
        <v>352</v>
      </c>
      <c r="W50">
        <v>2139.643</v>
      </c>
      <c r="X50">
        <v>1164.7059999999999</v>
      </c>
      <c r="Y50">
        <v>1.837</v>
      </c>
      <c r="Z50">
        <v>15.567</v>
      </c>
      <c r="AA50">
        <v>137.425524</v>
      </c>
      <c r="AB50">
        <v>1.055814</v>
      </c>
      <c r="AC50">
        <v>51.708578000000003</v>
      </c>
      <c r="AD50" s="1">
        <v>124</v>
      </c>
      <c r="AE50">
        <v>2</v>
      </c>
      <c r="AF50">
        <v>666</v>
      </c>
      <c r="AG50">
        <v>77</v>
      </c>
      <c r="AH50">
        <v>15.569473</v>
      </c>
      <c r="AI50">
        <v>645.1</v>
      </c>
      <c r="AJ50">
        <v>0</v>
      </c>
      <c r="AK50">
        <v>67</v>
      </c>
      <c r="AL50">
        <v>428</v>
      </c>
      <c r="AM50" t="s">
        <v>353</v>
      </c>
      <c r="AN50" t="s">
        <v>560</v>
      </c>
      <c r="AO50">
        <v>385.29399999999998</v>
      </c>
      <c r="AR50" t="s">
        <v>119</v>
      </c>
      <c r="AS50" t="s">
        <v>124</v>
      </c>
      <c r="AT50" t="s">
        <v>261</v>
      </c>
      <c r="AU50" t="s">
        <v>352</v>
      </c>
      <c r="AV50" t="s">
        <v>48</v>
      </c>
      <c r="AW50">
        <v>11</v>
      </c>
      <c r="BB50">
        <v>0.81138687220819028</v>
      </c>
      <c r="BC50" t="s">
        <v>67</v>
      </c>
      <c r="BF50" t="s">
        <v>119</v>
      </c>
      <c r="BG50" t="s">
        <v>124</v>
      </c>
      <c r="BH50" t="s">
        <v>352</v>
      </c>
      <c r="BI50">
        <v>8328</v>
      </c>
      <c r="BJ50">
        <v>11</v>
      </c>
      <c r="BK50" t="s">
        <v>261</v>
      </c>
      <c r="BL50" t="s">
        <v>254</v>
      </c>
      <c r="BM50">
        <v>0.81138687220819028</v>
      </c>
      <c r="BN50" t="s">
        <v>67</v>
      </c>
      <c r="BO50" t="s">
        <v>183</v>
      </c>
      <c r="BP50">
        <v>2139.6430000000005</v>
      </c>
    </row>
    <row r="51" spans="1:68" ht="16.5">
      <c r="A51" s="126" t="str">
        <f t="shared" si="18"/>
        <v>도영운수</v>
      </c>
      <c r="B51" s="127" t="str">
        <f t="shared" si="19"/>
        <v>우용일</v>
      </c>
      <c r="C51" s="128" t="str">
        <f t="shared" si="20"/>
        <v>C</v>
      </c>
      <c r="D51" s="129">
        <f t="shared" si="21"/>
        <v>0.87567212458693078</v>
      </c>
      <c r="E51" s="130">
        <f t="shared" si="22"/>
        <v>1245</v>
      </c>
      <c r="F51" s="258" t="str">
        <f t="shared" si="23"/>
        <v>65-1</v>
      </c>
      <c r="G51" s="131" t="str">
        <f t="shared" si="24"/>
        <v>71바5881</v>
      </c>
      <c r="H51" s="132">
        <f t="shared" si="25"/>
        <v>10</v>
      </c>
      <c r="I51" s="133">
        <f t="shared" si="26"/>
        <v>2026.5630000000001</v>
      </c>
      <c r="J51" s="134">
        <f t="shared" si="27"/>
        <v>1.6301298068207196E-2</v>
      </c>
      <c r="K51" s="134">
        <f t="shared" si="28"/>
        <v>0.37280986092074958</v>
      </c>
      <c r="L51" s="134">
        <f t="shared" si="29"/>
        <v>0.29113331290465677</v>
      </c>
      <c r="M51" s="135">
        <f t="shared" si="30"/>
        <v>15.105</v>
      </c>
      <c r="N51" s="136">
        <f t="shared" si="31"/>
        <v>4.9344629305874028E-2</v>
      </c>
      <c r="O51" s="136">
        <f t="shared" si="32"/>
        <v>34.14648347966483</v>
      </c>
      <c r="P51" s="231">
        <f t="shared" si="33"/>
        <v>4</v>
      </c>
      <c r="Q51" s="232">
        <f t="shared" si="34"/>
        <v>1</v>
      </c>
      <c r="R51" s="232">
        <f t="shared" si="35"/>
        <v>692</v>
      </c>
      <c r="T51">
        <v>506</v>
      </c>
      <c r="U51">
        <v>1245</v>
      </c>
      <c r="V51" t="s">
        <v>354</v>
      </c>
      <c r="W51">
        <v>2026.5630000000001</v>
      </c>
      <c r="X51">
        <v>1052.454</v>
      </c>
      <c r="Y51">
        <v>1.9259999999999999</v>
      </c>
      <c r="Z51">
        <v>15.105</v>
      </c>
      <c r="AA51">
        <v>132.02580499999999</v>
      </c>
      <c r="AB51">
        <v>2.1521919999999999</v>
      </c>
      <c r="AC51">
        <v>49.220522000000003</v>
      </c>
      <c r="AD51" s="1">
        <v>590</v>
      </c>
      <c r="AE51">
        <v>1</v>
      </c>
      <c r="AF51">
        <v>692</v>
      </c>
      <c r="AG51">
        <v>73</v>
      </c>
      <c r="AH51">
        <v>15.349748999999999</v>
      </c>
      <c r="AI51">
        <v>1369.5</v>
      </c>
      <c r="AJ51">
        <v>0</v>
      </c>
      <c r="AK51">
        <v>4</v>
      </c>
      <c r="AL51">
        <v>561</v>
      </c>
      <c r="AM51" t="s">
        <v>355</v>
      </c>
      <c r="AN51" t="s">
        <v>561</v>
      </c>
      <c r="AO51">
        <v>723.11599999999999</v>
      </c>
      <c r="AR51" t="s">
        <v>119</v>
      </c>
      <c r="AS51" t="s">
        <v>124</v>
      </c>
      <c r="AT51" t="s">
        <v>257</v>
      </c>
      <c r="AU51" t="s">
        <v>354</v>
      </c>
      <c r="AV51" t="s">
        <v>48</v>
      </c>
      <c r="AW51">
        <v>10</v>
      </c>
      <c r="BB51">
        <v>0.87567212458693078</v>
      </c>
      <c r="BC51" t="s">
        <v>69</v>
      </c>
      <c r="BF51" t="s">
        <v>119</v>
      </c>
      <c r="BG51" t="s">
        <v>124</v>
      </c>
      <c r="BH51" t="s">
        <v>354</v>
      </c>
      <c r="BI51">
        <v>1245</v>
      </c>
      <c r="BJ51">
        <v>10</v>
      </c>
      <c r="BK51" t="s">
        <v>257</v>
      </c>
      <c r="BL51" t="s">
        <v>238</v>
      </c>
      <c r="BM51">
        <v>0.87567212458693078</v>
      </c>
      <c r="BN51" t="s">
        <v>69</v>
      </c>
      <c r="BO51" t="s">
        <v>181</v>
      </c>
      <c r="BP51">
        <v>2026.5630000000001</v>
      </c>
    </row>
    <row r="52" spans="1:68" ht="16.5">
      <c r="A52" s="110" t="str">
        <f t="shared" si="18"/>
        <v>도영운수</v>
      </c>
      <c r="B52" s="111" t="str">
        <f t="shared" si="19"/>
        <v>유근배</v>
      </c>
      <c r="C52" s="112" t="str">
        <f t="shared" si="20"/>
        <v>B</v>
      </c>
      <c r="D52" s="113">
        <f t="shared" si="21"/>
        <v>0.92619047619047623</v>
      </c>
      <c r="E52" s="114">
        <f t="shared" si="22"/>
        <v>1746</v>
      </c>
      <c r="F52" s="259" t="str">
        <f t="shared" si="23"/>
        <v>55</v>
      </c>
      <c r="G52" s="115" t="str">
        <f t="shared" si="24"/>
        <v>71바5880</v>
      </c>
      <c r="H52" s="116">
        <f t="shared" si="25"/>
        <v>1</v>
      </c>
      <c r="I52" s="117">
        <f t="shared" si="26"/>
        <v>3902.5680000000002</v>
      </c>
      <c r="J52" s="118">
        <f t="shared" si="27"/>
        <v>1.1872649001254097E-2</v>
      </c>
      <c r="K52" s="118">
        <f t="shared" si="28"/>
        <v>0.37875980116725755</v>
      </c>
      <c r="L52" s="118">
        <f t="shared" si="29"/>
        <v>0.2242113398152191</v>
      </c>
      <c r="M52" s="119">
        <f t="shared" si="30"/>
        <v>14.278</v>
      </c>
      <c r="N52" s="120">
        <f t="shared" si="31"/>
        <v>0.99934197174783368</v>
      </c>
      <c r="O52" s="120">
        <f t="shared" si="32"/>
        <v>18.782504238234925</v>
      </c>
      <c r="P52" s="233">
        <f t="shared" si="33"/>
        <v>10</v>
      </c>
      <c r="Q52" s="234">
        <f t="shared" si="34"/>
        <v>39</v>
      </c>
      <c r="R52" s="234">
        <f t="shared" si="35"/>
        <v>733</v>
      </c>
      <c r="T52">
        <v>506</v>
      </c>
      <c r="U52">
        <v>1746</v>
      </c>
      <c r="V52" t="s">
        <v>356</v>
      </c>
      <c r="W52">
        <v>3902.5680000000002</v>
      </c>
      <c r="X52">
        <v>2006.6659999999999</v>
      </c>
      <c r="Y52">
        <v>1.9450000000000001</v>
      </c>
      <c r="Z52">
        <v>14.278</v>
      </c>
      <c r="AA52">
        <v>264.63327600000002</v>
      </c>
      <c r="AB52">
        <v>3.1418979999999999</v>
      </c>
      <c r="AC52">
        <v>100.23244699999999</v>
      </c>
      <c r="AD52" s="1">
        <v>875</v>
      </c>
      <c r="AE52">
        <v>39</v>
      </c>
      <c r="AF52">
        <v>733</v>
      </c>
      <c r="AG52">
        <v>77</v>
      </c>
      <c r="AH52">
        <v>14.747078999999999</v>
      </c>
      <c r="AI52">
        <v>1655.7</v>
      </c>
      <c r="AJ52">
        <v>0</v>
      </c>
      <c r="AK52">
        <v>10</v>
      </c>
      <c r="AL52">
        <v>2665</v>
      </c>
      <c r="AM52" t="s">
        <v>357</v>
      </c>
      <c r="AN52" t="s">
        <v>562</v>
      </c>
      <c r="AO52">
        <v>3902.5680000000002</v>
      </c>
      <c r="AR52" t="s">
        <v>119</v>
      </c>
      <c r="AS52" t="s">
        <v>122</v>
      </c>
      <c r="AT52" t="s">
        <v>237</v>
      </c>
      <c r="AU52" t="s">
        <v>356</v>
      </c>
      <c r="AV52" t="s">
        <v>48</v>
      </c>
      <c r="AW52">
        <v>1</v>
      </c>
      <c r="BB52">
        <v>0.92619047619047623</v>
      </c>
      <c r="BC52" t="s">
        <v>68</v>
      </c>
      <c r="BF52" t="s">
        <v>119</v>
      </c>
      <c r="BG52" t="s">
        <v>122</v>
      </c>
      <c r="BH52" t="s">
        <v>356</v>
      </c>
      <c r="BI52">
        <v>1746</v>
      </c>
      <c r="BJ52">
        <v>1</v>
      </c>
      <c r="BK52" t="s">
        <v>237</v>
      </c>
      <c r="BL52" t="s">
        <v>178</v>
      </c>
      <c r="BM52">
        <v>0.92619047619047623</v>
      </c>
      <c r="BN52" t="s">
        <v>68</v>
      </c>
      <c r="BO52" t="s">
        <v>179</v>
      </c>
      <c r="BP52">
        <v>3902.5680000000002</v>
      </c>
    </row>
    <row r="53" spans="1:68" ht="16.5">
      <c r="A53" s="126" t="str">
        <f t="shared" si="18"/>
        <v>도영운수</v>
      </c>
      <c r="B53" s="127" t="str">
        <f t="shared" si="19"/>
        <v>유영근</v>
      </c>
      <c r="C53" s="128" t="str">
        <f t="shared" si="20"/>
        <v>F</v>
      </c>
      <c r="D53" s="129">
        <f t="shared" si="21"/>
        <v>0.74710299786300716</v>
      </c>
      <c r="E53" s="130">
        <f t="shared" si="22"/>
        <v>6334</v>
      </c>
      <c r="F53" s="258" t="str">
        <f t="shared" si="23"/>
        <v>순환46</v>
      </c>
      <c r="G53" s="131" t="str">
        <f t="shared" si="24"/>
        <v>71바5856</v>
      </c>
      <c r="H53" s="132">
        <f t="shared" si="25"/>
        <v>4</v>
      </c>
      <c r="I53" s="133">
        <f t="shared" si="26"/>
        <v>2780.6790000000001</v>
      </c>
      <c r="J53" s="134">
        <f t="shared" si="27"/>
        <v>2.1639332169453691E-2</v>
      </c>
      <c r="K53" s="134">
        <f t="shared" si="28"/>
        <v>0.40155765873386601</v>
      </c>
      <c r="L53" s="134">
        <f t="shared" si="29"/>
        <v>0.12982440619719141</v>
      </c>
      <c r="M53" s="135">
        <f t="shared" si="30"/>
        <v>14.305999999999999</v>
      </c>
      <c r="N53" s="136">
        <f t="shared" si="31"/>
        <v>0.17981219694901857</v>
      </c>
      <c r="O53" s="136">
        <f t="shared" si="32"/>
        <v>12.946478180329336</v>
      </c>
      <c r="P53" s="231">
        <f t="shared" si="33"/>
        <v>24</v>
      </c>
      <c r="Q53" s="232">
        <f t="shared" si="34"/>
        <v>5</v>
      </c>
      <c r="R53" s="232">
        <f t="shared" si="35"/>
        <v>360</v>
      </c>
      <c r="T53">
        <v>506</v>
      </c>
      <c r="U53">
        <v>6334</v>
      </c>
      <c r="V53" t="s">
        <v>358</v>
      </c>
      <c r="W53">
        <v>2780.6790000000001</v>
      </c>
      <c r="X53">
        <v>1459.1780000000001</v>
      </c>
      <c r="Y53">
        <v>1.9059999999999999</v>
      </c>
      <c r="Z53">
        <v>14.305999999999999</v>
      </c>
      <c r="AA53">
        <v>205.02578199999999</v>
      </c>
      <c r="AB53">
        <v>4.4366209999999997</v>
      </c>
      <c r="AC53">
        <v>82.329673</v>
      </c>
      <c r="AD53" s="1">
        <v>361</v>
      </c>
      <c r="AE53">
        <v>5</v>
      </c>
      <c r="AF53">
        <v>360</v>
      </c>
      <c r="AG53">
        <v>75</v>
      </c>
      <c r="AH53">
        <v>13.562582000000001</v>
      </c>
      <c r="AI53">
        <v>1991.1</v>
      </c>
      <c r="AJ53">
        <v>0</v>
      </c>
      <c r="AK53">
        <v>24</v>
      </c>
      <c r="AL53">
        <v>4157</v>
      </c>
      <c r="AM53" t="s">
        <v>359</v>
      </c>
      <c r="AN53" t="s">
        <v>563</v>
      </c>
      <c r="AO53">
        <v>1701.1759999999999</v>
      </c>
      <c r="AR53" t="s">
        <v>119</v>
      </c>
      <c r="AS53" t="s">
        <v>125</v>
      </c>
      <c r="AT53" t="s">
        <v>266</v>
      </c>
      <c r="AU53" t="s">
        <v>358</v>
      </c>
      <c r="AV53" t="s">
        <v>48</v>
      </c>
      <c r="AW53">
        <v>4</v>
      </c>
      <c r="BB53">
        <v>0.74710299786300716</v>
      </c>
      <c r="BC53" t="s">
        <v>70</v>
      </c>
      <c r="BF53" t="s">
        <v>119</v>
      </c>
      <c r="BG53" t="s">
        <v>125</v>
      </c>
      <c r="BH53" t="s">
        <v>358</v>
      </c>
      <c r="BI53">
        <v>6334</v>
      </c>
      <c r="BJ53">
        <v>4</v>
      </c>
      <c r="BK53" t="s">
        <v>266</v>
      </c>
      <c r="BL53" t="s">
        <v>428</v>
      </c>
      <c r="BM53">
        <v>0.74710299786300716</v>
      </c>
      <c r="BN53" t="s">
        <v>70</v>
      </c>
      <c r="BO53" t="s">
        <v>193</v>
      </c>
      <c r="BP53">
        <v>2780.6790000000001</v>
      </c>
    </row>
    <row r="54" spans="1:68" ht="16.5">
      <c r="A54" s="110" t="str">
        <f t="shared" si="18"/>
        <v>도영운수</v>
      </c>
      <c r="B54" s="111" t="str">
        <f t="shared" si="19"/>
        <v>유영민</v>
      </c>
      <c r="C54" s="112" t="str">
        <f t="shared" si="20"/>
        <v>A</v>
      </c>
      <c r="D54" s="113">
        <f t="shared" si="21"/>
        <v>0.95750000000000002</v>
      </c>
      <c r="E54" s="114">
        <f t="shared" si="22"/>
        <v>6189</v>
      </c>
      <c r="F54" s="259" t="str">
        <f t="shared" si="23"/>
        <v>65</v>
      </c>
      <c r="G54" s="115" t="str">
        <f t="shared" si="24"/>
        <v>71바5879</v>
      </c>
      <c r="H54" s="116">
        <f t="shared" si="25"/>
        <v>1</v>
      </c>
      <c r="I54" s="117">
        <f t="shared" si="26"/>
        <v>2951.663</v>
      </c>
      <c r="J54" s="118">
        <f t="shared" si="27"/>
        <v>2.2881469061468446E-3</v>
      </c>
      <c r="K54" s="118">
        <f t="shared" si="28"/>
        <v>0.33623864348761073</v>
      </c>
      <c r="L54" s="118">
        <f t="shared" si="29"/>
        <v>0.20327523839950562</v>
      </c>
      <c r="M54" s="119">
        <f t="shared" si="30"/>
        <v>11.391</v>
      </c>
      <c r="N54" s="120">
        <f t="shared" si="31"/>
        <v>3.3879206399917608E-2</v>
      </c>
      <c r="O54" s="120">
        <f t="shared" si="32"/>
        <v>1.7955979391956332</v>
      </c>
      <c r="P54" s="233">
        <f t="shared" si="33"/>
        <v>0</v>
      </c>
      <c r="Q54" s="234">
        <f t="shared" si="34"/>
        <v>1</v>
      </c>
      <c r="R54" s="234">
        <f t="shared" si="35"/>
        <v>53</v>
      </c>
      <c r="T54">
        <v>506</v>
      </c>
      <c r="U54">
        <v>6189</v>
      </c>
      <c r="V54" t="s">
        <v>360</v>
      </c>
      <c r="W54">
        <v>2951.663</v>
      </c>
      <c r="X54">
        <v>1284.453</v>
      </c>
      <c r="Y54">
        <v>2.298</v>
      </c>
      <c r="Z54">
        <v>11.391</v>
      </c>
      <c r="AA54">
        <v>171.03578400000001</v>
      </c>
      <c r="AB54">
        <v>0.39135500000000001</v>
      </c>
      <c r="AC54">
        <v>57.508839999999999</v>
      </c>
      <c r="AD54" s="1">
        <v>600</v>
      </c>
      <c r="AE54">
        <v>1</v>
      </c>
      <c r="AF54">
        <v>53</v>
      </c>
      <c r="AG54">
        <v>70</v>
      </c>
      <c r="AH54">
        <v>17.257574999999999</v>
      </c>
      <c r="AI54">
        <v>582</v>
      </c>
      <c r="AJ54">
        <v>0</v>
      </c>
      <c r="AK54">
        <v>0</v>
      </c>
      <c r="AL54">
        <v>0</v>
      </c>
      <c r="AM54" t="s">
        <v>361</v>
      </c>
      <c r="AN54" t="s">
        <v>564</v>
      </c>
      <c r="AO54">
        <v>2951.663</v>
      </c>
      <c r="AR54" t="s">
        <v>119</v>
      </c>
      <c r="AS54" t="s">
        <v>123</v>
      </c>
      <c r="AT54" t="s">
        <v>248</v>
      </c>
      <c r="AU54" t="s">
        <v>360</v>
      </c>
      <c r="AV54" t="s">
        <v>48</v>
      </c>
      <c r="AW54">
        <v>1</v>
      </c>
      <c r="BB54">
        <v>0.95750000000000002</v>
      </c>
      <c r="BC54" t="s">
        <v>66</v>
      </c>
      <c r="BF54" t="s">
        <v>119</v>
      </c>
      <c r="BG54" t="s">
        <v>123</v>
      </c>
      <c r="BH54" t="s">
        <v>360</v>
      </c>
      <c r="BI54">
        <v>6189</v>
      </c>
      <c r="BJ54">
        <v>1</v>
      </c>
      <c r="BK54" t="s">
        <v>248</v>
      </c>
      <c r="BL54" t="s">
        <v>178</v>
      </c>
      <c r="BM54">
        <v>0.95750000000000002</v>
      </c>
      <c r="BN54" t="s">
        <v>66</v>
      </c>
      <c r="BO54" t="s">
        <v>182</v>
      </c>
      <c r="BP54">
        <v>2951.663</v>
      </c>
    </row>
    <row r="55" spans="1:68" ht="16.5">
      <c r="A55" s="126" t="str">
        <f t="shared" si="18"/>
        <v>도영운수</v>
      </c>
      <c r="B55" s="127" t="str">
        <f t="shared" si="19"/>
        <v>유재옥</v>
      </c>
      <c r="C55" s="128" t="str">
        <f t="shared" si="20"/>
        <v>F</v>
      </c>
      <c r="D55" s="129">
        <f t="shared" si="21"/>
        <v>0.74323682301113569</v>
      </c>
      <c r="E55" s="130">
        <f t="shared" si="22"/>
        <v>6907</v>
      </c>
      <c r="F55" s="258" t="str">
        <f t="shared" si="23"/>
        <v>55</v>
      </c>
      <c r="G55" s="131" t="str">
        <f t="shared" si="24"/>
        <v>71바5890</v>
      </c>
      <c r="H55" s="132">
        <f t="shared" si="25"/>
        <v>8</v>
      </c>
      <c r="I55" s="133">
        <f t="shared" si="26"/>
        <v>1775.181</v>
      </c>
      <c r="J55" s="134">
        <f t="shared" si="27"/>
        <v>2.6013316429162329E-2</v>
      </c>
      <c r="K55" s="134">
        <f t="shared" si="28"/>
        <v>0.37906345546010944</v>
      </c>
      <c r="L55" s="134">
        <f t="shared" si="29"/>
        <v>0.23377897803097261</v>
      </c>
      <c r="M55" s="135">
        <f t="shared" si="30"/>
        <v>18.114000000000001</v>
      </c>
      <c r="N55" s="136">
        <f t="shared" si="31"/>
        <v>0.39432598704019478</v>
      </c>
      <c r="O55" s="136">
        <f t="shared" si="32"/>
        <v>50.135732637967621</v>
      </c>
      <c r="P55" s="231">
        <f t="shared" si="33"/>
        <v>16</v>
      </c>
      <c r="Q55" s="232">
        <f t="shared" si="34"/>
        <v>7</v>
      </c>
      <c r="R55" s="232">
        <f t="shared" si="35"/>
        <v>890</v>
      </c>
      <c r="T55">
        <v>506</v>
      </c>
      <c r="U55">
        <v>6907</v>
      </c>
      <c r="V55" t="s">
        <v>362</v>
      </c>
      <c r="W55">
        <v>1775.181</v>
      </c>
      <c r="X55">
        <v>1038.326</v>
      </c>
      <c r="Y55">
        <v>1.71</v>
      </c>
      <c r="Z55">
        <v>18.114000000000001</v>
      </c>
      <c r="AA55">
        <v>109.22748</v>
      </c>
      <c r="AB55">
        <v>2.8413689999999998</v>
      </c>
      <c r="AC55">
        <v>41.404145999999997</v>
      </c>
      <c r="AD55" s="1">
        <v>415</v>
      </c>
      <c r="AE55">
        <v>7</v>
      </c>
      <c r="AF55">
        <v>890</v>
      </c>
      <c r="AG55">
        <v>76</v>
      </c>
      <c r="AH55">
        <v>16.252146</v>
      </c>
      <c r="AI55">
        <v>2929.1</v>
      </c>
      <c r="AJ55">
        <v>0</v>
      </c>
      <c r="AK55">
        <v>16</v>
      </c>
      <c r="AL55">
        <v>5781</v>
      </c>
      <c r="AM55" t="s">
        <v>363</v>
      </c>
      <c r="AN55" t="s">
        <v>565</v>
      </c>
      <c r="AO55">
        <v>321.911</v>
      </c>
      <c r="AR55" t="s">
        <v>119</v>
      </c>
      <c r="AS55" t="s">
        <v>122</v>
      </c>
      <c r="AT55" t="s">
        <v>466</v>
      </c>
      <c r="AU55" t="s">
        <v>362</v>
      </c>
      <c r="AV55" t="s">
        <v>48</v>
      </c>
      <c r="AW55">
        <v>8</v>
      </c>
      <c r="BB55">
        <v>0.74323682301113569</v>
      </c>
      <c r="BC55" t="s">
        <v>70</v>
      </c>
      <c r="BF55" t="s">
        <v>119</v>
      </c>
      <c r="BG55" t="s">
        <v>122</v>
      </c>
      <c r="BH55" t="s">
        <v>362</v>
      </c>
      <c r="BI55">
        <v>6907</v>
      </c>
      <c r="BJ55">
        <v>8</v>
      </c>
      <c r="BK55" t="s">
        <v>466</v>
      </c>
      <c r="BL55" t="s">
        <v>243</v>
      </c>
      <c r="BM55">
        <v>0.74323682301113569</v>
      </c>
      <c r="BN55" t="s">
        <v>70</v>
      </c>
      <c r="BO55" t="s">
        <v>193</v>
      </c>
      <c r="BP55">
        <v>1775.181</v>
      </c>
    </row>
    <row r="56" spans="1:68" ht="16.5">
      <c r="A56" s="110" t="str">
        <f t="shared" si="18"/>
        <v>도영운수</v>
      </c>
      <c r="B56" s="111" t="str">
        <f t="shared" si="19"/>
        <v>이강만</v>
      </c>
      <c r="C56" s="112" t="str">
        <f t="shared" si="20"/>
        <v>F</v>
      </c>
      <c r="D56" s="113">
        <f t="shared" si="21"/>
        <v>0.78916666666666668</v>
      </c>
      <c r="E56" s="114">
        <f t="shared" si="22"/>
        <v>6976</v>
      </c>
      <c r="F56" s="259" t="str">
        <f t="shared" si="23"/>
        <v>65</v>
      </c>
      <c r="G56" s="115" t="str">
        <f t="shared" si="24"/>
        <v>71바5877</v>
      </c>
      <c r="H56" s="116">
        <f t="shared" si="25"/>
        <v>1</v>
      </c>
      <c r="I56" s="117">
        <f t="shared" si="26"/>
        <v>3058.422</v>
      </c>
      <c r="J56" s="118">
        <f t="shared" si="27"/>
        <v>2.2790016739699874E-2</v>
      </c>
      <c r="K56" s="118">
        <f t="shared" si="28"/>
        <v>0.34967381657204077</v>
      </c>
      <c r="L56" s="118">
        <f t="shared" si="29"/>
        <v>0.24849415809852271</v>
      </c>
      <c r="M56" s="119">
        <f t="shared" si="30"/>
        <v>15.922000000000001</v>
      </c>
      <c r="N56" s="120">
        <f t="shared" si="31"/>
        <v>6.539319949961124E-2</v>
      </c>
      <c r="O56" s="120">
        <f t="shared" si="32"/>
        <v>1.4713469887412529</v>
      </c>
      <c r="P56" s="233">
        <f t="shared" si="33"/>
        <v>1</v>
      </c>
      <c r="Q56" s="234">
        <f t="shared" si="34"/>
        <v>2</v>
      </c>
      <c r="R56" s="234">
        <f t="shared" si="35"/>
        <v>45</v>
      </c>
      <c r="T56">
        <v>506</v>
      </c>
      <c r="U56">
        <v>6976</v>
      </c>
      <c r="V56" t="s">
        <v>364</v>
      </c>
      <c r="W56">
        <v>3058.422</v>
      </c>
      <c r="X56">
        <v>1614.9</v>
      </c>
      <c r="Y56">
        <v>1.8939999999999999</v>
      </c>
      <c r="Z56">
        <v>15.922000000000001</v>
      </c>
      <c r="AA56">
        <v>178.54800399999999</v>
      </c>
      <c r="AB56">
        <v>4.0691119999999996</v>
      </c>
      <c r="AC56">
        <v>62.433562000000002</v>
      </c>
      <c r="AD56" s="1">
        <v>760</v>
      </c>
      <c r="AE56">
        <v>2</v>
      </c>
      <c r="AF56">
        <v>45</v>
      </c>
      <c r="AG56">
        <v>76</v>
      </c>
      <c r="AH56">
        <v>17.12941</v>
      </c>
      <c r="AI56">
        <v>2115.1999999999998</v>
      </c>
      <c r="AJ56">
        <v>0</v>
      </c>
      <c r="AK56">
        <v>1</v>
      </c>
      <c r="AL56">
        <v>44</v>
      </c>
      <c r="AM56" t="s">
        <v>365</v>
      </c>
      <c r="AN56" t="s">
        <v>566</v>
      </c>
      <c r="AO56">
        <v>3058.422</v>
      </c>
      <c r="AR56" t="s">
        <v>119</v>
      </c>
      <c r="AS56" t="s">
        <v>123</v>
      </c>
      <c r="AT56" t="s">
        <v>245</v>
      </c>
      <c r="AU56" t="s">
        <v>364</v>
      </c>
      <c r="AV56" t="s">
        <v>48</v>
      </c>
      <c r="AW56">
        <v>1</v>
      </c>
      <c r="BB56">
        <v>0.78916666666666668</v>
      </c>
      <c r="BC56" t="s">
        <v>70</v>
      </c>
      <c r="BF56" t="s">
        <v>119</v>
      </c>
      <c r="BG56" t="s">
        <v>123</v>
      </c>
      <c r="BH56" t="s">
        <v>364</v>
      </c>
      <c r="BI56">
        <v>6976</v>
      </c>
      <c r="BJ56">
        <v>1</v>
      </c>
      <c r="BK56" t="s">
        <v>245</v>
      </c>
      <c r="BL56" t="s">
        <v>178</v>
      </c>
      <c r="BM56">
        <v>0.78916666666666668</v>
      </c>
      <c r="BN56" t="s">
        <v>70</v>
      </c>
      <c r="BO56" t="s">
        <v>193</v>
      </c>
      <c r="BP56">
        <v>3058.422</v>
      </c>
    </row>
    <row r="57" spans="1:68" ht="16.5">
      <c r="A57" s="126" t="str">
        <f t="shared" si="18"/>
        <v>도영운수</v>
      </c>
      <c r="B57" s="127" t="str">
        <f t="shared" si="19"/>
        <v>이광철</v>
      </c>
      <c r="C57" s="128" t="str">
        <f t="shared" si="20"/>
        <v>C</v>
      </c>
      <c r="D57" s="129">
        <f t="shared" si="21"/>
        <v>0.86280000000000001</v>
      </c>
      <c r="E57" s="130">
        <f t="shared" si="22"/>
        <v>4466</v>
      </c>
      <c r="F57" s="258" t="str">
        <f t="shared" si="23"/>
        <v>523</v>
      </c>
      <c r="G57" s="131" t="str">
        <f t="shared" si="24"/>
        <v>71바5863</v>
      </c>
      <c r="H57" s="132">
        <f t="shared" si="25"/>
        <v>1</v>
      </c>
      <c r="I57" s="133">
        <f t="shared" si="26"/>
        <v>2493.7649999999999</v>
      </c>
      <c r="J57" s="134">
        <f t="shared" si="27"/>
        <v>9.6440051751798504E-3</v>
      </c>
      <c r="K57" s="134">
        <f t="shared" si="28"/>
        <v>0.36874360281391327</v>
      </c>
      <c r="L57" s="134">
        <f t="shared" si="29"/>
        <v>0.14796903477272319</v>
      </c>
      <c r="M57" s="135">
        <f t="shared" si="30"/>
        <v>19.312000000000001</v>
      </c>
      <c r="N57" s="136">
        <f t="shared" si="31"/>
        <v>0.88220020731704873</v>
      </c>
      <c r="O57" s="136">
        <f t="shared" si="32"/>
        <v>55.819213117515083</v>
      </c>
      <c r="P57" s="231">
        <f t="shared" si="33"/>
        <v>6</v>
      </c>
      <c r="Q57" s="232">
        <f t="shared" si="34"/>
        <v>22</v>
      </c>
      <c r="R57" s="232">
        <f t="shared" si="35"/>
        <v>1392</v>
      </c>
      <c r="T57">
        <v>506</v>
      </c>
      <c r="U57">
        <v>4466</v>
      </c>
      <c r="V57" t="s">
        <v>366</v>
      </c>
      <c r="W57">
        <v>2493.7649999999999</v>
      </c>
      <c r="X57">
        <v>1156.116</v>
      </c>
      <c r="Y57">
        <v>2.157</v>
      </c>
      <c r="Z57">
        <v>19.312000000000001</v>
      </c>
      <c r="AA57">
        <v>161.14995500000001</v>
      </c>
      <c r="AB57">
        <v>1.5541309999999999</v>
      </c>
      <c r="AC57">
        <v>59.423014999999999</v>
      </c>
      <c r="AD57" s="1">
        <v>369</v>
      </c>
      <c r="AE57">
        <v>22</v>
      </c>
      <c r="AF57">
        <v>1392</v>
      </c>
      <c r="AG57">
        <v>74</v>
      </c>
      <c r="AH57">
        <v>15.47481</v>
      </c>
      <c r="AI57">
        <v>553.1</v>
      </c>
      <c r="AJ57">
        <v>0</v>
      </c>
      <c r="AK57">
        <v>6</v>
      </c>
      <c r="AL57">
        <v>1486</v>
      </c>
      <c r="AM57" t="s">
        <v>367</v>
      </c>
      <c r="AN57" t="s">
        <v>567</v>
      </c>
      <c r="AO57">
        <v>2493.7649999999999</v>
      </c>
      <c r="AR57" t="s">
        <v>119</v>
      </c>
      <c r="AS57" t="s">
        <v>121</v>
      </c>
      <c r="AT57" t="s">
        <v>230</v>
      </c>
      <c r="AU57" t="s">
        <v>366</v>
      </c>
      <c r="AV57" t="s">
        <v>48</v>
      </c>
      <c r="AW57">
        <v>1</v>
      </c>
      <c r="BB57">
        <v>0.86280000000000001</v>
      </c>
      <c r="BC57" t="s">
        <v>69</v>
      </c>
      <c r="BF57" t="s">
        <v>119</v>
      </c>
      <c r="BG57" t="s">
        <v>121</v>
      </c>
      <c r="BH57" t="s">
        <v>366</v>
      </c>
      <c r="BI57">
        <v>4466</v>
      </c>
      <c r="BJ57">
        <v>1</v>
      </c>
      <c r="BK57" t="s">
        <v>230</v>
      </c>
      <c r="BL57" t="s">
        <v>178</v>
      </c>
      <c r="BM57">
        <v>0.86280000000000001</v>
      </c>
      <c r="BN57" t="s">
        <v>69</v>
      </c>
      <c r="BO57" t="s">
        <v>181</v>
      </c>
      <c r="BP57">
        <v>2493.7649999999999</v>
      </c>
    </row>
    <row r="58" spans="1:68" ht="16.5">
      <c r="A58" s="110" t="str">
        <f t="shared" si="18"/>
        <v>도영운수</v>
      </c>
      <c r="B58" s="111" t="str">
        <f t="shared" si="19"/>
        <v>이기훈</v>
      </c>
      <c r="C58" s="112" t="str">
        <f t="shared" si="20"/>
        <v>F</v>
      </c>
      <c r="D58" s="113">
        <f t="shared" si="21"/>
        <v>0.76128453122078332</v>
      </c>
      <c r="E58" s="114">
        <f t="shared" si="22"/>
        <v>1167</v>
      </c>
      <c r="F58" s="259" t="str">
        <f t="shared" si="23"/>
        <v>65</v>
      </c>
      <c r="G58" s="115" t="str">
        <f t="shared" si="24"/>
        <v>71바5878</v>
      </c>
      <c r="H58" s="116">
        <f t="shared" si="25"/>
        <v>12</v>
      </c>
      <c r="I58" s="117">
        <f t="shared" si="26"/>
        <v>9810.4819999999982</v>
      </c>
      <c r="J58" s="118">
        <f t="shared" si="27"/>
        <v>2.8892276222212753E-2</v>
      </c>
      <c r="K58" s="118">
        <f t="shared" si="28"/>
        <v>0.38273616587125475</v>
      </c>
      <c r="L58" s="118">
        <f t="shared" si="29"/>
        <v>0.1878602906564632</v>
      </c>
      <c r="M58" s="119">
        <f t="shared" si="30"/>
        <v>17.010999999999999</v>
      </c>
      <c r="N58" s="120">
        <f t="shared" si="31"/>
        <v>1.3047269237128207</v>
      </c>
      <c r="O58" s="120">
        <f t="shared" si="32"/>
        <v>71.33186728236187</v>
      </c>
      <c r="P58" s="233">
        <f t="shared" si="33"/>
        <v>42</v>
      </c>
      <c r="Q58" s="234">
        <f t="shared" si="34"/>
        <v>128</v>
      </c>
      <c r="R58" s="234">
        <f t="shared" si="35"/>
        <v>6998</v>
      </c>
      <c r="T58">
        <v>506</v>
      </c>
      <c r="U58">
        <v>1167</v>
      </c>
      <c r="V58" t="s">
        <v>368</v>
      </c>
      <c r="W58">
        <v>9810.482</v>
      </c>
      <c r="X58">
        <v>5534.6459999999997</v>
      </c>
      <c r="Y58">
        <v>1.7729999999999999</v>
      </c>
      <c r="Z58">
        <v>17.010999999999999</v>
      </c>
      <c r="AA58">
        <v>611.98123899999996</v>
      </c>
      <c r="AB58">
        <v>17.681531</v>
      </c>
      <c r="AC58">
        <v>234.22735299999999</v>
      </c>
      <c r="AD58" s="1">
        <v>1843</v>
      </c>
      <c r="AE58">
        <v>128</v>
      </c>
      <c r="AF58">
        <v>6998</v>
      </c>
      <c r="AG58">
        <v>77</v>
      </c>
      <c r="AH58">
        <v>16.03069</v>
      </c>
      <c r="AI58">
        <v>10894.7</v>
      </c>
      <c r="AJ58">
        <v>0</v>
      </c>
      <c r="AK58">
        <v>42</v>
      </c>
      <c r="AL58">
        <v>8205</v>
      </c>
      <c r="AM58" t="s">
        <v>369</v>
      </c>
      <c r="AN58" t="s">
        <v>568</v>
      </c>
      <c r="AO58">
        <v>6715.6170000000002</v>
      </c>
      <c r="AR58" t="s">
        <v>119</v>
      </c>
      <c r="AS58" t="s">
        <v>123</v>
      </c>
      <c r="AT58" t="s">
        <v>247</v>
      </c>
      <c r="AU58" t="s">
        <v>368</v>
      </c>
      <c r="AV58" t="s">
        <v>48</v>
      </c>
      <c r="AW58">
        <v>12</v>
      </c>
      <c r="BB58">
        <v>0.76128453122078332</v>
      </c>
      <c r="BC58" t="s">
        <v>70</v>
      </c>
      <c r="BF58" t="s">
        <v>119</v>
      </c>
      <c r="BG58" t="s">
        <v>123</v>
      </c>
      <c r="BH58" t="s">
        <v>368</v>
      </c>
      <c r="BI58">
        <v>1167</v>
      </c>
      <c r="BJ58">
        <v>12</v>
      </c>
      <c r="BK58" t="s">
        <v>247</v>
      </c>
      <c r="BL58" t="s">
        <v>466</v>
      </c>
      <c r="BM58">
        <v>0.76128453122078332</v>
      </c>
      <c r="BN58" t="s">
        <v>70</v>
      </c>
      <c r="BO58" t="s">
        <v>193</v>
      </c>
      <c r="BP58">
        <v>9810.4819999999982</v>
      </c>
    </row>
    <row r="59" spans="1:68" ht="16.5">
      <c r="A59" s="126" t="str">
        <f t="shared" si="18"/>
        <v>도영운수</v>
      </c>
      <c r="B59" s="127" t="str">
        <f t="shared" si="19"/>
        <v>이배환</v>
      </c>
      <c r="C59" s="128" t="str">
        <f t="shared" si="20"/>
        <v>F</v>
      </c>
      <c r="D59" s="129">
        <f t="shared" si="21"/>
        <v>0.7154166666666667</v>
      </c>
      <c r="E59" s="130">
        <f t="shared" si="22"/>
        <v>7063</v>
      </c>
      <c r="F59" s="258" t="str">
        <f t="shared" si="23"/>
        <v>65</v>
      </c>
      <c r="G59" s="131" t="str">
        <f t="shared" si="24"/>
        <v>71바5885</v>
      </c>
      <c r="H59" s="132">
        <f t="shared" si="25"/>
        <v>1</v>
      </c>
      <c r="I59" s="133">
        <f t="shared" si="26"/>
        <v>2295.645</v>
      </c>
      <c r="J59" s="134">
        <f t="shared" si="27"/>
        <v>2.4820998553129959E-2</v>
      </c>
      <c r="K59" s="134">
        <f t="shared" si="28"/>
        <v>0.39529731770413817</v>
      </c>
      <c r="L59" s="134">
        <f t="shared" si="29"/>
        <v>0.20342866601761161</v>
      </c>
      <c r="M59" s="135">
        <f t="shared" si="30"/>
        <v>21.771999999999998</v>
      </c>
      <c r="N59" s="136">
        <f t="shared" si="31"/>
        <v>1.5246259765773889</v>
      </c>
      <c r="O59" s="136">
        <f t="shared" si="32"/>
        <v>73.704775781969772</v>
      </c>
      <c r="P59" s="231">
        <f t="shared" si="33"/>
        <v>14</v>
      </c>
      <c r="Q59" s="232">
        <f t="shared" si="34"/>
        <v>35</v>
      </c>
      <c r="R59" s="232">
        <f t="shared" si="35"/>
        <v>1692</v>
      </c>
      <c r="T59">
        <v>506</v>
      </c>
      <c r="U59">
        <v>7063</v>
      </c>
      <c r="V59" t="s">
        <v>370</v>
      </c>
      <c r="W59">
        <v>2295.645</v>
      </c>
      <c r="X59">
        <v>1336.825</v>
      </c>
      <c r="Y59">
        <v>1.7170000000000001</v>
      </c>
      <c r="Z59">
        <v>21.771999999999998</v>
      </c>
      <c r="AA59">
        <v>132.23440600000001</v>
      </c>
      <c r="AB59">
        <v>3.2821899999999999</v>
      </c>
      <c r="AC59">
        <v>52.271906000000001</v>
      </c>
      <c r="AD59" s="1">
        <v>467</v>
      </c>
      <c r="AE59">
        <v>35</v>
      </c>
      <c r="AF59">
        <v>1692</v>
      </c>
      <c r="AG59">
        <v>76</v>
      </c>
      <c r="AH59">
        <v>17.360420999999999</v>
      </c>
      <c r="AI59">
        <v>1573.8</v>
      </c>
      <c r="AJ59">
        <v>0</v>
      </c>
      <c r="AK59">
        <v>14</v>
      </c>
      <c r="AL59">
        <v>4205</v>
      </c>
      <c r="AM59" t="s">
        <v>371</v>
      </c>
      <c r="AN59" t="s">
        <v>569</v>
      </c>
      <c r="AO59">
        <v>2295.645</v>
      </c>
      <c r="AR59" t="s">
        <v>119</v>
      </c>
      <c r="AS59" t="s">
        <v>123</v>
      </c>
      <c r="AT59" t="s">
        <v>250</v>
      </c>
      <c r="AU59" t="s">
        <v>370</v>
      </c>
      <c r="AV59" t="s">
        <v>48</v>
      </c>
      <c r="AW59">
        <v>1</v>
      </c>
      <c r="BB59">
        <v>0.7154166666666667</v>
      </c>
      <c r="BC59" t="s">
        <v>70</v>
      </c>
      <c r="BF59" t="s">
        <v>119</v>
      </c>
      <c r="BG59" t="s">
        <v>123</v>
      </c>
      <c r="BH59" t="s">
        <v>370</v>
      </c>
      <c r="BI59">
        <v>7063</v>
      </c>
      <c r="BJ59">
        <v>1</v>
      </c>
      <c r="BK59" t="s">
        <v>250</v>
      </c>
      <c r="BL59" t="s">
        <v>178</v>
      </c>
      <c r="BM59">
        <v>0.7154166666666667</v>
      </c>
      <c r="BN59" t="s">
        <v>70</v>
      </c>
      <c r="BO59" t="s">
        <v>193</v>
      </c>
      <c r="BP59">
        <v>2295.645</v>
      </c>
    </row>
    <row r="60" spans="1:68" ht="16.5">
      <c r="A60" s="110" t="str">
        <f t="shared" si="18"/>
        <v>도영운수</v>
      </c>
      <c r="B60" s="111" t="str">
        <f t="shared" si="19"/>
        <v>이병창</v>
      </c>
      <c r="C60" s="112" t="str">
        <f t="shared" si="20"/>
        <v>A</v>
      </c>
      <c r="D60" s="113">
        <f t="shared" si="21"/>
        <v>0.96659745219700122</v>
      </c>
      <c r="E60" s="114">
        <f t="shared" si="22"/>
        <v>508</v>
      </c>
      <c r="F60" s="259" t="str">
        <f t="shared" si="23"/>
        <v>35</v>
      </c>
      <c r="G60" s="115" t="str">
        <f t="shared" si="24"/>
        <v>71바5852</v>
      </c>
      <c r="H60" s="116">
        <f t="shared" si="25"/>
        <v>13</v>
      </c>
      <c r="I60" s="117">
        <f t="shared" si="26"/>
        <v>2748.7550000000001</v>
      </c>
      <c r="J60" s="118">
        <f t="shared" si="27"/>
        <v>1.7239782629431211E-2</v>
      </c>
      <c r="K60" s="118">
        <f t="shared" si="28"/>
        <v>0.34855190916233347</v>
      </c>
      <c r="L60" s="118">
        <f t="shared" si="29"/>
        <v>0.15206884571378679</v>
      </c>
      <c r="M60" s="119">
        <f t="shared" si="30"/>
        <v>11.907999999999999</v>
      </c>
      <c r="N60" s="120">
        <f t="shared" si="31"/>
        <v>3.6380106630092529E-2</v>
      </c>
      <c r="O60" s="120">
        <f t="shared" si="32"/>
        <v>18.444714061456914</v>
      </c>
      <c r="P60" s="233">
        <f t="shared" si="33"/>
        <v>1</v>
      </c>
      <c r="Q60" s="234">
        <f t="shared" si="34"/>
        <v>1</v>
      </c>
      <c r="R60" s="234">
        <f t="shared" si="35"/>
        <v>507</v>
      </c>
      <c r="T60">
        <v>506</v>
      </c>
      <c r="U60">
        <v>508</v>
      </c>
      <c r="V60" t="s">
        <v>372</v>
      </c>
      <c r="W60">
        <v>2748.7550000000001</v>
      </c>
      <c r="X60">
        <v>1174.97</v>
      </c>
      <c r="Y60">
        <v>2.339</v>
      </c>
      <c r="Z60">
        <v>11.907999999999999</v>
      </c>
      <c r="AA60">
        <v>158.496894</v>
      </c>
      <c r="AB60">
        <v>2.7324519999999999</v>
      </c>
      <c r="AC60">
        <v>55.244394999999997</v>
      </c>
      <c r="AD60" s="1">
        <v>418</v>
      </c>
      <c r="AE60">
        <v>1</v>
      </c>
      <c r="AF60">
        <v>507</v>
      </c>
      <c r="AG60">
        <v>75</v>
      </c>
      <c r="AH60">
        <v>17.342642000000001</v>
      </c>
      <c r="AI60">
        <v>552.6</v>
      </c>
      <c r="AJ60">
        <v>0</v>
      </c>
      <c r="AK60">
        <v>1</v>
      </c>
      <c r="AL60">
        <v>462</v>
      </c>
      <c r="AM60" t="s">
        <v>373</v>
      </c>
      <c r="AN60" t="s">
        <v>570</v>
      </c>
      <c r="AO60">
        <v>717.63099999999997</v>
      </c>
      <c r="AR60" t="s">
        <v>119</v>
      </c>
      <c r="AS60" t="s">
        <v>120</v>
      </c>
      <c r="AT60" t="s">
        <v>202</v>
      </c>
      <c r="AU60" t="s">
        <v>372</v>
      </c>
      <c r="AV60" t="s">
        <v>48</v>
      </c>
      <c r="AW60">
        <v>13</v>
      </c>
      <c r="BB60">
        <v>0.96659745219700122</v>
      </c>
      <c r="BC60" t="s">
        <v>66</v>
      </c>
      <c r="BF60" t="s">
        <v>119</v>
      </c>
      <c r="BG60" t="s">
        <v>120</v>
      </c>
      <c r="BH60" t="s">
        <v>372</v>
      </c>
      <c r="BI60">
        <v>508</v>
      </c>
      <c r="BJ60">
        <v>13</v>
      </c>
      <c r="BK60" t="s">
        <v>202</v>
      </c>
      <c r="BL60" t="s">
        <v>248</v>
      </c>
      <c r="BM60">
        <v>0.96659745219700122</v>
      </c>
      <c r="BN60" t="s">
        <v>66</v>
      </c>
      <c r="BO60" t="s">
        <v>182</v>
      </c>
      <c r="BP60">
        <v>2748.7550000000001</v>
      </c>
    </row>
    <row r="61" spans="1:68" ht="16.5">
      <c r="A61" s="126" t="str">
        <f t="shared" si="18"/>
        <v>도영운수</v>
      </c>
      <c r="B61" s="127" t="str">
        <f t="shared" si="19"/>
        <v>이상용</v>
      </c>
      <c r="C61" s="128" t="str">
        <f t="shared" si="20"/>
        <v>F</v>
      </c>
      <c r="D61" s="129">
        <f t="shared" si="21"/>
        <v>0.77296296296296296</v>
      </c>
      <c r="E61" s="130">
        <f t="shared" si="22"/>
        <v>9987</v>
      </c>
      <c r="F61" s="258" t="str">
        <f t="shared" si="23"/>
        <v>순환46</v>
      </c>
      <c r="G61" s="131" t="str">
        <f t="shared" si="24"/>
        <v>70바3905</v>
      </c>
      <c r="H61" s="132">
        <f t="shared" si="25"/>
        <v>1</v>
      </c>
      <c r="I61" s="133">
        <f t="shared" si="26"/>
        <v>2197.7150000000001</v>
      </c>
      <c r="J61" s="134">
        <f t="shared" si="27"/>
        <v>4.9074191808964806E-3</v>
      </c>
      <c r="K61" s="134">
        <f t="shared" si="28"/>
        <v>0.37106963516063118</v>
      </c>
      <c r="L61" s="134">
        <f t="shared" si="29"/>
        <v>0.16699162539273746</v>
      </c>
      <c r="M61" s="135">
        <f t="shared" si="30"/>
        <v>11.537000000000001</v>
      </c>
      <c r="N61" s="136">
        <f t="shared" si="31"/>
        <v>0</v>
      </c>
      <c r="O61" s="136">
        <f t="shared" si="32"/>
        <v>1.410555963807864</v>
      </c>
      <c r="P61" s="231">
        <f t="shared" si="33"/>
        <v>0</v>
      </c>
      <c r="Q61" s="232">
        <f t="shared" si="34"/>
        <v>0</v>
      </c>
      <c r="R61" s="232">
        <f t="shared" si="35"/>
        <v>31</v>
      </c>
      <c r="T61">
        <v>506</v>
      </c>
      <c r="U61">
        <v>9987</v>
      </c>
      <c r="V61" t="s">
        <v>374</v>
      </c>
      <c r="W61">
        <v>2197.7150000000001</v>
      </c>
      <c r="X61">
        <v>1053.1600000000001</v>
      </c>
      <c r="Y61">
        <v>2.0870000000000002</v>
      </c>
      <c r="Z61">
        <v>11.537000000000001</v>
      </c>
      <c r="AA61">
        <v>166.633004</v>
      </c>
      <c r="AB61">
        <v>0.81773799999999996</v>
      </c>
      <c r="AC61">
        <v>61.832447999999999</v>
      </c>
      <c r="AD61" s="1">
        <v>367</v>
      </c>
      <c r="AE61">
        <v>0</v>
      </c>
      <c r="AF61">
        <v>31</v>
      </c>
      <c r="AG61">
        <v>74</v>
      </c>
      <c r="AH61">
        <v>13.188953</v>
      </c>
      <c r="AI61">
        <v>157.9</v>
      </c>
      <c r="AJ61">
        <v>0</v>
      </c>
      <c r="AK61">
        <v>0</v>
      </c>
      <c r="AL61">
        <v>0</v>
      </c>
      <c r="AM61" t="s">
        <v>375</v>
      </c>
      <c r="AN61" t="s">
        <v>571</v>
      </c>
      <c r="AO61">
        <v>2197.7150000000001</v>
      </c>
      <c r="AR61" t="s">
        <v>119</v>
      </c>
      <c r="AS61" t="s">
        <v>125</v>
      </c>
      <c r="AT61" t="s">
        <v>265</v>
      </c>
      <c r="AU61" t="s">
        <v>374</v>
      </c>
      <c r="AV61" t="s">
        <v>48</v>
      </c>
      <c r="AW61">
        <v>1</v>
      </c>
      <c r="BB61">
        <v>0.77296296296296296</v>
      </c>
      <c r="BC61" t="s">
        <v>70</v>
      </c>
      <c r="BF61" t="s">
        <v>119</v>
      </c>
      <c r="BG61" t="s">
        <v>125</v>
      </c>
      <c r="BH61" t="s">
        <v>374</v>
      </c>
      <c r="BI61">
        <v>9987</v>
      </c>
      <c r="BJ61">
        <v>1</v>
      </c>
      <c r="BK61" t="s">
        <v>265</v>
      </c>
      <c r="BL61" t="s">
        <v>178</v>
      </c>
      <c r="BM61">
        <v>0.77296296296296296</v>
      </c>
      <c r="BN61" t="s">
        <v>70</v>
      </c>
      <c r="BO61" t="s">
        <v>193</v>
      </c>
      <c r="BP61">
        <v>2197.7150000000001</v>
      </c>
    </row>
    <row r="62" spans="1:68" ht="16.5">
      <c r="A62" s="110" t="str">
        <f t="shared" si="18"/>
        <v>도영운수</v>
      </c>
      <c r="B62" s="111" t="str">
        <f t="shared" si="19"/>
        <v>이석규</v>
      </c>
      <c r="C62" s="112" t="str">
        <f t="shared" si="20"/>
        <v>S</v>
      </c>
      <c r="D62" s="113">
        <f t="shared" si="21"/>
        <v>1.0185714285714285</v>
      </c>
      <c r="E62" s="114">
        <f t="shared" si="22"/>
        <v>1803</v>
      </c>
      <c r="F62" s="259" t="str">
        <f t="shared" si="23"/>
        <v>55</v>
      </c>
      <c r="G62" s="115" t="str">
        <f t="shared" si="24"/>
        <v>71바5898</v>
      </c>
      <c r="H62" s="116">
        <f t="shared" si="25"/>
        <v>1</v>
      </c>
      <c r="I62" s="117">
        <f t="shared" si="26"/>
        <v>1312.17</v>
      </c>
      <c r="J62" s="118">
        <f t="shared" si="27"/>
        <v>5.0961672361042841E-3</v>
      </c>
      <c r="K62" s="118">
        <f t="shared" si="28"/>
        <v>0.35979496970812674</v>
      </c>
      <c r="L62" s="118">
        <f t="shared" si="29"/>
        <v>0.16994749155978264</v>
      </c>
      <c r="M62" s="119">
        <f t="shared" si="30"/>
        <v>10.711</v>
      </c>
      <c r="N62" s="120">
        <f t="shared" si="31"/>
        <v>0.76209637470754543</v>
      </c>
      <c r="O62" s="120">
        <f t="shared" si="32"/>
        <v>16.842329881036754</v>
      </c>
      <c r="P62" s="233">
        <f t="shared" si="33"/>
        <v>5</v>
      </c>
      <c r="Q62" s="234">
        <f t="shared" si="34"/>
        <v>10</v>
      </c>
      <c r="R62" s="234">
        <f t="shared" si="35"/>
        <v>221</v>
      </c>
      <c r="T62">
        <v>506</v>
      </c>
      <c r="U62">
        <v>1803</v>
      </c>
      <c r="V62" t="s">
        <v>376</v>
      </c>
      <c r="W62">
        <v>1312.17</v>
      </c>
      <c r="X62">
        <v>613.46500000000003</v>
      </c>
      <c r="Y62">
        <v>2.1389999999999998</v>
      </c>
      <c r="Z62">
        <v>10.711</v>
      </c>
      <c r="AA62">
        <v>86.718307999999993</v>
      </c>
      <c r="AB62">
        <v>0.44193100000000002</v>
      </c>
      <c r="AC62">
        <v>31.200811000000002</v>
      </c>
      <c r="AD62" s="1">
        <v>223</v>
      </c>
      <c r="AE62">
        <v>10</v>
      </c>
      <c r="AF62">
        <v>221</v>
      </c>
      <c r="AG62">
        <v>78</v>
      </c>
      <c r="AH62">
        <v>15.131406</v>
      </c>
      <c r="AI62">
        <v>382.1</v>
      </c>
      <c r="AJ62">
        <v>0</v>
      </c>
      <c r="AK62">
        <v>5</v>
      </c>
      <c r="AL62">
        <v>546</v>
      </c>
      <c r="AM62" t="s">
        <v>377</v>
      </c>
      <c r="AN62" t="s">
        <v>572</v>
      </c>
      <c r="AO62">
        <v>1312.17</v>
      </c>
      <c r="AR62" t="s">
        <v>119</v>
      </c>
      <c r="AS62" t="s">
        <v>122</v>
      </c>
      <c r="AT62" t="s">
        <v>240</v>
      </c>
      <c r="AU62" t="s">
        <v>376</v>
      </c>
      <c r="AV62" t="s">
        <v>48</v>
      </c>
      <c r="AW62">
        <v>1</v>
      </c>
      <c r="BB62">
        <v>1.0185714285714285</v>
      </c>
      <c r="BC62" t="s">
        <v>71</v>
      </c>
      <c r="BF62" t="s">
        <v>119</v>
      </c>
      <c r="BG62" s="5" t="s">
        <v>122</v>
      </c>
      <c r="BH62" t="s">
        <v>376</v>
      </c>
      <c r="BI62">
        <v>1803</v>
      </c>
      <c r="BJ62">
        <v>1</v>
      </c>
      <c r="BK62" t="s">
        <v>240</v>
      </c>
      <c r="BL62" t="s">
        <v>178</v>
      </c>
      <c r="BM62">
        <v>1.0185714285714285</v>
      </c>
      <c r="BN62" t="s">
        <v>71</v>
      </c>
      <c r="BO62" t="s">
        <v>180</v>
      </c>
      <c r="BP62">
        <v>1312.17</v>
      </c>
    </row>
    <row r="63" spans="1:68" ht="16.5">
      <c r="A63" s="126" t="str">
        <f t="shared" si="18"/>
        <v>도영운수</v>
      </c>
      <c r="B63" s="127" t="str">
        <f t="shared" si="19"/>
        <v>이석찬</v>
      </c>
      <c r="C63" s="128" t="str">
        <f t="shared" si="20"/>
        <v>F</v>
      </c>
      <c r="D63" s="129">
        <f t="shared" si="21"/>
        <v>0.75391304347826094</v>
      </c>
      <c r="E63" s="130">
        <f t="shared" si="22"/>
        <v>9872</v>
      </c>
      <c r="F63" s="258" t="str">
        <f t="shared" si="23"/>
        <v>65-1</v>
      </c>
      <c r="G63" s="131" t="str">
        <f t="shared" si="24"/>
        <v>71바5881</v>
      </c>
      <c r="H63" s="132">
        <f t="shared" si="25"/>
        <v>1</v>
      </c>
      <c r="I63" s="133">
        <f t="shared" si="26"/>
        <v>2518.62</v>
      </c>
      <c r="J63" s="134">
        <f t="shared" si="27"/>
        <v>1.9364928957535509E-2</v>
      </c>
      <c r="K63" s="134">
        <f t="shared" si="28"/>
        <v>0.37133523412309416</v>
      </c>
      <c r="L63" s="134">
        <f t="shared" si="29"/>
        <v>0.26879799255147663</v>
      </c>
      <c r="M63" s="135">
        <f t="shared" si="30"/>
        <v>19.318000000000001</v>
      </c>
      <c r="N63" s="136">
        <f t="shared" si="31"/>
        <v>7.8361676751814463E-2</v>
      </c>
      <c r="O63" s="136">
        <f t="shared" si="32"/>
        <v>15.593973673611078</v>
      </c>
      <c r="P63" s="231">
        <f t="shared" si="33"/>
        <v>16</v>
      </c>
      <c r="Q63" s="232">
        <f t="shared" si="34"/>
        <v>2</v>
      </c>
      <c r="R63" s="232">
        <f t="shared" si="35"/>
        <v>398</v>
      </c>
      <c r="T63">
        <v>506</v>
      </c>
      <c r="U63">
        <v>9872</v>
      </c>
      <c r="V63" t="s">
        <v>378</v>
      </c>
      <c r="W63">
        <v>2552.268</v>
      </c>
      <c r="X63">
        <v>1473.768</v>
      </c>
      <c r="Y63">
        <v>1.732</v>
      </c>
      <c r="Z63">
        <v>19.318000000000001</v>
      </c>
      <c r="AA63">
        <v>173.30690999999999</v>
      </c>
      <c r="AB63">
        <v>3.3560759999999998</v>
      </c>
      <c r="AC63">
        <v>64.354962</v>
      </c>
      <c r="AD63" s="1">
        <v>677</v>
      </c>
      <c r="AE63">
        <v>2</v>
      </c>
      <c r="AF63">
        <v>398</v>
      </c>
      <c r="AG63">
        <v>71</v>
      </c>
      <c r="AH63">
        <v>14.726868</v>
      </c>
      <c r="AI63">
        <v>1905.9</v>
      </c>
      <c r="AJ63">
        <v>0</v>
      </c>
      <c r="AK63">
        <v>16</v>
      </c>
      <c r="AL63">
        <v>5952</v>
      </c>
      <c r="AM63" t="s">
        <v>379</v>
      </c>
      <c r="AN63" t="s">
        <v>573</v>
      </c>
      <c r="AO63">
        <v>2518.62</v>
      </c>
      <c r="AR63" t="s">
        <v>119</v>
      </c>
      <c r="AS63" t="s">
        <v>124</v>
      </c>
      <c r="AT63" t="s">
        <v>257</v>
      </c>
      <c r="AU63" t="s">
        <v>378</v>
      </c>
      <c r="AV63" t="s">
        <v>48</v>
      </c>
      <c r="AW63">
        <v>1</v>
      </c>
      <c r="BB63">
        <v>0.75391304347826094</v>
      </c>
      <c r="BC63" t="s">
        <v>70</v>
      </c>
      <c r="BF63" t="s">
        <v>119</v>
      </c>
      <c r="BG63" t="s">
        <v>124</v>
      </c>
      <c r="BH63" t="s">
        <v>378</v>
      </c>
      <c r="BI63">
        <v>9872</v>
      </c>
      <c r="BJ63">
        <v>1</v>
      </c>
      <c r="BK63" t="s">
        <v>257</v>
      </c>
      <c r="BL63" t="s">
        <v>178</v>
      </c>
      <c r="BM63">
        <v>0.75391304347826094</v>
      </c>
      <c r="BN63" t="s">
        <v>70</v>
      </c>
      <c r="BO63" t="s">
        <v>193</v>
      </c>
      <c r="BP63">
        <v>2518.62</v>
      </c>
    </row>
    <row r="64" spans="1:68" ht="16.5">
      <c r="A64" s="110" t="str">
        <f t="shared" si="18"/>
        <v>도영운수</v>
      </c>
      <c r="B64" s="111" t="str">
        <f t="shared" si="19"/>
        <v>이성재</v>
      </c>
      <c r="C64" s="112" t="str">
        <f t="shared" si="20"/>
        <v>D</v>
      </c>
      <c r="D64" s="113">
        <f t="shared" si="21"/>
        <v>0.81640000000000001</v>
      </c>
      <c r="E64" s="114">
        <f t="shared" si="22"/>
        <v>9178</v>
      </c>
      <c r="F64" s="259" t="str">
        <f t="shared" si="23"/>
        <v>523</v>
      </c>
      <c r="G64" s="115" t="str">
        <f t="shared" si="24"/>
        <v>71바5859</v>
      </c>
      <c r="H64" s="116">
        <f t="shared" si="25"/>
        <v>1</v>
      </c>
      <c r="I64" s="117">
        <f t="shared" si="26"/>
        <v>1600.9780000000001</v>
      </c>
      <c r="J64" s="118">
        <f t="shared" si="27"/>
        <v>2.2457271168487562E-2</v>
      </c>
      <c r="K64" s="118">
        <f t="shared" si="28"/>
        <v>0.35146933125435897</v>
      </c>
      <c r="L64" s="118">
        <f t="shared" si="29"/>
        <v>0.13554214986089752</v>
      </c>
      <c r="M64" s="119">
        <f t="shared" si="30"/>
        <v>19.620999999999999</v>
      </c>
      <c r="N64" s="120">
        <f t="shared" si="31"/>
        <v>2.4984728084958068</v>
      </c>
      <c r="O64" s="120">
        <f t="shared" si="32"/>
        <v>50.031917990128534</v>
      </c>
      <c r="P64" s="233">
        <f t="shared" si="33"/>
        <v>7</v>
      </c>
      <c r="Q64" s="234">
        <f t="shared" si="34"/>
        <v>40</v>
      </c>
      <c r="R64" s="234">
        <f t="shared" si="35"/>
        <v>801</v>
      </c>
      <c r="T64">
        <v>506</v>
      </c>
      <c r="U64">
        <v>9178</v>
      </c>
      <c r="V64" t="s">
        <v>574</v>
      </c>
      <c r="W64">
        <v>1600.9780000000001</v>
      </c>
      <c r="X64">
        <v>784.26499999999999</v>
      </c>
      <c r="Y64">
        <v>2.0409999999999999</v>
      </c>
      <c r="Z64">
        <v>19.620999999999999</v>
      </c>
      <c r="AA64">
        <v>104.456636</v>
      </c>
      <c r="AB64">
        <v>2.3458109999999999</v>
      </c>
      <c r="AC64">
        <v>36.713304000000001</v>
      </c>
      <c r="AD64" s="1">
        <v>217</v>
      </c>
      <c r="AE64">
        <v>40</v>
      </c>
      <c r="AF64">
        <v>801</v>
      </c>
      <c r="AG64">
        <v>73</v>
      </c>
      <c r="AH64">
        <v>15.326722999999999</v>
      </c>
      <c r="AI64">
        <v>472.1</v>
      </c>
      <c r="AJ64">
        <v>0</v>
      </c>
      <c r="AK64">
        <v>7</v>
      </c>
      <c r="AL64">
        <v>3188</v>
      </c>
      <c r="AM64" t="s">
        <v>575</v>
      </c>
      <c r="AN64" t="s">
        <v>576</v>
      </c>
      <c r="AO64">
        <v>1600.9780000000001</v>
      </c>
      <c r="AR64" t="s">
        <v>119</v>
      </c>
      <c r="AS64" t="s">
        <v>121</v>
      </c>
      <c r="AT64" t="s">
        <v>227</v>
      </c>
      <c r="AU64" t="s">
        <v>574</v>
      </c>
      <c r="AV64" t="s">
        <v>48</v>
      </c>
      <c r="AW64">
        <v>1</v>
      </c>
      <c r="BB64">
        <v>0.81640000000000001</v>
      </c>
      <c r="BC64" t="s">
        <v>67</v>
      </c>
      <c r="BF64" t="s">
        <v>119</v>
      </c>
      <c r="BG64" t="s">
        <v>121</v>
      </c>
      <c r="BH64" t="s">
        <v>574</v>
      </c>
      <c r="BI64">
        <v>9178</v>
      </c>
      <c r="BJ64">
        <v>1</v>
      </c>
      <c r="BK64" t="s">
        <v>227</v>
      </c>
      <c r="BL64" t="s">
        <v>178</v>
      </c>
      <c r="BM64">
        <v>0.81640000000000001</v>
      </c>
      <c r="BN64" t="s">
        <v>67</v>
      </c>
      <c r="BO64" t="s">
        <v>183</v>
      </c>
      <c r="BP64">
        <v>1600.9780000000001</v>
      </c>
    </row>
    <row r="65" spans="1:68" ht="16.5">
      <c r="A65" s="126" t="str">
        <f t="shared" si="18"/>
        <v>도영운수</v>
      </c>
      <c r="B65" s="127" t="str">
        <f t="shared" si="19"/>
        <v>이승기</v>
      </c>
      <c r="C65" s="128" t="str">
        <f t="shared" si="20"/>
        <v>F</v>
      </c>
      <c r="D65" s="129">
        <f t="shared" si="21"/>
        <v>0.76377371974870956</v>
      </c>
      <c r="E65" s="130">
        <f t="shared" si="22"/>
        <v>9046</v>
      </c>
      <c r="F65" s="258" t="str">
        <f t="shared" si="23"/>
        <v>523</v>
      </c>
      <c r="G65" s="131" t="str">
        <f t="shared" si="24"/>
        <v>70바3901</v>
      </c>
      <c r="H65" s="132">
        <f t="shared" si="25"/>
        <v>6</v>
      </c>
      <c r="I65" s="133">
        <f t="shared" si="26"/>
        <v>1298.0470000000003</v>
      </c>
      <c r="J65" s="134">
        <f t="shared" si="27"/>
        <v>1.0431282442153519E-2</v>
      </c>
      <c r="K65" s="134">
        <f t="shared" si="28"/>
        <v>0.36789891215049636</v>
      </c>
      <c r="L65" s="134">
        <f t="shared" si="29"/>
        <v>0.24729458948712946</v>
      </c>
      <c r="M65" s="135">
        <f t="shared" si="30"/>
        <v>17.556999999999999</v>
      </c>
      <c r="N65" s="136">
        <f t="shared" si="31"/>
        <v>0.14868805098215893</v>
      </c>
      <c r="O65" s="136">
        <f t="shared" si="32"/>
        <v>34.421283802369793</v>
      </c>
      <c r="P65" s="231">
        <f t="shared" si="33"/>
        <v>0</v>
      </c>
      <c r="Q65" s="232">
        <f t="shared" si="34"/>
        <v>2</v>
      </c>
      <c r="R65" s="232">
        <f t="shared" si="35"/>
        <v>463</v>
      </c>
      <c r="T65">
        <v>506</v>
      </c>
      <c r="U65">
        <v>9046</v>
      </c>
      <c r="V65" t="s">
        <v>380</v>
      </c>
      <c r="W65">
        <v>1345.098</v>
      </c>
      <c r="X65">
        <v>699.678</v>
      </c>
      <c r="Y65">
        <v>1.9219999999999999</v>
      </c>
      <c r="Z65">
        <v>17.556999999999999</v>
      </c>
      <c r="AA65">
        <v>86.27664</v>
      </c>
      <c r="AB65">
        <v>0.899976</v>
      </c>
      <c r="AC65">
        <v>31.741081999999999</v>
      </c>
      <c r="AD65" s="1">
        <v>321</v>
      </c>
      <c r="AE65">
        <v>2</v>
      </c>
      <c r="AF65">
        <v>463</v>
      </c>
      <c r="AG65">
        <v>72</v>
      </c>
      <c r="AH65">
        <v>15.590522999999999</v>
      </c>
      <c r="AI65">
        <v>286.60000000000002</v>
      </c>
      <c r="AJ65">
        <v>0</v>
      </c>
      <c r="AK65">
        <v>0</v>
      </c>
      <c r="AL65">
        <v>0</v>
      </c>
      <c r="AM65" t="s">
        <v>381</v>
      </c>
      <c r="AN65" t="s">
        <v>577</v>
      </c>
      <c r="AO65">
        <v>446.15800000000002</v>
      </c>
      <c r="AR65" t="s">
        <v>119</v>
      </c>
      <c r="AS65" t="s">
        <v>121</v>
      </c>
      <c r="AT65" t="s">
        <v>217</v>
      </c>
      <c r="AU65" t="s">
        <v>380</v>
      </c>
      <c r="AV65" t="s">
        <v>48</v>
      </c>
      <c r="AW65">
        <v>6</v>
      </c>
      <c r="BB65">
        <v>0.76377371974870956</v>
      </c>
      <c r="BC65" t="s">
        <v>70</v>
      </c>
      <c r="BF65" t="s">
        <v>119</v>
      </c>
      <c r="BG65" t="s">
        <v>121</v>
      </c>
      <c r="BH65" t="s">
        <v>380</v>
      </c>
      <c r="BI65">
        <v>9046</v>
      </c>
      <c r="BJ65">
        <v>6</v>
      </c>
      <c r="BK65" t="s">
        <v>217</v>
      </c>
      <c r="BL65" t="s">
        <v>230</v>
      </c>
      <c r="BM65">
        <v>0.76377371974870956</v>
      </c>
      <c r="BN65" t="s">
        <v>70</v>
      </c>
      <c r="BO65" t="s">
        <v>193</v>
      </c>
      <c r="BP65">
        <v>1298.0470000000003</v>
      </c>
    </row>
    <row r="66" spans="1:68" ht="16.5">
      <c r="A66" s="110" t="str">
        <f t="shared" si="18"/>
        <v>도영운수</v>
      </c>
      <c r="B66" s="111" t="str">
        <f t="shared" si="19"/>
        <v>이승인</v>
      </c>
      <c r="C66" s="112" t="str">
        <f t="shared" si="20"/>
        <v>F</v>
      </c>
      <c r="D66" s="113">
        <f t="shared" si="21"/>
        <v>0.74013810136898983</v>
      </c>
      <c r="E66" s="114">
        <f t="shared" si="22"/>
        <v>5353</v>
      </c>
      <c r="F66" s="259" t="str">
        <f t="shared" si="23"/>
        <v>순환46</v>
      </c>
      <c r="G66" s="115" t="str">
        <f t="shared" si="24"/>
        <v>71바5856</v>
      </c>
      <c r="H66" s="116">
        <f t="shared" si="25"/>
        <v>7</v>
      </c>
      <c r="I66" s="117">
        <f t="shared" si="26"/>
        <v>1405.7600000000002</v>
      </c>
      <c r="J66" s="118">
        <f t="shared" si="27"/>
        <v>2.179344687126545E-2</v>
      </c>
      <c r="K66" s="118">
        <f t="shared" si="28"/>
        <v>0.39478651598440051</v>
      </c>
      <c r="L66" s="118">
        <f t="shared" si="29"/>
        <v>0.22550079672205778</v>
      </c>
      <c r="M66" s="119">
        <f t="shared" si="30"/>
        <v>16.731000000000002</v>
      </c>
      <c r="N66" s="120">
        <f t="shared" si="31"/>
        <v>0.70848825609866695</v>
      </c>
      <c r="O66" s="120">
        <f t="shared" si="32"/>
        <v>24.017751881744811</v>
      </c>
      <c r="P66" s="233">
        <f t="shared" si="33"/>
        <v>6</v>
      </c>
      <c r="Q66" s="234">
        <f t="shared" si="34"/>
        <v>10</v>
      </c>
      <c r="R66" s="234">
        <f t="shared" si="35"/>
        <v>339</v>
      </c>
      <c r="T66">
        <v>506</v>
      </c>
      <c r="U66">
        <v>5353</v>
      </c>
      <c r="V66" t="s">
        <v>470</v>
      </c>
      <c r="W66">
        <v>1411.4559999999999</v>
      </c>
      <c r="X66">
        <v>787.745</v>
      </c>
      <c r="Y66">
        <v>1.792</v>
      </c>
      <c r="Z66">
        <v>16.731000000000002</v>
      </c>
      <c r="AA66">
        <v>96.345246000000003</v>
      </c>
      <c r="AB66">
        <v>2.0996950000000001</v>
      </c>
      <c r="AC66">
        <v>38.035803999999999</v>
      </c>
      <c r="AD66" s="1">
        <v>317</v>
      </c>
      <c r="AE66">
        <v>10</v>
      </c>
      <c r="AF66">
        <v>339</v>
      </c>
      <c r="AG66">
        <v>74</v>
      </c>
      <c r="AH66">
        <v>14.649979999999999</v>
      </c>
      <c r="AI66">
        <v>191.2</v>
      </c>
      <c r="AJ66">
        <v>0</v>
      </c>
      <c r="AK66">
        <v>6</v>
      </c>
      <c r="AL66">
        <v>399</v>
      </c>
      <c r="AM66" t="s">
        <v>471</v>
      </c>
      <c r="AN66" t="s">
        <v>578</v>
      </c>
      <c r="AO66">
        <v>442.601</v>
      </c>
      <c r="AR66" t="s">
        <v>119</v>
      </c>
      <c r="AS66" t="s">
        <v>125</v>
      </c>
      <c r="AT66" t="s">
        <v>266</v>
      </c>
      <c r="AU66" t="s">
        <v>470</v>
      </c>
      <c r="AV66" t="s">
        <v>48</v>
      </c>
      <c r="AW66">
        <v>7</v>
      </c>
      <c r="BB66">
        <v>0.74013810136898983</v>
      </c>
      <c r="BC66" t="s">
        <v>70</v>
      </c>
      <c r="BF66" t="s">
        <v>119</v>
      </c>
      <c r="BG66" t="s">
        <v>125</v>
      </c>
      <c r="BH66" t="s">
        <v>470</v>
      </c>
      <c r="BI66">
        <v>5353</v>
      </c>
      <c r="BJ66">
        <v>7</v>
      </c>
      <c r="BK66" t="s">
        <v>266</v>
      </c>
      <c r="BL66" t="s">
        <v>225</v>
      </c>
      <c r="BM66">
        <v>0.74013810136898983</v>
      </c>
      <c r="BN66" t="s">
        <v>70</v>
      </c>
      <c r="BO66" t="s">
        <v>193</v>
      </c>
      <c r="BP66">
        <v>1405.7600000000002</v>
      </c>
    </row>
    <row r="67" spans="1:68" ht="16.5">
      <c r="A67" s="126" t="str">
        <f t="shared" si="18"/>
        <v>도영운수</v>
      </c>
      <c r="B67" s="127" t="str">
        <f t="shared" si="19"/>
        <v>이승호</v>
      </c>
      <c r="C67" s="128" t="str">
        <f t="shared" si="20"/>
        <v>C</v>
      </c>
      <c r="D67" s="129">
        <f t="shared" si="21"/>
        <v>0.86619047619047618</v>
      </c>
      <c r="E67" s="130">
        <f t="shared" si="22"/>
        <v>9517</v>
      </c>
      <c r="F67" s="258" t="str">
        <f t="shared" si="23"/>
        <v>55</v>
      </c>
      <c r="G67" s="131" t="str">
        <f t="shared" si="24"/>
        <v>71바5890</v>
      </c>
      <c r="H67" s="132">
        <f t="shared" si="25"/>
        <v>1</v>
      </c>
      <c r="I67" s="133">
        <f t="shared" si="26"/>
        <v>1432.3330000000001</v>
      </c>
      <c r="J67" s="134">
        <f t="shared" si="27"/>
        <v>2.1997079892768757E-2</v>
      </c>
      <c r="K67" s="134">
        <f t="shared" si="28"/>
        <v>0.3868045105854705</v>
      </c>
      <c r="L67" s="134">
        <f t="shared" si="29"/>
        <v>0.16127534588674561</v>
      </c>
      <c r="M67" s="135">
        <f t="shared" si="30"/>
        <v>14.782999999999999</v>
      </c>
      <c r="N67" s="136">
        <f t="shared" si="31"/>
        <v>0.76797783755593141</v>
      </c>
      <c r="O67" s="136">
        <f t="shared" si="32"/>
        <v>25.482900973446817</v>
      </c>
      <c r="P67" s="231">
        <f t="shared" si="33"/>
        <v>9</v>
      </c>
      <c r="Q67" s="232">
        <f t="shared" si="34"/>
        <v>11</v>
      </c>
      <c r="R67" s="232">
        <f t="shared" si="35"/>
        <v>365</v>
      </c>
      <c r="T67">
        <v>506</v>
      </c>
      <c r="U67">
        <v>9517</v>
      </c>
      <c r="V67" t="s">
        <v>472</v>
      </c>
      <c r="W67">
        <v>1432.3330000000001</v>
      </c>
      <c r="X67">
        <v>787.45299999999997</v>
      </c>
      <c r="Y67">
        <v>1.819</v>
      </c>
      <c r="Z67">
        <v>14.782999999999999</v>
      </c>
      <c r="AA67">
        <v>91.715810000000005</v>
      </c>
      <c r="AB67">
        <v>2.0174799999999999</v>
      </c>
      <c r="AC67">
        <v>35.476089000000002</v>
      </c>
      <c r="AD67" s="1">
        <v>231</v>
      </c>
      <c r="AE67">
        <v>11</v>
      </c>
      <c r="AF67">
        <v>365</v>
      </c>
      <c r="AG67">
        <v>73</v>
      </c>
      <c r="AH67">
        <v>15.617077999999999</v>
      </c>
      <c r="AI67">
        <v>857.7</v>
      </c>
      <c r="AJ67">
        <v>0</v>
      </c>
      <c r="AK67">
        <v>9</v>
      </c>
      <c r="AL67">
        <v>789</v>
      </c>
      <c r="AM67" t="s">
        <v>473</v>
      </c>
      <c r="AN67" t="s">
        <v>579</v>
      </c>
      <c r="AO67">
        <v>1432.3330000000001</v>
      </c>
      <c r="AR67" t="s">
        <v>119</v>
      </c>
      <c r="AS67" t="s">
        <v>122</v>
      </c>
      <c r="AT67" t="s">
        <v>466</v>
      </c>
      <c r="AU67" t="s">
        <v>472</v>
      </c>
      <c r="AV67" t="s">
        <v>48</v>
      </c>
      <c r="AW67">
        <v>1</v>
      </c>
      <c r="BB67">
        <v>0.86619047619047618</v>
      </c>
      <c r="BC67" t="s">
        <v>69</v>
      </c>
      <c r="BF67" t="s">
        <v>119</v>
      </c>
      <c r="BG67" t="s">
        <v>122</v>
      </c>
      <c r="BH67" t="s">
        <v>472</v>
      </c>
      <c r="BI67">
        <v>9517</v>
      </c>
      <c r="BJ67">
        <v>1</v>
      </c>
      <c r="BK67" t="s">
        <v>466</v>
      </c>
      <c r="BL67" t="s">
        <v>178</v>
      </c>
      <c r="BM67">
        <v>0.86619047619047618</v>
      </c>
      <c r="BN67" t="s">
        <v>69</v>
      </c>
      <c r="BO67" t="s">
        <v>181</v>
      </c>
      <c r="BP67">
        <v>1432.3330000000001</v>
      </c>
    </row>
    <row r="68" spans="1:68" ht="16.5">
      <c r="A68" s="110" t="str">
        <f t="shared" si="18"/>
        <v>도영운수</v>
      </c>
      <c r="B68" s="111" t="str">
        <f t="shared" si="19"/>
        <v>이영선</v>
      </c>
      <c r="C68" s="112" t="str">
        <f t="shared" si="20"/>
        <v>C</v>
      </c>
      <c r="D68" s="113">
        <f t="shared" si="21"/>
        <v>0.88460391879470857</v>
      </c>
      <c r="E68" s="114">
        <f t="shared" si="22"/>
        <v>3385</v>
      </c>
      <c r="F68" s="259" t="str">
        <f t="shared" si="23"/>
        <v>523</v>
      </c>
      <c r="G68" s="115" t="str">
        <f t="shared" si="24"/>
        <v>70바3910</v>
      </c>
      <c r="H68" s="116">
        <f t="shared" si="25"/>
        <v>6</v>
      </c>
      <c r="I68" s="117">
        <f t="shared" si="26"/>
        <v>996.74400000000003</v>
      </c>
      <c r="J68" s="118">
        <f t="shared" si="27"/>
        <v>1.3241653913928491E-2</v>
      </c>
      <c r="K68" s="118">
        <f t="shared" si="28"/>
        <v>0.33212772017718234</v>
      </c>
      <c r="L68" s="118">
        <f t="shared" si="29"/>
        <v>0.1464769288804347</v>
      </c>
      <c r="M68" s="119">
        <f t="shared" si="30"/>
        <v>11.654999999999999</v>
      </c>
      <c r="N68" s="120">
        <f t="shared" si="31"/>
        <v>0.10032666361673609</v>
      </c>
      <c r="O68" s="120">
        <f t="shared" si="32"/>
        <v>14.447039560809998</v>
      </c>
      <c r="P68" s="233">
        <f t="shared" si="33"/>
        <v>1</v>
      </c>
      <c r="Q68" s="234">
        <f t="shared" si="34"/>
        <v>1</v>
      </c>
      <c r="R68" s="234">
        <f t="shared" si="35"/>
        <v>144</v>
      </c>
      <c r="T68">
        <v>506</v>
      </c>
      <c r="U68">
        <v>3385</v>
      </c>
      <c r="V68" t="s">
        <v>382</v>
      </c>
      <c r="W68">
        <v>996.74400000000003</v>
      </c>
      <c r="X68">
        <v>502.99</v>
      </c>
      <c r="Y68">
        <v>1.982</v>
      </c>
      <c r="Z68">
        <v>11.654999999999999</v>
      </c>
      <c r="AA68">
        <v>64.673039000000003</v>
      </c>
      <c r="AB68">
        <v>0.85637799999999997</v>
      </c>
      <c r="AC68">
        <v>21.479709</v>
      </c>
      <c r="AD68" s="1">
        <v>146</v>
      </c>
      <c r="AE68">
        <v>1</v>
      </c>
      <c r="AF68">
        <v>144</v>
      </c>
      <c r="AG68">
        <v>71</v>
      </c>
      <c r="AH68">
        <v>15.412048</v>
      </c>
      <c r="AI68">
        <v>44.9</v>
      </c>
      <c r="AJ68">
        <v>0</v>
      </c>
      <c r="AK68">
        <v>1</v>
      </c>
      <c r="AL68">
        <v>1862</v>
      </c>
      <c r="AM68" t="s">
        <v>383</v>
      </c>
      <c r="AN68" t="s">
        <v>580</v>
      </c>
      <c r="AO68">
        <v>505.274</v>
      </c>
      <c r="AR68" t="s">
        <v>119</v>
      </c>
      <c r="AS68" t="s">
        <v>121</v>
      </c>
      <c r="AT68" t="s">
        <v>224</v>
      </c>
      <c r="AU68" t="s">
        <v>382</v>
      </c>
      <c r="AV68" t="s">
        <v>48</v>
      </c>
      <c r="AW68">
        <v>6</v>
      </c>
      <c r="BB68">
        <v>0.88460391879470857</v>
      </c>
      <c r="BC68" t="s">
        <v>69</v>
      </c>
      <c r="BF68" t="s">
        <v>119</v>
      </c>
      <c r="BG68" t="s">
        <v>121</v>
      </c>
      <c r="BH68" t="s">
        <v>382</v>
      </c>
      <c r="BI68">
        <v>3385</v>
      </c>
      <c r="BJ68">
        <v>6</v>
      </c>
      <c r="BK68" t="s">
        <v>224</v>
      </c>
      <c r="BL68" t="s">
        <v>496</v>
      </c>
      <c r="BM68">
        <v>0.88460391879470857</v>
      </c>
      <c r="BN68" t="s">
        <v>69</v>
      </c>
      <c r="BO68" t="s">
        <v>181</v>
      </c>
      <c r="BP68">
        <v>996.74400000000003</v>
      </c>
    </row>
    <row r="69" spans="1:68" ht="16.5">
      <c r="A69" s="126" t="str">
        <f t="shared" si="18"/>
        <v>도영운수</v>
      </c>
      <c r="B69" s="127" t="str">
        <f t="shared" si="19"/>
        <v>이재성</v>
      </c>
      <c r="C69" s="128" t="str">
        <f t="shared" si="20"/>
        <v>C</v>
      </c>
      <c r="D69" s="129">
        <f t="shared" si="21"/>
        <v>0.88880000000000003</v>
      </c>
      <c r="E69" s="130">
        <f t="shared" si="22"/>
        <v>6773</v>
      </c>
      <c r="F69" s="258" t="str">
        <f t="shared" si="23"/>
        <v>35</v>
      </c>
      <c r="G69" s="131" t="str">
        <f t="shared" si="24"/>
        <v>71바5876</v>
      </c>
      <c r="H69" s="132">
        <f t="shared" si="25"/>
        <v>1</v>
      </c>
      <c r="I69" s="133">
        <f t="shared" si="26"/>
        <v>2258.7049999999999</v>
      </c>
      <c r="J69" s="134">
        <f t="shared" si="27"/>
        <v>2.8840320693523127E-2</v>
      </c>
      <c r="K69" s="134">
        <f t="shared" si="28"/>
        <v>0.38619124136036903</v>
      </c>
      <c r="L69" s="134">
        <f t="shared" si="29"/>
        <v>0.15495604782386369</v>
      </c>
      <c r="M69" s="135">
        <f t="shared" si="30"/>
        <v>16.21</v>
      </c>
      <c r="N69" s="136">
        <f t="shared" si="31"/>
        <v>4.33490994007854E-2</v>
      </c>
      <c r="O69" s="136">
        <f t="shared" si="32"/>
        <v>20.634171314773848</v>
      </c>
      <c r="P69" s="231">
        <f t="shared" si="33"/>
        <v>35</v>
      </c>
      <c r="Q69" s="232">
        <f t="shared" si="34"/>
        <v>1</v>
      </c>
      <c r="R69" s="232">
        <f t="shared" si="35"/>
        <v>476</v>
      </c>
      <c r="T69">
        <v>506</v>
      </c>
      <c r="U69">
        <v>6773</v>
      </c>
      <c r="V69" t="s">
        <v>384</v>
      </c>
      <c r="W69">
        <v>2306.8530000000001</v>
      </c>
      <c r="X69">
        <v>1041.5150000000001</v>
      </c>
      <c r="Y69">
        <v>2.2149999999999999</v>
      </c>
      <c r="Z69">
        <v>16.21</v>
      </c>
      <c r="AA69">
        <v>137.615252</v>
      </c>
      <c r="AB69">
        <v>3.9688680000000001</v>
      </c>
      <c r="AC69">
        <v>53.145805000000003</v>
      </c>
      <c r="AD69" s="1">
        <v>350</v>
      </c>
      <c r="AE69">
        <v>1</v>
      </c>
      <c r="AF69">
        <v>476</v>
      </c>
      <c r="AG69">
        <v>74</v>
      </c>
      <c r="AH69">
        <v>16.763061</v>
      </c>
      <c r="AI69">
        <v>1223.7</v>
      </c>
      <c r="AJ69">
        <v>0</v>
      </c>
      <c r="AK69">
        <v>35</v>
      </c>
      <c r="AL69">
        <v>9251</v>
      </c>
      <c r="AM69" t="s">
        <v>385</v>
      </c>
      <c r="AN69" t="s">
        <v>581</v>
      </c>
      <c r="AO69">
        <v>2258.7049999999999</v>
      </c>
      <c r="AR69" t="s">
        <v>119</v>
      </c>
      <c r="AS69" t="s">
        <v>120</v>
      </c>
      <c r="AT69" t="s">
        <v>213</v>
      </c>
      <c r="AU69" t="s">
        <v>384</v>
      </c>
      <c r="AV69" t="s">
        <v>48</v>
      </c>
      <c r="AW69">
        <v>1</v>
      </c>
      <c r="BB69">
        <v>0.88880000000000003</v>
      </c>
      <c r="BC69" t="s">
        <v>69</v>
      </c>
      <c r="BF69" t="s">
        <v>119</v>
      </c>
      <c r="BG69" t="s">
        <v>120</v>
      </c>
      <c r="BH69" t="s">
        <v>384</v>
      </c>
      <c r="BI69">
        <v>6773</v>
      </c>
      <c r="BJ69">
        <v>1</v>
      </c>
      <c r="BK69" t="s">
        <v>213</v>
      </c>
      <c r="BL69" t="s">
        <v>178</v>
      </c>
      <c r="BM69">
        <v>0.88880000000000003</v>
      </c>
      <c r="BN69" t="s">
        <v>69</v>
      </c>
      <c r="BO69" t="s">
        <v>181</v>
      </c>
      <c r="BP69">
        <v>2258.7049999999999</v>
      </c>
    </row>
    <row r="70" spans="1:68" ht="16.5">
      <c r="A70" s="110" t="str">
        <f t="shared" si="18"/>
        <v>도영운수</v>
      </c>
      <c r="B70" s="111" t="str">
        <f t="shared" si="19"/>
        <v>이종수</v>
      </c>
      <c r="C70" s="112" t="str">
        <f t="shared" si="20"/>
        <v>F</v>
      </c>
      <c r="D70" s="113">
        <f t="shared" si="21"/>
        <v>0.68446636148627793</v>
      </c>
      <c r="E70" s="114">
        <f t="shared" si="22"/>
        <v>2447</v>
      </c>
      <c r="F70" s="259" t="str">
        <f t="shared" si="23"/>
        <v>순환46</v>
      </c>
      <c r="G70" s="115" t="str">
        <f t="shared" si="24"/>
        <v>71바5856</v>
      </c>
      <c r="H70" s="116">
        <f t="shared" si="25"/>
        <v>6</v>
      </c>
      <c r="I70" s="117">
        <f t="shared" si="26"/>
        <v>1374.393</v>
      </c>
      <c r="J70" s="118">
        <f t="shared" si="27"/>
        <v>3.0739650878760065E-2</v>
      </c>
      <c r="K70" s="118">
        <f t="shared" si="28"/>
        <v>0.40535930995400188</v>
      </c>
      <c r="L70" s="118">
        <f t="shared" si="29"/>
        <v>0.22991968090640741</v>
      </c>
      <c r="M70" s="119">
        <f t="shared" si="30"/>
        <v>18.471</v>
      </c>
      <c r="N70" s="120">
        <f t="shared" si="31"/>
        <v>0.20829225347223185</v>
      </c>
      <c r="O70" s="120">
        <f t="shared" si="32"/>
        <v>44.921695998844669</v>
      </c>
      <c r="P70" s="233">
        <f t="shared" si="33"/>
        <v>9</v>
      </c>
      <c r="Q70" s="234">
        <f t="shared" si="34"/>
        <v>3</v>
      </c>
      <c r="R70" s="234">
        <f t="shared" si="35"/>
        <v>647</v>
      </c>
      <c r="T70">
        <v>506</v>
      </c>
      <c r="U70">
        <v>2447</v>
      </c>
      <c r="V70" t="s">
        <v>484</v>
      </c>
      <c r="W70">
        <v>1440.2840000000001</v>
      </c>
      <c r="X70">
        <v>826.41600000000005</v>
      </c>
      <c r="Y70">
        <v>1.7430000000000001</v>
      </c>
      <c r="Z70">
        <v>18.471</v>
      </c>
      <c r="AA70">
        <v>104.415532</v>
      </c>
      <c r="AB70">
        <v>3.2096969999999998</v>
      </c>
      <c r="AC70">
        <v>42.325808000000002</v>
      </c>
      <c r="AD70" s="1">
        <v>316</v>
      </c>
      <c r="AE70">
        <v>3</v>
      </c>
      <c r="AF70">
        <v>647</v>
      </c>
      <c r="AG70">
        <v>70</v>
      </c>
      <c r="AH70">
        <v>13.793771</v>
      </c>
      <c r="AI70">
        <v>338</v>
      </c>
      <c r="AJ70">
        <v>0</v>
      </c>
      <c r="AK70">
        <v>9</v>
      </c>
      <c r="AL70">
        <v>2746</v>
      </c>
      <c r="AM70" t="s">
        <v>485</v>
      </c>
      <c r="AN70" t="s">
        <v>582</v>
      </c>
      <c r="AO70">
        <v>591.33799999999997</v>
      </c>
      <c r="AR70" t="s">
        <v>119</v>
      </c>
      <c r="AS70" t="s">
        <v>125</v>
      </c>
      <c r="AT70" t="s">
        <v>266</v>
      </c>
      <c r="AU70" t="s">
        <v>484</v>
      </c>
      <c r="AV70" t="s">
        <v>48</v>
      </c>
      <c r="AW70">
        <v>6</v>
      </c>
      <c r="BB70">
        <v>0.68446636148627793</v>
      </c>
      <c r="BC70" t="s">
        <v>70</v>
      </c>
      <c r="BF70" t="s">
        <v>119</v>
      </c>
      <c r="BG70" t="s">
        <v>125</v>
      </c>
      <c r="BH70" t="s">
        <v>484</v>
      </c>
      <c r="BI70">
        <v>2447</v>
      </c>
      <c r="BJ70">
        <v>6</v>
      </c>
      <c r="BK70" t="s">
        <v>266</v>
      </c>
      <c r="BL70" t="s">
        <v>231</v>
      </c>
      <c r="BM70">
        <v>0.68446636148627793</v>
      </c>
      <c r="BN70" t="s">
        <v>70</v>
      </c>
      <c r="BO70" t="s">
        <v>193</v>
      </c>
      <c r="BP70">
        <v>1374.393</v>
      </c>
    </row>
    <row r="71" spans="1:68" ht="16.5">
      <c r="A71" s="126" t="str">
        <f t="shared" si="18"/>
        <v>도영운수</v>
      </c>
      <c r="B71" s="127" t="str">
        <f t="shared" si="19"/>
        <v>이진호</v>
      </c>
      <c r="C71" s="128" t="str">
        <f t="shared" si="20"/>
        <v>D</v>
      </c>
      <c r="D71" s="129">
        <f t="shared" si="21"/>
        <v>0.8071429675650702</v>
      </c>
      <c r="E71" s="130">
        <f t="shared" si="22"/>
        <v>1406</v>
      </c>
      <c r="F71" s="258" t="str">
        <f t="shared" si="23"/>
        <v>35</v>
      </c>
      <c r="G71" s="131" t="str">
        <f t="shared" si="24"/>
        <v>71바5886</v>
      </c>
      <c r="H71" s="132">
        <f t="shared" si="25"/>
        <v>3</v>
      </c>
      <c r="I71" s="133">
        <f t="shared" si="26"/>
        <v>2507.3719999999998</v>
      </c>
      <c r="J71" s="134">
        <f t="shared" si="27"/>
        <v>3.138699531772593E-2</v>
      </c>
      <c r="K71" s="134">
        <f t="shared" si="28"/>
        <v>0.39568512934574795</v>
      </c>
      <c r="L71" s="134">
        <f t="shared" si="29"/>
        <v>4.8257697701019238E-2</v>
      </c>
      <c r="M71" s="135">
        <f t="shared" si="30"/>
        <v>15.198</v>
      </c>
      <c r="N71" s="136">
        <f t="shared" si="31"/>
        <v>0.19941197397115387</v>
      </c>
      <c r="O71" s="136">
        <f t="shared" si="32"/>
        <v>50.889935757438465</v>
      </c>
      <c r="P71" s="231">
        <f t="shared" si="33"/>
        <v>138</v>
      </c>
      <c r="Q71" s="232">
        <f t="shared" si="34"/>
        <v>5</v>
      </c>
      <c r="R71" s="232">
        <f t="shared" si="35"/>
        <v>1276</v>
      </c>
      <c r="T71">
        <v>506</v>
      </c>
      <c r="U71">
        <v>1406</v>
      </c>
      <c r="V71" t="s">
        <v>386</v>
      </c>
      <c r="W71">
        <v>2507.3719999999998</v>
      </c>
      <c r="X71">
        <v>1345.373</v>
      </c>
      <c r="Y71">
        <v>1.8640000000000001</v>
      </c>
      <c r="Z71">
        <v>15.198</v>
      </c>
      <c r="AA71">
        <v>157.185801</v>
      </c>
      <c r="AB71">
        <v>4.9335899999999997</v>
      </c>
      <c r="AC71">
        <v>62.196083999999999</v>
      </c>
      <c r="AD71" s="1">
        <v>121</v>
      </c>
      <c r="AE71">
        <v>5</v>
      </c>
      <c r="AF71">
        <v>1276</v>
      </c>
      <c r="AG71">
        <v>76</v>
      </c>
      <c r="AH71">
        <v>15.951644</v>
      </c>
      <c r="AI71">
        <v>4213.3</v>
      </c>
      <c r="AJ71">
        <v>0</v>
      </c>
      <c r="AK71">
        <v>138</v>
      </c>
      <c r="AL71">
        <v>11471</v>
      </c>
      <c r="AM71" t="s">
        <v>387</v>
      </c>
      <c r="AN71" t="s">
        <v>583</v>
      </c>
      <c r="AO71">
        <v>2210.1880000000001</v>
      </c>
      <c r="AR71" t="s">
        <v>119</v>
      </c>
      <c r="AS71" t="s">
        <v>120</v>
      </c>
      <c r="AT71" t="s">
        <v>214</v>
      </c>
      <c r="AU71" t="s">
        <v>386</v>
      </c>
      <c r="AV71" t="s">
        <v>48</v>
      </c>
      <c r="AW71">
        <v>3</v>
      </c>
      <c r="BB71">
        <v>0.8071429675650702</v>
      </c>
      <c r="BC71" t="s">
        <v>67</v>
      </c>
      <c r="BF71" t="s">
        <v>119</v>
      </c>
      <c r="BG71" t="s">
        <v>120</v>
      </c>
      <c r="BH71" t="s">
        <v>386</v>
      </c>
      <c r="BI71">
        <v>1406</v>
      </c>
      <c r="BJ71">
        <v>3</v>
      </c>
      <c r="BK71" t="s">
        <v>214</v>
      </c>
      <c r="BL71" t="s">
        <v>199</v>
      </c>
      <c r="BM71">
        <v>0.8071429675650702</v>
      </c>
      <c r="BN71" t="s">
        <v>67</v>
      </c>
      <c r="BO71" t="s">
        <v>183</v>
      </c>
      <c r="BP71">
        <v>2507.3719999999998</v>
      </c>
    </row>
    <row r="72" spans="1:68" ht="16.5">
      <c r="A72" s="110" t="str">
        <f t="shared" ref="A72:A87" si="36">BF72</f>
        <v>도영운수</v>
      </c>
      <c r="B72" s="111" t="str">
        <f t="shared" ref="B72:B87" si="37">BH72</f>
        <v>이창훈</v>
      </c>
      <c r="C72" s="112" t="str">
        <f t="shared" ref="C72:C87" si="38">BN72</f>
        <v>F</v>
      </c>
      <c r="D72" s="113">
        <f t="shared" ref="D72:D87" si="39">BM72</f>
        <v>0.79039999999999999</v>
      </c>
      <c r="E72" s="114">
        <f t="shared" ref="E72:E87" si="40">U72</f>
        <v>5336</v>
      </c>
      <c r="F72" s="259" t="str">
        <f t="shared" ref="F72:F87" si="41">BG72</f>
        <v>35</v>
      </c>
      <c r="G72" s="115" t="str">
        <f t="shared" ref="G72:G87" si="42">BK72</f>
        <v>71바5876</v>
      </c>
      <c r="H72" s="116">
        <f t="shared" ref="H72:H87" si="43">BJ72</f>
        <v>1</v>
      </c>
      <c r="I72" s="117">
        <f t="shared" ref="I72:I87" si="44">BP72</f>
        <v>2588.2710000000002</v>
      </c>
      <c r="J72" s="118">
        <f t="shared" ref="J72:J87" si="45">AB72/AA72</f>
        <v>1.165714519503923E-2</v>
      </c>
      <c r="K72" s="118">
        <f t="shared" ref="K72:K87" si="46">AC72/AA72</f>
        <v>0.40518781036078844</v>
      </c>
      <c r="L72" s="118">
        <f t="shared" ref="L72:L87" si="47">AD72/I72</f>
        <v>0.15067973948632116</v>
      </c>
      <c r="M72" s="119">
        <f t="shared" ref="M72:M87" si="48">Z72</f>
        <v>19.431999999999999</v>
      </c>
      <c r="N72" s="120">
        <f t="shared" ref="N72:N87" si="49">AE72*100/W72</f>
        <v>0.34772247573766424</v>
      </c>
      <c r="O72" s="120">
        <f t="shared" ref="O72:O87" si="50">AF72*100/W72</f>
        <v>43.194858652745403</v>
      </c>
      <c r="P72" s="233">
        <f t="shared" ref="P72:P87" si="51">AK72</f>
        <v>60</v>
      </c>
      <c r="Q72" s="234">
        <f t="shared" ref="Q72:Q87" si="52">AE72</f>
        <v>9</v>
      </c>
      <c r="R72" s="234">
        <f t="shared" ref="R72:R87" si="53">AF72</f>
        <v>1118</v>
      </c>
      <c r="T72">
        <v>506</v>
      </c>
      <c r="U72">
        <v>5336</v>
      </c>
      <c r="V72" t="s">
        <v>388</v>
      </c>
      <c r="W72">
        <v>2588.2710000000002</v>
      </c>
      <c r="X72">
        <v>1309.682</v>
      </c>
      <c r="Y72">
        <v>1.976</v>
      </c>
      <c r="Z72">
        <v>19.431999999999999</v>
      </c>
      <c r="AA72">
        <v>152.90913599999999</v>
      </c>
      <c r="AB72">
        <v>1.782484</v>
      </c>
      <c r="AC72">
        <v>61.956918000000002</v>
      </c>
      <c r="AD72" s="1">
        <v>390</v>
      </c>
      <c r="AE72">
        <v>9</v>
      </c>
      <c r="AF72">
        <v>1118</v>
      </c>
      <c r="AG72">
        <v>76</v>
      </c>
      <c r="AH72">
        <v>16.926856000000001</v>
      </c>
      <c r="AI72">
        <v>3057.2</v>
      </c>
      <c r="AJ72">
        <v>0</v>
      </c>
      <c r="AK72">
        <v>60</v>
      </c>
      <c r="AL72">
        <v>15691</v>
      </c>
      <c r="AM72" t="s">
        <v>389</v>
      </c>
      <c r="AN72" t="s">
        <v>584</v>
      </c>
      <c r="AO72">
        <v>2588.2710000000002</v>
      </c>
      <c r="AR72" t="s">
        <v>119</v>
      </c>
      <c r="AS72" t="s">
        <v>120</v>
      </c>
      <c r="AT72" t="s">
        <v>213</v>
      </c>
      <c r="AU72" t="s">
        <v>388</v>
      </c>
      <c r="AV72" t="s">
        <v>48</v>
      </c>
      <c r="AW72">
        <v>1</v>
      </c>
      <c r="BB72">
        <v>0.79039999999999999</v>
      </c>
      <c r="BC72" t="s">
        <v>70</v>
      </c>
      <c r="BF72" t="s">
        <v>119</v>
      </c>
      <c r="BG72" t="s">
        <v>120</v>
      </c>
      <c r="BH72" t="s">
        <v>388</v>
      </c>
      <c r="BI72">
        <v>5336</v>
      </c>
      <c r="BJ72">
        <v>1</v>
      </c>
      <c r="BK72" t="s">
        <v>213</v>
      </c>
      <c r="BL72" t="s">
        <v>178</v>
      </c>
      <c r="BM72">
        <v>0.79039999999999999</v>
      </c>
      <c r="BN72" t="s">
        <v>70</v>
      </c>
      <c r="BO72" t="s">
        <v>193</v>
      </c>
      <c r="BP72">
        <v>2588.2710000000002</v>
      </c>
    </row>
    <row r="73" spans="1:68" ht="16.5">
      <c r="A73" s="126" t="str">
        <f t="shared" si="36"/>
        <v>도영운수</v>
      </c>
      <c r="B73" s="127" t="str">
        <f t="shared" si="37"/>
        <v>이태현</v>
      </c>
      <c r="C73" s="128" t="str">
        <f t="shared" si="38"/>
        <v>C</v>
      </c>
      <c r="D73" s="129">
        <f t="shared" si="39"/>
        <v>0.88384932755234769</v>
      </c>
      <c r="E73" s="130">
        <f t="shared" si="40"/>
        <v>2661</v>
      </c>
      <c r="F73" s="258" t="str">
        <f t="shared" si="41"/>
        <v>523</v>
      </c>
      <c r="G73" s="131" t="str">
        <f t="shared" si="42"/>
        <v>70바3910</v>
      </c>
      <c r="H73" s="132">
        <f t="shared" si="43"/>
        <v>3</v>
      </c>
      <c r="I73" s="133">
        <f t="shared" si="44"/>
        <v>2247.1010000000001</v>
      </c>
      <c r="J73" s="134">
        <f t="shared" si="45"/>
        <v>7.4438935788665528E-3</v>
      </c>
      <c r="K73" s="134">
        <f t="shared" si="46"/>
        <v>0.33401905110083674</v>
      </c>
      <c r="L73" s="134">
        <f t="shared" si="47"/>
        <v>0.15531122099095679</v>
      </c>
      <c r="M73" s="135">
        <f t="shared" si="48"/>
        <v>12.882999999999999</v>
      </c>
      <c r="N73" s="136">
        <f t="shared" si="49"/>
        <v>0.13350534755669638</v>
      </c>
      <c r="O73" s="136">
        <f t="shared" si="50"/>
        <v>41.831675567764862</v>
      </c>
      <c r="P73" s="231">
        <f t="shared" si="51"/>
        <v>2</v>
      </c>
      <c r="Q73" s="232">
        <f t="shared" si="52"/>
        <v>3</v>
      </c>
      <c r="R73" s="232">
        <f t="shared" si="53"/>
        <v>940</v>
      </c>
      <c r="T73">
        <v>506</v>
      </c>
      <c r="U73">
        <v>2661</v>
      </c>
      <c r="V73" t="s">
        <v>390</v>
      </c>
      <c r="W73">
        <v>2247.1010000000001</v>
      </c>
      <c r="X73">
        <v>1158.201</v>
      </c>
      <c r="Y73">
        <v>1.94</v>
      </c>
      <c r="Z73">
        <v>12.882999999999999</v>
      </c>
      <c r="AA73">
        <v>130.266908</v>
      </c>
      <c r="AB73">
        <v>0.96969300000000003</v>
      </c>
      <c r="AC73">
        <v>43.511628999999999</v>
      </c>
      <c r="AD73" s="1">
        <v>349</v>
      </c>
      <c r="AE73">
        <v>3</v>
      </c>
      <c r="AF73">
        <v>940</v>
      </c>
      <c r="AG73">
        <v>79</v>
      </c>
      <c r="AH73">
        <v>17.249974999999999</v>
      </c>
      <c r="AI73">
        <v>488.8</v>
      </c>
      <c r="AJ73">
        <v>0</v>
      </c>
      <c r="AK73">
        <v>2</v>
      </c>
      <c r="AL73">
        <v>118</v>
      </c>
      <c r="AM73" t="s">
        <v>391</v>
      </c>
      <c r="AN73" t="s">
        <v>585</v>
      </c>
      <c r="AO73">
        <v>2048.1280000000002</v>
      </c>
      <c r="AR73" t="s">
        <v>119</v>
      </c>
      <c r="AS73" t="s">
        <v>121</v>
      </c>
      <c r="AT73" t="s">
        <v>224</v>
      </c>
      <c r="AU73" t="s">
        <v>390</v>
      </c>
      <c r="AV73" t="s">
        <v>48</v>
      </c>
      <c r="AW73">
        <v>3</v>
      </c>
      <c r="BB73">
        <v>0.88384932755234769</v>
      </c>
      <c r="BC73" t="s">
        <v>69</v>
      </c>
      <c r="BF73" t="s">
        <v>119</v>
      </c>
      <c r="BG73" t="s">
        <v>121</v>
      </c>
      <c r="BH73" t="s">
        <v>390</v>
      </c>
      <c r="BI73">
        <v>2661</v>
      </c>
      <c r="BJ73">
        <v>3</v>
      </c>
      <c r="BK73" t="s">
        <v>224</v>
      </c>
      <c r="BL73" t="s">
        <v>225</v>
      </c>
      <c r="BM73">
        <v>0.88384932755234769</v>
      </c>
      <c r="BN73" t="s">
        <v>69</v>
      </c>
      <c r="BO73" t="s">
        <v>181</v>
      </c>
      <c r="BP73">
        <v>2247.1010000000001</v>
      </c>
    </row>
    <row r="74" spans="1:68" ht="16.5">
      <c r="A74" s="110" t="str">
        <f t="shared" si="36"/>
        <v>도영운수</v>
      </c>
      <c r="B74" s="111" t="str">
        <f t="shared" si="37"/>
        <v>이한승</v>
      </c>
      <c r="C74" s="112" t="str">
        <f t="shared" si="38"/>
        <v>B</v>
      </c>
      <c r="D74" s="113">
        <f t="shared" si="39"/>
        <v>0.90190476190476188</v>
      </c>
      <c r="E74" s="114">
        <f t="shared" si="40"/>
        <v>2576</v>
      </c>
      <c r="F74" s="259" t="str">
        <f t="shared" si="41"/>
        <v>55</v>
      </c>
      <c r="G74" s="115" t="str">
        <f t="shared" si="42"/>
        <v>71바5900</v>
      </c>
      <c r="H74" s="116">
        <f t="shared" si="43"/>
        <v>1</v>
      </c>
      <c r="I74" s="117">
        <f t="shared" si="44"/>
        <v>2811.6979999999999</v>
      </c>
      <c r="J74" s="118">
        <f t="shared" si="45"/>
        <v>7.3345991512113948E-3</v>
      </c>
      <c r="K74" s="118">
        <f t="shared" si="46"/>
        <v>0.35989403425091088</v>
      </c>
      <c r="L74" s="118">
        <f t="shared" si="47"/>
        <v>0.22299692214455466</v>
      </c>
      <c r="M74" s="119">
        <f t="shared" si="48"/>
        <v>12.755000000000001</v>
      </c>
      <c r="N74" s="120">
        <f t="shared" si="49"/>
        <v>0</v>
      </c>
      <c r="O74" s="120">
        <f t="shared" si="50"/>
        <v>18.17703945154468</v>
      </c>
      <c r="P74" s="233">
        <f t="shared" si="51"/>
        <v>2</v>
      </c>
      <c r="Q74" s="234">
        <f t="shared" si="52"/>
        <v>0</v>
      </c>
      <c r="R74" s="234">
        <f t="shared" si="53"/>
        <v>518</v>
      </c>
      <c r="T74">
        <v>506</v>
      </c>
      <c r="U74">
        <v>2576</v>
      </c>
      <c r="V74" t="s">
        <v>392</v>
      </c>
      <c r="W74">
        <v>2849.7489999999998</v>
      </c>
      <c r="X74">
        <v>1499.7819999999999</v>
      </c>
      <c r="Y74">
        <v>1.9</v>
      </c>
      <c r="Z74">
        <v>12.755000000000001</v>
      </c>
      <c r="AA74">
        <v>187.46245999999999</v>
      </c>
      <c r="AB74">
        <v>1.374962</v>
      </c>
      <c r="AC74">
        <v>67.466621000000004</v>
      </c>
      <c r="AD74" s="1">
        <v>627</v>
      </c>
      <c r="AE74">
        <v>0</v>
      </c>
      <c r="AF74">
        <v>518</v>
      </c>
      <c r="AG74">
        <v>72</v>
      </c>
      <c r="AH74">
        <v>15.201703999999999</v>
      </c>
      <c r="AI74">
        <v>770.9</v>
      </c>
      <c r="AJ74">
        <v>0</v>
      </c>
      <c r="AK74">
        <v>2</v>
      </c>
      <c r="AL74">
        <v>212</v>
      </c>
      <c r="AM74" t="s">
        <v>393</v>
      </c>
      <c r="AN74" t="s">
        <v>586</v>
      </c>
      <c r="AO74">
        <v>2811.6979999999999</v>
      </c>
      <c r="AR74" t="s">
        <v>119</v>
      </c>
      <c r="AS74" t="s">
        <v>122</v>
      </c>
      <c r="AT74" t="s">
        <v>243</v>
      </c>
      <c r="AU74" t="s">
        <v>392</v>
      </c>
      <c r="AV74" t="s">
        <v>48</v>
      </c>
      <c r="AW74">
        <v>1</v>
      </c>
      <c r="BB74">
        <v>0.90190476190476188</v>
      </c>
      <c r="BC74" t="s">
        <v>68</v>
      </c>
      <c r="BF74" t="s">
        <v>119</v>
      </c>
      <c r="BG74" t="s">
        <v>122</v>
      </c>
      <c r="BH74" t="s">
        <v>392</v>
      </c>
      <c r="BI74">
        <v>2576</v>
      </c>
      <c r="BJ74">
        <v>1</v>
      </c>
      <c r="BK74" t="s">
        <v>243</v>
      </c>
      <c r="BL74" t="s">
        <v>178</v>
      </c>
      <c r="BM74">
        <v>0.90190476190476188</v>
      </c>
      <c r="BN74" t="s">
        <v>68</v>
      </c>
      <c r="BO74" t="s">
        <v>179</v>
      </c>
      <c r="BP74">
        <v>2811.6979999999999</v>
      </c>
    </row>
    <row r="75" spans="1:68" ht="16.5">
      <c r="A75" s="126" t="str">
        <f t="shared" si="36"/>
        <v>도영운수</v>
      </c>
      <c r="B75" s="127" t="str">
        <f t="shared" si="37"/>
        <v>인명호</v>
      </c>
      <c r="C75" s="128" t="str">
        <f t="shared" si="38"/>
        <v>F</v>
      </c>
      <c r="D75" s="129">
        <f t="shared" si="39"/>
        <v>0.77875000000000005</v>
      </c>
      <c r="E75" s="130">
        <f t="shared" si="40"/>
        <v>3598</v>
      </c>
      <c r="F75" s="258" t="str">
        <f t="shared" si="41"/>
        <v>65</v>
      </c>
      <c r="G75" s="131" t="str">
        <f t="shared" si="42"/>
        <v>71바5888</v>
      </c>
      <c r="H75" s="132">
        <f t="shared" si="43"/>
        <v>1</v>
      </c>
      <c r="I75" s="133">
        <f t="shared" si="44"/>
        <v>2150.1930000000002</v>
      </c>
      <c r="J75" s="134">
        <f t="shared" si="45"/>
        <v>4.2556208552666439E-2</v>
      </c>
      <c r="K75" s="134">
        <f t="shared" si="46"/>
        <v>0.37977956744211788</v>
      </c>
      <c r="L75" s="134">
        <f t="shared" si="47"/>
        <v>0.18509966314651752</v>
      </c>
      <c r="M75" s="135">
        <f t="shared" si="48"/>
        <v>17.463000000000001</v>
      </c>
      <c r="N75" s="136">
        <f t="shared" si="49"/>
        <v>9.3014906103777648E-2</v>
      </c>
      <c r="O75" s="136">
        <f t="shared" si="50"/>
        <v>30.508889202039068</v>
      </c>
      <c r="P75" s="231">
        <f t="shared" si="51"/>
        <v>23</v>
      </c>
      <c r="Q75" s="232">
        <f t="shared" si="52"/>
        <v>2</v>
      </c>
      <c r="R75" s="232">
        <f t="shared" si="53"/>
        <v>656</v>
      </c>
      <c r="T75">
        <v>506</v>
      </c>
      <c r="U75">
        <v>3598</v>
      </c>
      <c r="V75" t="s">
        <v>394</v>
      </c>
      <c r="W75">
        <v>2150.1930000000002</v>
      </c>
      <c r="X75">
        <v>1150.5930000000001</v>
      </c>
      <c r="Y75">
        <v>1.869</v>
      </c>
      <c r="Z75">
        <v>17.463000000000001</v>
      </c>
      <c r="AA75">
        <v>131.916357</v>
      </c>
      <c r="AB75">
        <v>5.6138599999999999</v>
      </c>
      <c r="AC75">
        <v>50.099136999999999</v>
      </c>
      <c r="AD75" s="1">
        <v>398</v>
      </c>
      <c r="AE75">
        <v>2</v>
      </c>
      <c r="AF75">
        <v>656</v>
      </c>
      <c r="AG75">
        <v>71</v>
      </c>
      <c r="AH75">
        <v>16.299669000000002</v>
      </c>
      <c r="AI75">
        <v>3135.5</v>
      </c>
      <c r="AJ75">
        <v>0</v>
      </c>
      <c r="AK75">
        <v>23</v>
      </c>
      <c r="AL75">
        <v>9555</v>
      </c>
      <c r="AM75" t="s">
        <v>395</v>
      </c>
      <c r="AN75" t="s">
        <v>587</v>
      </c>
      <c r="AO75">
        <v>2150.1930000000002</v>
      </c>
      <c r="AR75" t="s">
        <v>119</v>
      </c>
      <c r="AS75" t="s">
        <v>123</v>
      </c>
      <c r="AT75" t="s">
        <v>252</v>
      </c>
      <c r="AU75" t="s">
        <v>394</v>
      </c>
      <c r="AV75" t="s">
        <v>48</v>
      </c>
      <c r="AW75">
        <v>1</v>
      </c>
      <c r="BB75">
        <v>0.77875000000000005</v>
      </c>
      <c r="BC75" t="s">
        <v>70</v>
      </c>
      <c r="BF75" t="s">
        <v>119</v>
      </c>
      <c r="BG75" t="s">
        <v>123</v>
      </c>
      <c r="BH75" t="s">
        <v>394</v>
      </c>
      <c r="BI75">
        <v>3598</v>
      </c>
      <c r="BJ75">
        <v>1</v>
      </c>
      <c r="BK75" t="s">
        <v>252</v>
      </c>
      <c r="BL75" t="s">
        <v>178</v>
      </c>
      <c r="BM75">
        <v>0.77875000000000005</v>
      </c>
      <c r="BN75" t="s">
        <v>70</v>
      </c>
      <c r="BO75" t="s">
        <v>193</v>
      </c>
      <c r="BP75">
        <v>2150.1930000000002</v>
      </c>
    </row>
    <row r="76" spans="1:68" ht="16.5">
      <c r="A76" s="110" t="str">
        <f t="shared" si="36"/>
        <v>도영운수</v>
      </c>
      <c r="B76" s="111" t="str">
        <f t="shared" si="37"/>
        <v>임계주</v>
      </c>
      <c r="C76" s="112" t="str">
        <f t="shared" si="38"/>
        <v>D</v>
      </c>
      <c r="D76" s="113">
        <f t="shared" si="39"/>
        <v>0.80687252770906281</v>
      </c>
      <c r="E76" s="114">
        <f t="shared" si="40"/>
        <v>3923</v>
      </c>
      <c r="F76" s="259" t="str">
        <f t="shared" si="41"/>
        <v>35</v>
      </c>
      <c r="G76" s="115" t="str">
        <f t="shared" si="42"/>
        <v>71바5852</v>
      </c>
      <c r="H76" s="116">
        <f t="shared" si="43"/>
        <v>2</v>
      </c>
      <c r="I76" s="117">
        <f t="shared" si="44"/>
        <v>2480.8670000000002</v>
      </c>
      <c r="J76" s="118">
        <f t="shared" si="45"/>
        <v>3.6109702207534934E-2</v>
      </c>
      <c r="K76" s="118">
        <f t="shared" si="46"/>
        <v>0.36679937634754928</v>
      </c>
      <c r="L76" s="118">
        <f t="shared" si="47"/>
        <v>0.19267457707325703</v>
      </c>
      <c r="M76" s="119">
        <f t="shared" si="48"/>
        <v>15.682</v>
      </c>
      <c r="N76" s="120">
        <f t="shared" si="49"/>
        <v>0.12092546678237889</v>
      </c>
      <c r="O76" s="120">
        <f t="shared" si="50"/>
        <v>75.336565805422055</v>
      </c>
      <c r="P76" s="233">
        <f t="shared" si="51"/>
        <v>23</v>
      </c>
      <c r="Q76" s="234">
        <f t="shared" si="52"/>
        <v>3</v>
      </c>
      <c r="R76" s="234">
        <f t="shared" si="53"/>
        <v>1869</v>
      </c>
      <c r="T76">
        <v>506</v>
      </c>
      <c r="U76">
        <v>3923</v>
      </c>
      <c r="V76" t="s">
        <v>396</v>
      </c>
      <c r="W76">
        <v>2480.8670000000002</v>
      </c>
      <c r="X76">
        <v>1230.819</v>
      </c>
      <c r="Y76">
        <v>2.016</v>
      </c>
      <c r="Z76">
        <v>15.682</v>
      </c>
      <c r="AA76">
        <v>146.82023599999999</v>
      </c>
      <c r="AB76">
        <v>5.3016350000000001</v>
      </c>
      <c r="AC76">
        <v>53.853571000000002</v>
      </c>
      <c r="AD76" s="1">
        <v>478</v>
      </c>
      <c r="AE76">
        <v>3</v>
      </c>
      <c r="AF76">
        <v>1869</v>
      </c>
      <c r="AG76">
        <v>84</v>
      </c>
      <c r="AH76">
        <v>16.897309</v>
      </c>
      <c r="AI76">
        <v>4472</v>
      </c>
      <c r="AJ76">
        <v>0</v>
      </c>
      <c r="AK76">
        <v>23</v>
      </c>
      <c r="AL76">
        <v>2770</v>
      </c>
      <c r="AM76" t="s">
        <v>397</v>
      </c>
      <c r="AN76" t="s">
        <v>588</v>
      </c>
      <c r="AO76">
        <v>2319.625</v>
      </c>
      <c r="AR76" t="s">
        <v>119</v>
      </c>
      <c r="AS76" t="s">
        <v>120</v>
      </c>
      <c r="AT76" t="s">
        <v>202</v>
      </c>
      <c r="AU76" t="s">
        <v>396</v>
      </c>
      <c r="AV76" t="s">
        <v>48</v>
      </c>
      <c r="AW76">
        <v>2</v>
      </c>
      <c r="BB76">
        <v>0.80687252770906281</v>
      </c>
      <c r="BC76" t="s">
        <v>67</v>
      </c>
      <c r="BF76" t="s">
        <v>119</v>
      </c>
      <c r="BG76" t="s">
        <v>120</v>
      </c>
      <c r="BH76" t="s">
        <v>396</v>
      </c>
      <c r="BI76">
        <v>3923</v>
      </c>
      <c r="BJ76">
        <v>2</v>
      </c>
      <c r="BK76" t="s">
        <v>202</v>
      </c>
      <c r="BL76" t="s">
        <v>208</v>
      </c>
      <c r="BM76">
        <v>0.80687252770906281</v>
      </c>
      <c r="BN76" t="s">
        <v>67</v>
      </c>
      <c r="BO76" t="s">
        <v>183</v>
      </c>
      <c r="BP76">
        <v>2480.8670000000002</v>
      </c>
    </row>
    <row r="77" spans="1:68" ht="16.5">
      <c r="A77" s="126" t="str">
        <f t="shared" si="36"/>
        <v>도영운수</v>
      </c>
      <c r="B77" s="127" t="str">
        <f t="shared" si="37"/>
        <v>임낙진</v>
      </c>
      <c r="C77" s="128" t="str">
        <f t="shared" si="38"/>
        <v>A</v>
      </c>
      <c r="D77" s="129">
        <f t="shared" si="39"/>
        <v>0.97208333333333341</v>
      </c>
      <c r="E77" s="130">
        <f t="shared" si="40"/>
        <v>8084</v>
      </c>
      <c r="F77" s="258" t="str">
        <f t="shared" si="41"/>
        <v>65</v>
      </c>
      <c r="G77" s="131" t="str">
        <f t="shared" si="42"/>
        <v>71바5887</v>
      </c>
      <c r="H77" s="132">
        <f t="shared" si="43"/>
        <v>1</v>
      </c>
      <c r="I77" s="133">
        <f t="shared" si="44"/>
        <v>1667.2080000000001</v>
      </c>
      <c r="J77" s="134">
        <f t="shared" si="45"/>
        <v>1.340253423383716E-2</v>
      </c>
      <c r="K77" s="134">
        <f t="shared" si="46"/>
        <v>0.33726959770686321</v>
      </c>
      <c r="L77" s="134">
        <f t="shared" si="47"/>
        <v>0.20813239859693569</v>
      </c>
      <c r="M77" s="135">
        <f t="shared" si="48"/>
        <v>12.887</v>
      </c>
      <c r="N77" s="136">
        <f t="shared" si="49"/>
        <v>0.17994155498294154</v>
      </c>
      <c r="O77" s="136">
        <f t="shared" si="50"/>
        <v>2.2192791781229455</v>
      </c>
      <c r="P77" s="231">
        <f t="shared" si="51"/>
        <v>0</v>
      </c>
      <c r="Q77" s="232">
        <f t="shared" si="52"/>
        <v>3</v>
      </c>
      <c r="R77" s="232">
        <f t="shared" si="53"/>
        <v>37</v>
      </c>
      <c r="T77">
        <v>506</v>
      </c>
      <c r="U77">
        <v>8084</v>
      </c>
      <c r="V77" t="s">
        <v>589</v>
      </c>
      <c r="W77">
        <v>1667.2080000000001</v>
      </c>
      <c r="X77">
        <v>714.72500000000002</v>
      </c>
      <c r="Y77">
        <v>2.3330000000000002</v>
      </c>
      <c r="Z77">
        <v>12.887</v>
      </c>
      <c r="AA77">
        <v>97.968860000000006</v>
      </c>
      <c r="AB77">
        <v>1.3130310000000001</v>
      </c>
      <c r="AC77">
        <v>33.041918000000003</v>
      </c>
      <c r="AD77" s="1">
        <v>347</v>
      </c>
      <c r="AE77">
        <v>3</v>
      </c>
      <c r="AF77">
        <v>37</v>
      </c>
      <c r="AG77">
        <v>72</v>
      </c>
      <c r="AH77">
        <v>17.017734000000001</v>
      </c>
      <c r="AI77">
        <v>15.3</v>
      </c>
      <c r="AJ77">
        <v>0</v>
      </c>
      <c r="AK77">
        <v>0</v>
      </c>
      <c r="AL77">
        <v>0</v>
      </c>
      <c r="AM77" t="s">
        <v>590</v>
      </c>
      <c r="AN77" t="s">
        <v>591</v>
      </c>
      <c r="AO77">
        <v>1667.2080000000001</v>
      </c>
      <c r="AR77" t="s">
        <v>119</v>
      </c>
      <c r="AS77" t="s">
        <v>123</v>
      </c>
      <c r="AT77" t="s">
        <v>251</v>
      </c>
      <c r="AU77" t="s">
        <v>589</v>
      </c>
      <c r="AV77" t="s">
        <v>48</v>
      </c>
      <c r="AW77">
        <v>1</v>
      </c>
      <c r="BB77">
        <v>0.97208333333333341</v>
      </c>
      <c r="BC77" t="s">
        <v>66</v>
      </c>
      <c r="BF77" t="s">
        <v>119</v>
      </c>
      <c r="BG77" t="s">
        <v>123</v>
      </c>
      <c r="BH77" t="s">
        <v>589</v>
      </c>
      <c r="BI77">
        <v>8084</v>
      </c>
      <c r="BJ77">
        <v>1</v>
      </c>
      <c r="BK77" t="s">
        <v>251</v>
      </c>
      <c r="BL77" t="s">
        <v>178</v>
      </c>
      <c r="BM77">
        <v>0.97208333333333341</v>
      </c>
      <c r="BN77" t="s">
        <v>66</v>
      </c>
      <c r="BO77" t="s">
        <v>182</v>
      </c>
      <c r="BP77">
        <v>1667.2080000000001</v>
      </c>
    </row>
    <row r="78" spans="1:68" ht="16.5">
      <c r="A78" s="110" t="str">
        <f t="shared" si="36"/>
        <v>도영운수</v>
      </c>
      <c r="B78" s="111" t="str">
        <f t="shared" si="37"/>
        <v>장권순</v>
      </c>
      <c r="C78" s="112" t="str">
        <f t="shared" si="38"/>
        <v>D</v>
      </c>
      <c r="D78" s="113">
        <f t="shared" si="39"/>
        <v>0.83960000000000012</v>
      </c>
      <c r="E78" s="114">
        <f t="shared" si="40"/>
        <v>9270</v>
      </c>
      <c r="F78" s="259" t="str">
        <f t="shared" si="41"/>
        <v>523</v>
      </c>
      <c r="G78" s="115" t="str">
        <f t="shared" si="42"/>
        <v>71바5862</v>
      </c>
      <c r="H78" s="116">
        <f t="shared" si="43"/>
        <v>1</v>
      </c>
      <c r="I78" s="117">
        <f t="shared" si="44"/>
        <v>2718.3270000000002</v>
      </c>
      <c r="J78" s="118">
        <f t="shared" si="45"/>
        <v>1.181000831742449E-2</v>
      </c>
      <c r="K78" s="118">
        <f t="shared" si="46"/>
        <v>0.34373848441242139</v>
      </c>
      <c r="L78" s="118">
        <f t="shared" si="47"/>
        <v>0.16407150427450412</v>
      </c>
      <c r="M78" s="119">
        <f t="shared" si="48"/>
        <v>19.003</v>
      </c>
      <c r="N78" s="120">
        <f t="shared" si="49"/>
        <v>0.7725339887364544</v>
      </c>
      <c r="O78" s="120">
        <f t="shared" si="50"/>
        <v>38.479550105634821</v>
      </c>
      <c r="P78" s="233">
        <f t="shared" si="51"/>
        <v>5</v>
      </c>
      <c r="Q78" s="234">
        <f t="shared" si="52"/>
        <v>21</v>
      </c>
      <c r="R78" s="234">
        <f t="shared" si="53"/>
        <v>1046</v>
      </c>
      <c r="T78">
        <v>506</v>
      </c>
      <c r="U78">
        <v>9270</v>
      </c>
      <c r="V78" t="s">
        <v>398</v>
      </c>
      <c r="W78">
        <v>2718.3270000000002</v>
      </c>
      <c r="X78">
        <v>1294.8979999999999</v>
      </c>
      <c r="Y78">
        <v>2.0990000000000002</v>
      </c>
      <c r="Z78">
        <v>19.003</v>
      </c>
      <c r="AA78">
        <v>171.55551</v>
      </c>
      <c r="AB78">
        <v>2.0260720000000001</v>
      </c>
      <c r="AC78">
        <v>58.970230999999998</v>
      </c>
      <c r="AD78" s="1">
        <v>446</v>
      </c>
      <c r="AE78">
        <v>21</v>
      </c>
      <c r="AF78">
        <v>1046</v>
      </c>
      <c r="AG78">
        <v>71</v>
      </c>
      <c r="AH78">
        <v>15.845174</v>
      </c>
      <c r="AI78">
        <v>628.79999999999995</v>
      </c>
      <c r="AJ78">
        <v>0</v>
      </c>
      <c r="AK78">
        <v>5</v>
      </c>
      <c r="AL78">
        <v>344</v>
      </c>
      <c r="AM78" t="s">
        <v>399</v>
      </c>
      <c r="AN78" t="s">
        <v>592</v>
      </c>
      <c r="AO78">
        <v>2718.3270000000002</v>
      </c>
      <c r="AR78" t="s">
        <v>119</v>
      </c>
      <c r="AS78" t="s">
        <v>121</v>
      </c>
      <c r="AT78" t="s">
        <v>229</v>
      </c>
      <c r="AU78" t="s">
        <v>398</v>
      </c>
      <c r="AV78" t="s">
        <v>48</v>
      </c>
      <c r="AW78">
        <v>1</v>
      </c>
      <c r="BB78">
        <v>0.83960000000000012</v>
      </c>
      <c r="BC78" t="s">
        <v>67</v>
      </c>
      <c r="BF78" t="s">
        <v>119</v>
      </c>
      <c r="BG78" t="s">
        <v>121</v>
      </c>
      <c r="BH78" t="s">
        <v>398</v>
      </c>
      <c r="BI78">
        <v>9270</v>
      </c>
      <c r="BJ78">
        <v>1</v>
      </c>
      <c r="BK78" t="s">
        <v>229</v>
      </c>
      <c r="BL78" t="s">
        <v>178</v>
      </c>
      <c r="BM78">
        <v>0.83960000000000012</v>
      </c>
      <c r="BN78" t="s">
        <v>67</v>
      </c>
      <c r="BO78" t="s">
        <v>183</v>
      </c>
      <c r="BP78">
        <v>2718.3270000000002</v>
      </c>
    </row>
    <row r="79" spans="1:68" ht="16.5">
      <c r="A79" s="126" t="str">
        <f t="shared" si="36"/>
        <v>도영운수</v>
      </c>
      <c r="B79" s="127" t="str">
        <f t="shared" si="37"/>
        <v>장병연</v>
      </c>
      <c r="C79" s="128" t="str">
        <f t="shared" si="38"/>
        <v>C</v>
      </c>
      <c r="D79" s="129">
        <f t="shared" si="39"/>
        <v>0.85916032364247708</v>
      </c>
      <c r="E79" s="130">
        <f t="shared" si="40"/>
        <v>1398</v>
      </c>
      <c r="F79" s="258" t="str">
        <f t="shared" si="41"/>
        <v>523</v>
      </c>
      <c r="G79" s="131" t="str">
        <f t="shared" si="42"/>
        <v>70바3907</v>
      </c>
      <c r="H79" s="132">
        <f t="shared" si="43"/>
        <v>3</v>
      </c>
      <c r="I79" s="133">
        <f t="shared" si="44"/>
        <v>3068.5980000000004</v>
      </c>
      <c r="J79" s="134">
        <f t="shared" si="45"/>
        <v>3.8388103989033381E-3</v>
      </c>
      <c r="K79" s="134">
        <f t="shared" si="46"/>
        <v>0.32435430073597676</v>
      </c>
      <c r="L79" s="134">
        <f t="shared" si="47"/>
        <v>0.27341476465799686</v>
      </c>
      <c r="M79" s="135">
        <f t="shared" si="48"/>
        <v>13.53</v>
      </c>
      <c r="N79" s="136">
        <f t="shared" si="49"/>
        <v>0.9450569934543398</v>
      </c>
      <c r="O79" s="136">
        <f t="shared" si="50"/>
        <v>15.414205444962162</v>
      </c>
      <c r="P79" s="231">
        <f t="shared" si="51"/>
        <v>2</v>
      </c>
      <c r="Q79" s="232">
        <f t="shared" si="52"/>
        <v>29</v>
      </c>
      <c r="R79" s="232">
        <f t="shared" si="53"/>
        <v>473</v>
      </c>
      <c r="T79">
        <v>506</v>
      </c>
      <c r="U79">
        <v>1398</v>
      </c>
      <c r="V79" t="s">
        <v>400</v>
      </c>
      <c r="W79">
        <v>3068.598</v>
      </c>
      <c r="X79">
        <v>1692.5989999999999</v>
      </c>
      <c r="Y79">
        <v>1.8129999999999999</v>
      </c>
      <c r="Z79">
        <v>13.53</v>
      </c>
      <c r="AA79">
        <v>188.20023</v>
      </c>
      <c r="AB79">
        <v>0.72246500000000002</v>
      </c>
      <c r="AC79">
        <v>61.043554</v>
      </c>
      <c r="AD79" s="1">
        <v>839</v>
      </c>
      <c r="AE79">
        <v>29</v>
      </c>
      <c r="AF79">
        <v>473</v>
      </c>
      <c r="AG79">
        <v>71</v>
      </c>
      <c r="AH79">
        <v>16.304963999999998</v>
      </c>
      <c r="AI79">
        <v>104.6</v>
      </c>
      <c r="AJ79">
        <v>0</v>
      </c>
      <c r="AK79">
        <v>2</v>
      </c>
      <c r="AL79">
        <v>308</v>
      </c>
      <c r="AM79" t="s">
        <v>401</v>
      </c>
      <c r="AN79" t="s">
        <v>593</v>
      </c>
      <c r="AO79">
        <v>2900.5030000000002</v>
      </c>
      <c r="AR79" t="s">
        <v>119</v>
      </c>
      <c r="AS79" t="s">
        <v>121</v>
      </c>
      <c r="AT79" t="s">
        <v>221</v>
      </c>
      <c r="AU79" t="s">
        <v>400</v>
      </c>
      <c r="AV79" t="s">
        <v>48</v>
      </c>
      <c r="AW79">
        <v>3</v>
      </c>
      <c r="BB79">
        <v>0.85916032364247708</v>
      </c>
      <c r="BC79" t="s">
        <v>69</v>
      </c>
      <c r="BF79" t="s">
        <v>119</v>
      </c>
      <c r="BG79" s="5" t="s">
        <v>121</v>
      </c>
      <c r="BH79" t="s">
        <v>400</v>
      </c>
      <c r="BI79">
        <v>1398</v>
      </c>
      <c r="BJ79">
        <v>3</v>
      </c>
      <c r="BK79" t="s">
        <v>221</v>
      </c>
      <c r="BL79" t="s">
        <v>496</v>
      </c>
      <c r="BM79">
        <v>0.85916032364247708</v>
      </c>
      <c r="BN79" t="s">
        <v>69</v>
      </c>
      <c r="BO79" t="s">
        <v>181</v>
      </c>
      <c r="BP79">
        <v>3068.5980000000004</v>
      </c>
    </row>
    <row r="80" spans="1:68" ht="16.5">
      <c r="A80" s="110" t="str">
        <f t="shared" si="36"/>
        <v>도영운수</v>
      </c>
      <c r="B80" s="111" t="str">
        <f t="shared" si="37"/>
        <v>장해수</v>
      </c>
      <c r="C80" s="112" t="str">
        <f t="shared" si="38"/>
        <v>F</v>
      </c>
      <c r="D80" s="113">
        <f t="shared" si="39"/>
        <v>0.77043478260869569</v>
      </c>
      <c r="E80" s="114">
        <f t="shared" si="40"/>
        <v>8663</v>
      </c>
      <c r="F80" s="259" t="str">
        <f t="shared" si="41"/>
        <v>65-1</v>
      </c>
      <c r="G80" s="115" t="str">
        <f t="shared" si="42"/>
        <v>71바5889</v>
      </c>
      <c r="H80" s="116">
        <f t="shared" si="43"/>
        <v>1</v>
      </c>
      <c r="I80" s="117">
        <f t="shared" si="44"/>
        <v>691.96500000000003</v>
      </c>
      <c r="J80" s="118">
        <f t="shared" si="45"/>
        <v>4.9840423700649852E-2</v>
      </c>
      <c r="K80" s="118">
        <f t="shared" si="46"/>
        <v>0.3723025346007231</v>
      </c>
      <c r="L80" s="118">
        <f t="shared" si="47"/>
        <v>0.1618578974370091</v>
      </c>
      <c r="M80" s="119">
        <f t="shared" si="48"/>
        <v>16.834</v>
      </c>
      <c r="N80" s="120">
        <f t="shared" si="49"/>
        <v>0.4335479395634172</v>
      </c>
      <c r="O80" s="120">
        <f t="shared" si="50"/>
        <v>11.99482632792121</v>
      </c>
      <c r="P80" s="233">
        <f t="shared" si="51"/>
        <v>4</v>
      </c>
      <c r="Q80" s="234">
        <f t="shared" si="52"/>
        <v>3</v>
      </c>
      <c r="R80" s="234">
        <f t="shared" si="53"/>
        <v>83</v>
      </c>
      <c r="T80">
        <v>506</v>
      </c>
      <c r="U80">
        <v>8663</v>
      </c>
      <c r="V80" t="s">
        <v>594</v>
      </c>
      <c r="W80">
        <v>691.96500000000003</v>
      </c>
      <c r="X80">
        <v>390.60899999999998</v>
      </c>
      <c r="Y80">
        <v>1.772</v>
      </c>
      <c r="Z80">
        <v>16.834</v>
      </c>
      <c r="AA80">
        <v>46.793602999999997</v>
      </c>
      <c r="AB80">
        <v>2.3322129999999999</v>
      </c>
      <c r="AC80">
        <v>17.421377</v>
      </c>
      <c r="AD80" s="1">
        <v>112</v>
      </c>
      <c r="AE80">
        <v>3</v>
      </c>
      <c r="AF80">
        <v>83</v>
      </c>
      <c r="AG80">
        <v>71</v>
      </c>
      <c r="AH80">
        <v>14.787597999999999</v>
      </c>
      <c r="AI80">
        <v>594.4</v>
      </c>
      <c r="AJ80">
        <v>0</v>
      </c>
      <c r="AK80">
        <v>4</v>
      </c>
      <c r="AL80">
        <v>908</v>
      </c>
      <c r="AM80" t="s">
        <v>595</v>
      </c>
      <c r="AN80" t="s">
        <v>596</v>
      </c>
      <c r="AO80">
        <v>691.96500000000003</v>
      </c>
      <c r="AR80" t="s">
        <v>119</v>
      </c>
      <c r="AS80" t="s">
        <v>124</v>
      </c>
      <c r="AT80" t="s">
        <v>260</v>
      </c>
      <c r="AU80" t="s">
        <v>594</v>
      </c>
      <c r="AV80" t="s">
        <v>48</v>
      </c>
      <c r="AW80">
        <v>1</v>
      </c>
      <c r="BB80">
        <v>0.77043478260869569</v>
      </c>
      <c r="BC80" t="s">
        <v>70</v>
      </c>
      <c r="BF80" t="s">
        <v>119</v>
      </c>
      <c r="BG80" t="s">
        <v>124</v>
      </c>
      <c r="BH80" t="s">
        <v>594</v>
      </c>
      <c r="BI80">
        <v>8663</v>
      </c>
      <c r="BJ80">
        <v>1</v>
      </c>
      <c r="BK80" t="s">
        <v>260</v>
      </c>
      <c r="BL80" t="s">
        <v>178</v>
      </c>
      <c r="BM80">
        <v>0.77043478260869569</v>
      </c>
      <c r="BN80" t="s">
        <v>70</v>
      </c>
      <c r="BO80" t="s">
        <v>193</v>
      </c>
      <c r="BP80">
        <v>691.96500000000003</v>
      </c>
    </row>
    <row r="81" spans="1:68" ht="16.5">
      <c r="A81" s="126" t="str">
        <f t="shared" si="36"/>
        <v>도영운수</v>
      </c>
      <c r="B81" s="127" t="str">
        <f t="shared" si="37"/>
        <v>전성일</v>
      </c>
      <c r="C81" s="128" t="str">
        <f t="shared" si="38"/>
        <v>C</v>
      </c>
      <c r="D81" s="129">
        <f t="shared" si="39"/>
        <v>0.86830308289745373</v>
      </c>
      <c r="E81" s="130">
        <f t="shared" si="40"/>
        <v>6338</v>
      </c>
      <c r="F81" s="258" t="str">
        <f t="shared" si="41"/>
        <v>65</v>
      </c>
      <c r="G81" s="131" t="str">
        <f t="shared" si="42"/>
        <v>71바5885</v>
      </c>
      <c r="H81" s="132">
        <f t="shared" si="43"/>
        <v>9</v>
      </c>
      <c r="I81" s="133">
        <f t="shared" si="44"/>
        <v>2019.729</v>
      </c>
      <c r="J81" s="134">
        <f t="shared" si="45"/>
        <v>2.6935009867029392E-2</v>
      </c>
      <c r="K81" s="134">
        <f t="shared" si="46"/>
        <v>0.3494399080552546</v>
      </c>
      <c r="L81" s="134">
        <f t="shared" si="47"/>
        <v>0.3520274254615347</v>
      </c>
      <c r="M81" s="135">
        <f t="shared" si="48"/>
        <v>14.102</v>
      </c>
      <c r="N81" s="136">
        <f t="shared" si="49"/>
        <v>0.34658115024342373</v>
      </c>
      <c r="O81" s="136">
        <f t="shared" si="50"/>
        <v>17.576615476630774</v>
      </c>
      <c r="P81" s="231">
        <f t="shared" si="51"/>
        <v>7</v>
      </c>
      <c r="Q81" s="232">
        <f t="shared" si="52"/>
        <v>7</v>
      </c>
      <c r="R81" s="232">
        <f t="shared" si="53"/>
        <v>355</v>
      </c>
      <c r="T81">
        <v>506</v>
      </c>
      <c r="U81">
        <v>6338</v>
      </c>
      <c r="V81" t="s">
        <v>402</v>
      </c>
      <c r="W81">
        <v>2019.729</v>
      </c>
      <c r="X81">
        <v>986.05499999999995</v>
      </c>
      <c r="Y81">
        <v>2.048</v>
      </c>
      <c r="Z81">
        <v>14.102</v>
      </c>
      <c r="AA81">
        <v>124.269418</v>
      </c>
      <c r="AB81">
        <v>3.3471980000000001</v>
      </c>
      <c r="AC81">
        <v>43.424694000000002</v>
      </c>
      <c r="AD81" s="1">
        <v>711</v>
      </c>
      <c r="AE81">
        <v>7</v>
      </c>
      <c r="AF81">
        <v>355</v>
      </c>
      <c r="AG81">
        <v>75</v>
      </c>
      <c r="AH81">
        <v>16.252824</v>
      </c>
      <c r="AI81">
        <v>1368.9</v>
      </c>
      <c r="AJ81">
        <v>0</v>
      </c>
      <c r="AK81">
        <v>7</v>
      </c>
      <c r="AL81">
        <v>5805</v>
      </c>
      <c r="AM81" t="s">
        <v>403</v>
      </c>
      <c r="AN81" t="s">
        <v>597</v>
      </c>
      <c r="AO81">
        <v>777.37300000000005</v>
      </c>
      <c r="AR81" t="s">
        <v>119</v>
      </c>
      <c r="AS81" t="s">
        <v>123</v>
      </c>
      <c r="AT81" t="s">
        <v>250</v>
      </c>
      <c r="AU81" t="s">
        <v>402</v>
      </c>
      <c r="AV81" t="s">
        <v>48</v>
      </c>
      <c r="AW81">
        <v>9</v>
      </c>
      <c r="BB81">
        <v>0.86830308289745373</v>
      </c>
      <c r="BC81" t="s">
        <v>69</v>
      </c>
      <c r="BF81" t="s">
        <v>119</v>
      </c>
      <c r="BG81" t="s">
        <v>123</v>
      </c>
      <c r="BH81" t="s">
        <v>402</v>
      </c>
      <c r="BI81">
        <v>6338</v>
      </c>
      <c r="BJ81">
        <v>9</v>
      </c>
      <c r="BK81" t="s">
        <v>250</v>
      </c>
      <c r="BL81" t="s">
        <v>248</v>
      </c>
      <c r="BM81">
        <v>0.86830308289745373</v>
      </c>
      <c r="BN81" t="s">
        <v>69</v>
      </c>
      <c r="BO81" t="s">
        <v>181</v>
      </c>
      <c r="BP81">
        <v>2019.729</v>
      </c>
    </row>
    <row r="82" spans="1:68" ht="16.5">
      <c r="A82" s="110" t="str">
        <f t="shared" si="36"/>
        <v>도영운수</v>
      </c>
      <c r="B82" s="111" t="str">
        <f t="shared" si="37"/>
        <v>전용범</v>
      </c>
      <c r="C82" s="112" t="str">
        <f t="shared" si="38"/>
        <v>C</v>
      </c>
      <c r="D82" s="113">
        <f t="shared" si="39"/>
        <v>0.85935242848203552</v>
      </c>
      <c r="E82" s="114">
        <f t="shared" si="40"/>
        <v>3218</v>
      </c>
      <c r="F82" s="259" t="str">
        <f t="shared" si="41"/>
        <v>65-1</v>
      </c>
      <c r="G82" s="115" t="str">
        <f t="shared" si="42"/>
        <v>71바5889</v>
      </c>
      <c r="H82" s="116">
        <f t="shared" si="43"/>
        <v>2</v>
      </c>
      <c r="I82" s="117">
        <f t="shared" si="44"/>
        <v>3138.1709999999998</v>
      </c>
      <c r="J82" s="118">
        <f t="shared" si="45"/>
        <v>1.5715261052742725E-2</v>
      </c>
      <c r="K82" s="118">
        <f t="shared" si="46"/>
        <v>0.36249973806221403</v>
      </c>
      <c r="L82" s="118">
        <f t="shared" si="47"/>
        <v>0.14849413878338688</v>
      </c>
      <c r="M82" s="119">
        <f t="shared" si="48"/>
        <v>12.756</v>
      </c>
      <c r="N82" s="120">
        <f t="shared" si="49"/>
        <v>0.12746278007157674</v>
      </c>
      <c r="O82" s="120">
        <f t="shared" si="50"/>
        <v>7.4565726341872391</v>
      </c>
      <c r="P82" s="233">
        <f t="shared" si="51"/>
        <v>12</v>
      </c>
      <c r="Q82" s="234">
        <f t="shared" si="52"/>
        <v>4</v>
      </c>
      <c r="R82" s="234">
        <f t="shared" si="53"/>
        <v>234</v>
      </c>
      <c r="T82">
        <v>506</v>
      </c>
      <c r="U82">
        <v>3218</v>
      </c>
      <c r="V82" t="s">
        <v>404</v>
      </c>
      <c r="W82">
        <v>3138.1709999999998</v>
      </c>
      <c r="X82">
        <v>1590.66</v>
      </c>
      <c r="Y82">
        <v>1.9730000000000001</v>
      </c>
      <c r="Z82">
        <v>12.756</v>
      </c>
      <c r="AA82">
        <v>213.69578200000001</v>
      </c>
      <c r="AB82">
        <v>3.358285</v>
      </c>
      <c r="AC82">
        <v>77.464664999999997</v>
      </c>
      <c r="AD82" s="1">
        <v>466</v>
      </c>
      <c r="AE82">
        <v>4</v>
      </c>
      <c r="AF82">
        <v>234</v>
      </c>
      <c r="AG82">
        <v>71</v>
      </c>
      <c r="AH82">
        <v>14.685226</v>
      </c>
      <c r="AI82">
        <v>558.20000000000005</v>
      </c>
      <c r="AJ82">
        <v>0</v>
      </c>
      <c r="AK82">
        <v>12</v>
      </c>
      <c r="AL82">
        <v>2222</v>
      </c>
      <c r="AM82" t="s">
        <v>405</v>
      </c>
      <c r="AN82" t="s">
        <v>598</v>
      </c>
      <c r="AO82">
        <v>3021.5149999999999</v>
      </c>
      <c r="AR82" t="s">
        <v>119</v>
      </c>
      <c r="AS82" t="s">
        <v>124</v>
      </c>
      <c r="AT82" t="s">
        <v>260</v>
      </c>
      <c r="AU82" t="s">
        <v>404</v>
      </c>
      <c r="AV82" t="s">
        <v>48</v>
      </c>
      <c r="AW82">
        <v>2</v>
      </c>
      <c r="BB82">
        <v>0.85935242848203552</v>
      </c>
      <c r="BC82" t="s">
        <v>69</v>
      </c>
      <c r="BF82" t="s">
        <v>119</v>
      </c>
      <c r="BG82" t="s">
        <v>124</v>
      </c>
      <c r="BH82" t="s">
        <v>404</v>
      </c>
      <c r="BI82">
        <v>3218</v>
      </c>
      <c r="BJ82">
        <v>2</v>
      </c>
      <c r="BK82" t="s">
        <v>260</v>
      </c>
      <c r="BL82" t="s">
        <v>258</v>
      </c>
      <c r="BM82">
        <v>0.85935242848203552</v>
      </c>
      <c r="BN82" t="s">
        <v>69</v>
      </c>
      <c r="BO82" t="s">
        <v>181</v>
      </c>
      <c r="BP82">
        <v>3138.1709999999998</v>
      </c>
    </row>
    <row r="83" spans="1:68" ht="16.5">
      <c r="A83" s="126" t="str">
        <f t="shared" si="36"/>
        <v>도영운수</v>
      </c>
      <c r="B83" s="127" t="str">
        <f t="shared" si="37"/>
        <v>정국채</v>
      </c>
      <c r="C83" s="128" t="str">
        <f t="shared" si="38"/>
        <v>F</v>
      </c>
      <c r="D83" s="129">
        <f t="shared" si="39"/>
        <v>0.77130434782608703</v>
      </c>
      <c r="E83" s="130">
        <f t="shared" si="40"/>
        <v>9974</v>
      </c>
      <c r="F83" s="258" t="str">
        <f t="shared" si="41"/>
        <v>65-1</v>
      </c>
      <c r="G83" s="131" t="str">
        <f t="shared" si="42"/>
        <v>71바5883</v>
      </c>
      <c r="H83" s="132">
        <f t="shared" si="43"/>
        <v>1</v>
      </c>
      <c r="I83" s="133">
        <f t="shared" si="44"/>
        <v>938.97400000000005</v>
      </c>
      <c r="J83" s="134">
        <f t="shared" si="45"/>
        <v>4.4800286541383717E-2</v>
      </c>
      <c r="K83" s="134">
        <f t="shared" si="46"/>
        <v>0.34783367207340793</v>
      </c>
      <c r="L83" s="134">
        <f t="shared" si="47"/>
        <v>0.20341351304721961</v>
      </c>
      <c r="M83" s="135">
        <f t="shared" si="48"/>
        <v>14.112</v>
      </c>
      <c r="N83" s="136">
        <f t="shared" si="49"/>
        <v>0.95849299341621808</v>
      </c>
      <c r="O83" s="136">
        <f t="shared" si="50"/>
        <v>10.010926820124944</v>
      </c>
      <c r="P83" s="231">
        <f t="shared" si="51"/>
        <v>4</v>
      </c>
      <c r="Q83" s="232">
        <f t="shared" si="52"/>
        <v>9</v>
      </c>
      <c r="R83" s="232">
        <f t="shared" si="53"/>
        <v>94</v>
      </c>
      <c r="T83">
        <v>506</v>
      </c>
      <c r="U83">
        <v>9974</v>
      </c>
      <c r="V83" t="s">
        <v>406</v>
      </c>
      <c r="W83">
        <v>938.97400000000005</v>
      </c>
      <c r="X83">
        <v>529.35900000000004</v>
      </c>
      <c r="Y83">
        <v>1.774</v>
      </c>
      <c r="Z83">
        <v>14.112</v>
      </c>
      <c r="AA83">
        <v>65.649156000000005</v>
      </c>
      <c r="AB83">
        <v>2.9411010000000002</v>
      </c>
      <c r="AC83">
        <v>22.834987000000002</v>
      </c>
      <c r="AD83" s="1">
        <v>191</v>
      </c>
      <c r="AE83">
        <v>9</v>
      </c>
      <c r="AF83">
        <v>94</v>
      </c>
      <c r="AG83">
        <v>70</v>
      </c>
      <c r="AH83">
        <v>14.302910000000001</v>
      </c>
      <c r="AI83">
        <v>480.5</v>
      </c>
      <c r="AJ83">
        <v>0</v>
      </c>
      <c r="AK83">
        <v>4</v>
      </c>
      <c r="AL83">
        <v>913</v>
      </c>
      <c r="AM83" t="s">
        <v>407</v>
      </c>
      <c r="AN83" t="s">
        <v>599</v>
      </c>
      <c r="AO83">
        <v>938.97400000000005</v>
      </c>
      <c r="AR83" t="s">
        <v>119</v>
      </c>
      <c r="AS83" t="s">
        <v>124</v>
      </c>
      <c r="AT83" t="s">
        <v>259</v>
      </c>
      <c r="AU83" t="s">
        <v>406</v>
      </c>
      <c r="AV83" t="s">
        <v>48</v>
      </c>
      <c r="AW83">
        <v>1</v>
      </c>
      <c r="BB83">
        <v>0.77130434782608703</v>
      </c>
      <c r="BC83" t="s">
        <v>70</v>
      </c>
      <c r="BF83" t="s">
        <v>119</v>
      </c>
      <c r="BG83" t="s">
        <v>124</v>
      </c>
      <c r="BH83" t="s">
        <v>406</v>
      </c>
      <c r="BI83">
        <v>9974</v>
      </c>
      <c r="BJ83">
        <v>1</v>
      </c>
      <c r="BK83" t="s">
        <v>259</v>
      </c>
      <c r="BL83" t="s">
        <v>178</v>
      </c>
      <c r="BM83">
        <v>0.77130434782608703</v>
      </c>
      <c r="BN83" t="s">
        <v>70</v>
      </c>
      <c r="BO83" t="s">
        <v>193</v>
      </c>
      <c r="BP83">
        <v>938.97400000000005</v>
      </c>
    </row>
    <row r="84" spans="1:68" ht="16.5">
      <c r="A84" s="110" t="str">
        <f t="shared" si="36"/>
        <v>도영운수</v>
      </c>
      <c r="B84" s="111" t="str">
        <f t="shared" si="37"/>
        <v>정승구</v>
      </c>
      <c r="C84" s="112" t="str">
        <f t="shared" si="38"/>
        <v>D</v>
      </c>
      <c r="D84" s="113">
        <f t="shared" si="39"/>
        <v>0.82751066671622375</v>
      </c>
      <c r="E84" s="114">
        <f t="shared" si="40"/>
        <v>7300</v>
      </c>
      <c r="F84" s="259" t="str">
        <f t="shared" si="41"/>
        <v>65</v>
      </c>
      <c r="G84" s="115" t="str">
        <f t="shared" si="42"/>
        <v>71바5885</v>
      </c>
      <c r="H84" s="116">
        <f t="shared" si="43"/>
        <v>10</v>
      </c>
      <c r="I84" s="117">
        <f t="shared" si="44"/>
        <v>3108.0280000000002</v>
      </c>
      <c r="J84" s="118">
        <f t="shared" si="45"/>
        <v>2.3105572273905157E-2</v>
      </c>
      <c r="K84" s="118">
        <f t="shared" si="46"/>
        <v>0.3596806054357895</v>
      </c>
      <c r="L84" s="118">
        <f t="shared" si="47"/>
        <v>0.18661350541243513</v>
      </c>
      <c r="M84" s="119">
        <f t="shared" si="48"/>
        <v>15.356999999999999</v>
      </c>
      <c r="N84" s="120">
        <f t="shared" si="49"/>
        <v>0.2895726808123994</v>
      </c>
      <c r="O84" s="120">
        <f t="shared" si="50"/>
        <v>11.615081974808465</v>
      </c>
      <c r="P84" s="233">
        <f t="shared" si="51"/>
        <v>5</v>
      </c>
      <c r="Q84" s="234">
        <f t="shared" si="52"/>
        <v>9</v>
      </c>
      <c r="R84" s="234">
        <f t="shared" si="53"/>
        <v>361</v>
      </c>
      <c r="T84">
        <v>506</v>
      </c>
      <c r="U84">
        <v>7300</v>
      </c>
      <c r="V84" t="s">
        <v>408</v>
      </c>
      <c r="W84">
        <v>3108.0279999999998</v>
      </c>
      <c r="X84">
        <v>1632.4580000000001</v>
      </c>
      <c r="Y84">
        <v>1.9039999999999999</v>
      </c>
      <c r="Z84">
        <v>15.356999999999999</v>
      </c>
      <c r="AA84">
        <v>192.60440500000001</v>
      </c>
      <c r="AB84">
        <v>4.4502350000000002</v>
      </c>
      <c r="AC84">
        <v>69.276069000000007</v>
      </c>
      <c r="AD84" s="1">
        <v>580</v>
      </c>
      <c r="AE84">
        <v>9</v>
      </c>
      <c r="AF84">
        <v>361</v>
      </c>
      <c r="AG84">
        <v>80</v>
      </c>
      <c r="AH84">
        <v>16.136846999999999</v>
      </c>
      <c r="AI84">
        <v>3317</v>
      </c>
      <c r="AJ84">
        <v>0</v>
      </c>
      <c r="AK84">
        <v>5</v>
      </c>
      <c r="AL84">
        <v>1001</v>
      </c>
      <c r="AM84" t="s">
        <v>409</v>
      </c>
      <c r="AN84" t="s">
        <v>600</v>
      </c>
      <c r="AO84">
        <v>1053.617</v>
      </c>
      <c r="AR84" t="s">
        <v>119</v>
      </c>
      <c r="AS84" t="s">
        <v>123</v>
      </c>
      <c r="AT84" t="s">
        <v>250</v>
      </c>
      <c r="AU84" t="s">
        <v>408</v>
      </c>
      <c r="AV84" t="s">
        <v>48</v>
      </c>
      <c r="AW84">
        <v>10</v>
      </c>
      <c r="BB84">
        <v>0.82751066671622375</v>
      </c>
      <c r="BC84" t="s">
        <v>67</v>
      </c>
      <c r="BF84" t="s">
        <v>119</v>
      </c>
      <c r="BG84" t="s">
        <v>123</v>
      </c>
      <c r="BH84" t="s">
        <v>408</v>
      </c>
      <c r="BI84">
        <v>7300</v>
      </c>
      <c r="BJ84">
        <v>10</v>
      </c>
      <c r="BK84" t="s">
        <v>250</v>
      </c>
      <c r="BL84" t="s">
        <v>238</v>
      </c>
      <c r="BM84">
        <v>0.82751066671622375</v>
      </c>
      <c r="BN84" t="s">
        <v>67</v>
      </c>
      <c r="BO84" t="s">
        <v>183</v>
      </c>
      <c r="BP84">
        <v>3108.0280000000002</v>
      </c>
    </row>
    <row r="85" spans="1:68" ht="16.5">
      <c r="A85" s="126" t="str">
        <f t="shared" si="36"/>
        <v>도영운수</v>
      </c>
      <c r="B85" s="127" t="str">
        <f t="shared" si="37"/>
        <v>정원</v>
      </c>
      <c r="C85" s="128" t="str">
        <f t="shared" si="38"/>
        <v>C</v>
      </c>
      <c r="D85" s="129">
        <f t="shared" si="39"/>
        <v>0.85499939701161742</v>
      </c>
      <c r="E85" s="130">
        <f t="shared" si="40"/>
        <v>864</v>
      </c>
      <c r="F85" s="258" t="str">
        <f t="shared" si="41"/>
        <v>523</v>
      </c>
      <c r="G85" s="131" t="str">
        <f t="shared" si="42"/>
        <v>70바3910</v>
      </c>
      <c r="H85" s="132">
        <f t="shared" si="43"/>
        <v>2</v>
      </c>
      <c r="I85" s="133">
        <f t="shared" si="44"/>
        <v>2685.9009999999998</v>
      </c>
      <c r="J85" s="134">
        <f t="shared" si="45"/>
        <v>4.2121499236710261E-3</v>
      </c>
      <c r="K85" s="134">
        <f t="shared" si="46"/>
        <v>0.33935041242471098</v>
      </c>
      <c r="L85" s="134">
        <f t="shared" si="47"/>
        <v>0.27998053539575735</v>
      </c>
      <c r="M85" s="135">
        <f t="shared" si="48"/>
        <v>12.917</v>
      </c>
      <c r="N85" s="136">
        <f t="shared" si="49"/>
        <v>0.18615727087483866</v>
      </c>
      <c r="O85" s="136">
        <f t="shared" si="50"/>
        <v>66.346451339792495</v>
      </c>
      <c r="P85" s="231">
        <f t="shared" si="51"/>
        <v>0</v>
      </c>
      <c r="Q85" s="232">
        <f t="shared" si="52"/>
        <v>5</v>
      </c>
      <c r="R85" s="232">
        <f t="shared" si="53"/>
        <v>1782</v>
      </c>
      <c r="T85">
        <v>506</v>
      </c>
      <c r="U85">
        <v>864</v>
      </c>
      <c r="V85" t="s">
        <v>410</v>
      </c>
      <c r="W85">
        <v>2685.9009999999998</v>
      </c>
      <c r="X85">
        <v>1435.0550000000001</v>
      </c>
      <c r="Y85">
        <v>1.8720000000000001</v>
      </c>
      <c r="Z85">
        <v>12.917</v>
      </c>
      <c r="AA85">
        <v>162.41800799999999</v>
      </c>
      <c r="AB85">
        <v>0.68412899999999999</v>
      </c>
      <c r="AC85">
        <v>55.116618000000003</v>
      </c>
      <c r="AD85" s="1">
        <v>752</v>
      </c>
      <c r="AE85">
        <v>5</v>
      </c>
      <c r="AF85">
        <v>1782</v>
      </c>
      <c r="AG85">
        <v>77</v>
      </c>
      <c r="AH85">
        <v>16.536964999999999</v>
      </c>
      <c r="AI85">
        <v>469.5</v>
      </c>
      <c r="AJ85">
        <v>0</v>
      </c>
      <c r="AK85">
        <v>0</v>
      </c>
      <c r="AL85">
        <v>0</v>
      </c>
      <c r="AM85" t="s">
        <v>411</v>
      </c>
      <c r="AN85" t="s">
        <v>601</v>
      </c>
      <c r="AO85">
        <v>2452.317</v>
      </c>
      <c r="AR85" t="s">
        <v>119</v>
      </c>
      <c r="AS85" t="s">
        <v>121</v>
      </c>
      <c r="AT85" t="s">
        <v>224</v>
      </c>
      <c r="AU85" t="s">
        <v>410</v>
      </c>
      <c r="AV85" t="s">
        <v>48</v>
      </c>
      <c r="AW85">
        <v>2</v>
      </c>
      <c r="BB85">
        <v>0.85499939701161742</v>
      </c>
      <c r="BC85" t="s">
        <v>69</v>
      </c>
      <c r="BF85" t="s">
        <v>119</v>
      </c>
      <c r="BG85" t="s">
        <v>121</v>
      </c>
      <c r="BH85" t="s">
        <v>410</v>
      </c>
      <c r="BI85">
        <v>864</v>
      </c>
      <c r="BJ85">
        <v>2</v>
      </c>
      <c r="BK85" t="s">
        <v>224</v>
      </c>
      <c r="BL85" t="s">
        <v>234</v>
      </c>
      <c r="BM85">
        <v>0.85499939701161742</v>
      </c>
      <c r="BN85" t="s">
        <v>69</v>
      </c>
      <c r="BO85" t="s">
        <v>181</v>
      </c>
      <c r="BP85">
        <v>2685.9009999999998</v>
      </c>
    </row>
    <row r="86" spans="1:68" ht="16.5">
      <c r="A86" s="110" t="str">
        <f t="shared" si="36"/>
        <v>도영운수</v>
      </c>
      <c r="B86" s="111" t="str">
        <f t="shared" si="37"/>
        <v>정정훈</v>
      </c>
      <c r="C86" s="112" t="str">
        <f t="shared" si="38"/>
        <v>F</v>
      </c>
      <c r="D86" s="113">
        <f t="shared" si="39"/>
        <v>0.65951057080490638</v>
      </c>
      <c r="E86" s="114">
        <f t="shared" si="40"/>
        <v>3787</v>
      </c>
      <c r="F86" s="259" t="str">
        <f t="shared" si="41"/>
        <v>순환46</v>
      </c>
      <c r="G86" s="115" t="str">
        <f t="shared" si="42"/>
        <v>71바5868</v>
      </c>
      <c r="H86" s="116">
        <f t="shared" si="43"/>
        <v>3</v>
      </c>
      <c r="I86" s="117">
        <f t="shared" si="44"/>
        <v>554.80200000000002</v>
      </c>
      <c r="J86" s="118">
        <f t="shared" si="45"/>
        <v>1.9646204595823752E-2</v>
      </c>
      <c r="K86" s="118">
        <f t="shared" si="46"/>
        <v>0.39115821932040629</v>
      </c>
      <c r="L86" s="118">
        <f t="shared" si="47"/>
        <v>0.17483714910905152</v>
      </c>
      <c r="M86" s="119">
        <f t="shared" si="48"/>
        <v>15.182</v>
      </c>
      <c r="N86" s="120">
        <f t="shared" si="49"/>
        <v>0</v>
      </c>
      <c r="O86" s="120">
        <f t="shared" si="50"/>
        <v>10.093691082584417</v>
      </c>
      <c r="P86" s="233">
        <f t="shared" si="51"/>
        <v>1</v>
      </c>
      <c r="Q86" s="234">
        <f t="shared" si="52"/>
        <v>0</v>
      </c>
      <c r="R86" s="234">
        <f t="shared" si="53"/>
        <v>56</v>
      </c>
      <c r="T86">
        <v>506</v>
      </c>
      <c r="U86">
        <v>3787</v>
      </c>
      <c r="V86" t="s">
        <v>602</v>
      </c>
      <c r="W86">
        <v>554.80200000000002</v>
      </c>
      <c r="X86">
        <v>311.70800000000003</v>
      </c>
      <c r="Y86">
        <v>1.78</v>
      </c>
      <c r="Z86">
        <v>15.182</v>
      </c>
      <c r="AA86">
        <v>43.293044000000002</v>
      </c>
      <c r="AB86">
        <v>0.85054399999999997</v>
      </c>
      <c r="AC86">
        <v>16.934429999999999</v>
      </c>
      <c r="AD86" s="1">
        <v>97</v>
      </c>
      <c r="AE86">
        <v>0</v>
      </c>
      <c r="AF86">
        <v>56</v>
      </c>
      <c r="AG86">
        <v>79</v>
      </c>
      <c r="AH86">
        <v>12.815037</v>
      </c>
      <c r="AI86">
        <v>253.2</v>
      </c>
      <c r="AJ86">
        <v>0</v>
      </c>
      <c r="AK86">
        <v>1</v>
      </c>
      <c r="AL86">
        <v>476</v>
      </c>
      <c r="AM86" t="s">
        <v>603</v>
      </c>
      <c r="AN86" t="s">
        <v>604</v>
      </c>
      <c r="AO86">
        <v>268.31099999999998</v>
      </c>
      <c r="AR86" t="s">
        <v>119</v>
      </c>
      <c r="AS86" t="s">
        <v>125</v>
      </c>
      <c r="AT86" t="s">
        <v>267</v>
      </c>
      <c r="AU86" t="s">
        <v>602</v>
      </c>
      <c r="AV86" t="s">
        <v>48</v>
      </c>
      <c r="AW86">
        <v>3</v>
      </c>
      <c r="BB86">
        <v>0.65951057080490638</v>
      </c>
      <c r="BC86" t="s">
        <v>70</v>
      </c>
      <c r="BF86" t="s">
        <v>119</v>
      </c>
      <c r="BG86" t="s">
        <v>125</v>
      </c>
      <c r="BH86" t="s">
        <v>602</v>
      </c>
      <c r="BI86">
        <v>3787</v>
      </c>
      <c r="BJ86">
        <v>3</v>
      </c>
      <c r="BK86" t="s">
        <v>267</v>
      </c>
      <c r="BL86" t="s">
        <v>268</v>
      </c>
      <c r="BM86">
        <v>0.65951057080490638</v>
      </c>
      <c r="BN86" t="s">
        <v>70</v>
      </c>
      <c r="BO86" t="s">
        <v>193</v>
      </c>
      <c r="BP86">
        <v>554.80200000000002</v>
      </c>
    </row>
    <row r="87" spans="1:68" ht="16.5">
      <c r="A87" s="126" t="str">
        <f t="shared" si="36"/>
        <v>도영운수</v>
      </c>
      <c r="B87" s="127" t="str">
        <f t="shared" si="37"/>
        <v>정진권</v>
      </c>
      <c r="C87" s="128" t="str">
        <f t="shared" si="38"/>
        <v>F</v>
      </c>
      <c r="D87" s="129">
        <f t="shared" si="39"/>
        <v>0.75759999999999994</v>
      </c>
      <c r="E87" s="130">
        <f t="shared" si="40"/>
        <v>6998</v>
      </c>
      <c r="F87" s="258" t="str">
        <f t="shared" si="41"/>
        <v>35</v>
      </c>
      <c r="G87" s="131" t="str">
        <f t="shared" si="42"/>
        <v>71바5852</v>
      </c>
      <c r="H87" s="132">
        <f t="shared" si="43"/>
        <v>1</v>
      </c>
      <c r="I87" s="133">
        <f t="shared" si="44"/>
        <v>2375.2260000000001</v>
      </c>
      <c r="J87" s="134">
        <f t="shared" si="45"/>
        <v>3.3219324883026917E-2</v>
      </c>
      <c r="K87" s="134">
        <f t="shared" si="46"/>
        <v>0.38270374056630685</v>
      </c>
      <c r="L87" s="134">
        <f t="shared" si="47"/>
        <v>0.13303997177531737</v>
      </c>
      <c r="M87" s="135">
        <f t="shared" si="48"/>
        <v>15.888</v>
      </c>
      <c r="N87" s="136">
        <f t="shared" si="49"/>
        <v>4.2101256890923221E-2</v>
      </c>
      <c r="O87" s="136">
        <f t="shared" si="50"/>
        <v>14.65123739804128</v>
      </c>
      <c r="P87" s="231">
        <f t="shared" si="51"/>
        <v>38</v>
      </c>
      <c r="Q87" s="232">
        <f t="shared" si="52"/>
        <v>1</v>
      </c>
      <c r="R87" s="232">
        <f t="shared" si="53"/>
        <v>348</v>
      </c>
      <c r="T87">
        <v>506</v>
      </c>
      <c r="U87">
        <v>6998</v>
      </c>
      <c r="V87" t="s">
        <v>412</v>
      </c>
      <c r="W87">
        <v>2375.2260000000001</v>
      </c>
      <c r="X87">
        <v>1254.261</v>
      </c>
      <c r="Y87">
        <v>1.8939999999999999</v>
      </c>
      <c r="Z87">
        <v>15.888</v>
      </c>
      <c r="AA87">
        <v>151.98580999999999</v>
      </c>
      <c r="AB87">
        <v>5.0488660000000003</v>
      </c>
      <c r="AC87">
        <v>58.165537999999998</v>
      </c>
      <c r="AD87" s="1">
        <v>316</v>
      </c>
      <c r="AE87">
        <v>1</v>
      </c>
      <c r="AF87">
        <v>348</v>
      </c>
      <c r="AG87">
        <v>77</v>
      </c>
      <c r="AH87">
        <v>15.627945</v>
      </c>
      <c r="AI87">
        <v>1770.5</v>
      </c>
      <c r="AJ87">
        <v>0</v>
      </c>
      <c r="AK87">
        <v>38</v>
      </c>
      <c r="AL87">
        <v>12519</v>
      </c>
      <c r="AM87" t="s">
        <v>413</v>
      </c>
      <c r="AN87" t="s">
        <v>605</v>
      </c>
      <c r="AO87">
        <v>2375.2260000000001</v>
      </c>
      <c r="AR87" t="s">
        <v>119</v>
      </c>
      <c r="AS87" t="s">
        <v>120</v>
      </c>
      <c r="AT87" t="s">
        <v>202</v>
      </c>
      <c r="AU87" t="s">
        <v>412</v>
      </c>
      <c r="AV87" t="s">
        <v>48</v>
      </c>
      <c r="AW87">
        <v>1</v>
      </c>
      <c r="BB87">
        <v>0.75759999999999994</v>
      </c>
      <c r="BC87" t="s">
        <v>70</v>
      </c>
      <c r="BF87" t="s">
        <v>119</v>
      </c>
      <c r="BG87" t="s">
        <v>120</v>
      </c>
      <c r="BH87" t="s">
        <v>412</v>
      </c>
      <c r="BI87">
        <v>6998</v>
      </c>
      <c r="BJ87">
        <v>1</v>
      </c>
      <c r="BK87" t="s">
        <v>202</v>
      </c>
      <c r="BL87" t="s">
        <v>178</v>
      </c>
      <c r="BM87">
        <v>0.75759999999999994</v>
      </c>
      <c r="BN87" t="s">
        <v>70</v>
      </c>
      <c r="BO87" t="s">
        <v>193</v>
      </c>
      <c r="BP87">
        <v>2375.2260000000001</v>
      </c>
    </row>
    <row r="88" spans="1:68" ht="16.5">
      <c r="A88" s="110" t="str">
        <f t="shared" ref="A88:A110" si="54">BF88</f>
        <v>도영운수</v>
      </c>
      <c r="B88" s="111" t="str">
        <f t="shared" ref="B88:B110" si="55">BH88</f>
        <v>정해원</v>
      </c>
      <c r="C88" s="112" t="str">
        <f t="shared" ref="C88:C110" si="56">BN88</f>
        <v>D</v>
      </c>
      <c r="D88" s="113">
        <f t="shared" ref="D88:D110" si="57">BM88</f>
        <v>0.80013464246261967</v>
      </c>
      <c r="E88" s="114">
        <f t="shared" ref="E88:E110" si="58">U88</f>
        <v>469</v>
      </c>
      <c r="F88" s="259" t="str">
        <f t="shared" ref="F88:F110" si="59">BG88</f>
        <v>523</v>
      </c>
      <c r="G88" s="115" t="str">
        <f t="shared" ref="G88:G110" si="60">BK88</f>
        <v>71바5862</v>
      </c>
      <c r="H88" s="116">
        <f t="shared" ref="H88:H110" si="61">BJ88</f>
        <v>6</v>
      </c>
      <c r="I88" s="117">
        <f t="shared" ref="I88:I110" si="62">BP88</f>
        <v>1827.7019999999998</v>
      </c>
      <c r="J88" s="118">
        <f t="shared" ref="J88:J110" si="63">AB88/AA88</f>
        <v>3.7609099513417087E-2</v>
      </c>
      <c r="K88" s="118">
        <f t="shared" ref="K88:K110" si="64">AC88/AA88</f>
        <v>0.37250936166427429</v>
      </c>
      <c r="L88" s="118">
        <f t="shared" ref="L88:L110" si="65">AD88/I88</f>
        <v>0.3042071409890672</v>
      </c>
      <c r="M88" s="119">
        <f t="shared" ref="M88:M110" si="66">Z88</f>
        <v>19.254000000000001</v>
      </c>
      <c r="N88" s="120">
        <f t="shared" ref="N88:N110" si="67">AE88*100/W88</f>
        <v>1.4772648932922325</v>
      </c>
      <c r="O88" s="120">
        <f t="shared" ref="O88:O110" si="68">AF88*100/W88</f>
        <v>52.579687498290205</v>
      </c>
      <c r="P88" s="233">
        <f t="shared" ref="P88:P110" si="69">AK88</f>
        <v>18</v>
      </c>
      <c r="Q88" s="234">
        <f t="shared" ref="Q88:Q110" si="70">AE88</f>
        <v>27</v>
      </c>
      <c r="R88" s="234">
        <f t="shared" ref="R88:R110" si="71">AF88</f>
        <v>961</v>
      </c>
      <c r="T88">
        <v>506</v>
      </c>
      <c r="U88">
        <v>469</v>
      </c>
      <c r="V88" t="s">
        <v>461</v>
      </c>
      <c r="W88">
        <v>1827.702</v>
      </c>
      <c r="X88">
        <v>936.53700000000003</v>
      </c>
      <c r="Y88">
        <v>1.952</v>
      </c>
      <c r="Z88">
        <v>19.254000000000001</v>
      </c>
      <c r="AA88">
        <v>120.37496400000001</v>
      </c>
      <c r="AB88">
        <v>4.5271939999999997</v>
      </c>
      <c r="AC88">
        <v>44.840800999999999</v>
      </c>
      <c r="AD88" s="1">
        <v>556</v>
      </c>
      <c r="AE88">
        <v>27</v>
      </c>
      <c r="AF88">
        <v>961</v>
      </c>
      <c r="AG88">
        <v>76</v>
      </c>
      <c r="AH88">
        <v>15.183406</v>
      </c>
      <c r="AI88">
        <v>975.8</v>
      </c>
      <c r="AJ88">
        <v>0</v>
      </c>
      <c r="AK88">
        <v>18</v>
      </c>
      <c r="AL88">
        <v>8485</v>
      </c>
      <c r="AM88" t="s">
        <v>462</v>
      </c>
      <c r="AN88" t="s">
        <v>606</v>
      </c>
      <c r="AO88">
        <v>1067.6079999999999</v>
      </c>
      <c r="AR88" t="s">
        <v>119</v>
      </c>
      <c r="AS88" t="s">
        <v>121</v>
      </c>
      <c r="AT88" t="s">
        <v>229</v>
      </c>
      <c r="AU88" t="s">
        <v>461</v>
      </c>
      <c r="AV88" t="s">
        <v>48</v>
      </c>
      <c r="AW88">
        <v>6</v>
      </c>
      <c r="BB88">
        <v>0.80013464246261967</v>
      </c>
      <c r="BC88" t="s">
        <v>67</v>
      </c>
      <c r="BF88" t="s">
        <v>119</v>
      </c>
      <c r="BG88" t="s">
        <v>121</v>
      </c>
      <c r="BH88" t="s">
        <v>461</v>
      </c>
      <c r="BI88">
        <v>469</v>
      </c>
      <c r="BJ88">
        <v>6</v>
      </c>
      <c r="BK88" t="s">
        <v>229</v>
      </c>
      <c r="BL88" t="s">
        <v>233</v>
      </c>
      <c r="BM88">
        <v>0.80013464246261967</v>
      </c>
      <c r="BN88" t="s">
        <v>67</v>
      </c>
      <c r="BO88" t="s">
        <v>183</v>
      </c>
      <c r="BP88">
        <v>1827.7019999999998</v>
      </c>
    </row>
    <row r="89" spans="1:68" ht="16.5">
      <c r="A89" s="126" t="str">
        <f t="shared" si="54"/>
        <v>도영운수</v>
      </c>
      <c r="B89" s="127" t="str">
        <f t="shared" si="55"/>
        <v>정현수</v>
      </c>
      <c r="C89" s="128" t="str">
        <f t="shared" si="56"/>
        <v>B</v>
      </c>
      <c r="D89" s="129">
        <f t="shared" si="57"/>
        <v>0.94874762798490953</v>
      </c>
      <c r="E89" s="130">
        <f t="shared" si="58"/>
        <v>5970</v>
      </c>
      <c r="F89" s="258" t="str">
        <f t="shared" si="59"/>
        <v>35</v>
      </c>
      <c r="G89" s="131" t="str">
        <f t="shared" si="60"/>
        <v>71바5876</v>
      </c>
      <c r="H89" s="132">
        <f t="shared" si="61"/>
        <v>9</v>
      </c>
      <c r="I89" s="133">
        <f t="shared" si="62"/>
        <v>1969.6560000000002</v>
      </c>
      <c r="J89" s="134">
        <f t="shared" si="63"/>
        <v>1.4107714306565231E-3</v>
      </c>
      <c r="K89" s="134">
        <f t="shared" si="64"/>
        <v>0.35419949970778747</v>
      </c>
      <c r="L89" s="134">
        <f t="shared" si="65"/>
        <v>0.16500343207138707</v>
      </c>
      <c r="M89" s="135">
        <f t="shared" si="66"/>
        <v>11.836</v>
      </c>
      <c r="N89" s="136">
        <f t="shared" si="67"/>
        <v>5.077028679119603E-2</v>
      </c>
      <c r="O89" s="136">
        <f t="shared" si="68"/>
        <v>9.1386516224152849</v>
      </c>
      <c r="P89" s="231">
        <f t="shared" si="69"/>
        <v>64</v>
      </c>
      <c r="Q89" s="232">
        <f t="shared" si="70"/>
        <v>1</v>
      </c>
      <c r="R89" s="232">
        <f t="shared" si="71"/>
        <v>180</v>
      </c>
      <c r="T89">
        <v>506</v>
      </c>
      <c r="U89">
        <v>5970</v>
      </c>
      <c r="V89" t="s">
        <v>414</v>
      </c>
      <c r="W89">
        <v>1969.6559999999999</v>
      </c>
      <c r="X89">
        <v>869.52200000000005</v>
      </c>
      <c r="Y89">
        <v>2.2650000000000001</v>
      </c>
      <c r="Z89">
        <v>11.836</v>
      </c>
      <c r="AA89">
        <v>116.938858</v>
      </c>
      <c r="AB89">
        <v>0.16497400000000001</v>
      </c>
      <c r="AC89">
        <v>41.419685000000001</v>
      </c>
      <c r="AD89" s="1">
        <v>325</v>
      </c>
      <c r="AE89">
        <v>1</v>
      </c>
      <c r="AF89">
        <v>180</v>
      </c>
      <c r="AG89">
        <v>75</v>
      </c>
      <c r="AH89">
        <v>16.843468000000001</v>
      </c>
      <c r="AI89">
        <v>681.3</v>
      </c>
      <c r="AJ89">
        <v>0</v>
      </c>
      <c r="AK89">
        <v>64</v>
      </c>
      <c r="AL89">
        <v>0</v>
      </c>
      <c r="AM89" t="s">
        <v>415</v>
      </c>
      <c r="AN89" t="s">
        <v>607</v>
      </c>
      <c r="AO89">
        <v>496.09899999999999</v>
      </c>
      <c r="AR89" t="s">
        <v>119</v>
      </c>
      <c r="AS89" t="s">
        <v>120</v>
      </c>
      <c r="AT89" t="s">
        <v>213</v>
      </c>
      <c r="AU89" t="s">
        <v>414</v>
      </c>
      <c r="AV89" t="s">
        <v>48</v>
      </c>
      <c r="AW89">
        <v>9</v>
      </c>
      <c r="BB89">
        <v>0.94874762798490953</v>
      </c>
      <c r="BC89" t="s">
        <v>68</v>
      </c>
      <c r="BF89" t="s">
        <v>119</v>
      </c>
      <c r="BG89" t="s">
        <v>120</v>
      </c>
      <c r="BH89" t="s">
        <v>414</v>
      </c>
      <c r="BI89">
        <v>5970</v>
      </c>
      <c r="BJ89">
        <v>9</v>
      </c>
      <c r="BK89" t="s">
        <v>213</v>
      </c>
      <c r="BL89" t="s">
        <v>203</v>
      </c>
      <c r="BM89">
        <v>0.94874762798490953</v>
      </c>
      <c r="BN89" t="s">
        <v>68</v>
      </c>
      <c r="BO89" t="s">
        <v>179</v>
      </c>
      <c r="BP89">
        <v>1969.6560000000002</v>
      </c>
    </row>
    <row r="90" spans="1:68" ht="16.5">
      <c r="A90" s="110" t="str">
        <f t="shared" si="54"/>
        <v>도영운수</v>
      </c>
      <c r="B90" s="111" t="str">
        <f t="shared" si="55"/>
        <v>정흥복</v>
      </c>
      <c r="C90" s="112" t="str">
        <f t="shared" si="56"/>
        <v>B</v>
      </c>
      <c r="D90" s="113">
        <f t="shared" si="57"/>
        <v>0.90760000000000007</v>
      </c>
      <c r="E90" s="114">
        <f t="shared" si="58"/>
        <v>5480</v>
      </c>
      <c r="F90" s="259" t="str">
        <f t="shared" si="59"/>
        <v>35</v>
      </c>
      <c r="G90" s="115" t="str">
        <f t="shared" si="60"/>
        <v>71바5853</v>
      </c>
      <c r="H90" s="116">
        <f t="shared" si="61"/>
        <v>1</v>
      </c>
      <c r="I90" s="117">
        <f t="shared" si="62"/>
        <v>2689.83</v>
      </c>
      <c r="J90" s="118">
        <f t="shared" si="63"/>
        <v>1.4114732400107776E-2</v>
      </c>
      <c r="K90" s="118">
        <f t="shared" si="64"/>
        <v>0.36497768782523116</v>
      </c>
      <c r="L90" s="118">
        <f t="shared" si="65"/>
        <v>0.16506619377432774</v>
      </c>
      <c r="M90" s="119">
        <f t="shared" si="66"/>
        <v>11.318</v>
      </c>
      <c r="N90" s="120">
        <f t="shared" si="67"/>
        <v>7.435414133978728E-2</v>
      </c>
      <c r="O90" s="120">
        <f t="shared" si="68"/>
        <v>11.004412918288518</v>
      </c>
      <c r="P90" s="233">
        <f t="shared" si="69"/>
        <v>16</v>
      </c>
      <c r="Q90" s="234">
        <f t="shared" si="70"/>
        <v>2</v>
      </c>
      <c r="R90" s="234">
        <f t="shared" si="71"/>
        <v>296</v>
      </c>
      <c r="T90">
        <v>506</v>
      </c>
      <c r="U90">
        <v>5480</v>
      </c>
      <c r="V90" t="s">
        <v>416</v>
      </c>
      <c r="W90">
        <v>2689.83</v>
      </c>
      <c r="X90">
        <v>1185.441</v>
      </c>
      <c r="Y90">
        <v>2.2690000000000001</v>
      </c>
      <c r="Z90">
        <v>11.318</v>
      </c>
      <c r="AA90">
        <v>162.614135</v>
      </c>
      <c r="AB90">
        <v>2.295255</v>
      </c>
      <c r="AC90">
        <v>59.350530999999997</v>
      </c>
      <c r="AD90" s="1">
        <v>444</v>
      </c>
      <c r="AE90">
        <v>2</v>
      </c>
      <c r="AF90">
        <v>296</v>
      </c>
      <c r="AG90">
        <v>79</v>
      </c>
      <c r="AH90">
        <v>16.541181000000002</v>
      </c>
      <c r="AI90">
        <v>441.7</v>
      </c>
      <c r="AJ90">
        <v>0</v>
      </c>
      <c r="AK90">
        <v>16</v>
      </c>
      <c r="AL90">
        <v>1367</v>
      </c>
      <c r="AM90" t="s">
        <v>417</v>
      </c>
      <c r="AN90" t="s">
        <v>608</v>
      </c>
      <c r="AO90">
        <v>2689.83</v>
      </c>
      <c r="AR90" t="s">
        <v>119</v>
      </c>
      <c r="AS90" t="s">
        <v>120</v>
      </c>
      <c r="AT90" t="s">
        <v>203</v>
      </c>
      <c r="AU90" t="s">
        <v>416</v>
      </c>
      <c r="AV90" t="s">
        <v>48</v>
      </c>
      <c r="AW90">
        <v>1</v>
      </c>
      <c r="BB90">
        <v>0.90760000000000007</v>
      </c>
      <c r="BC90" t="s">
        <v>68</v>
      </c>
      <c r="BF90" t="s">
        <v>119</v>
      </c>
      <c r="BG90" t="s">
        <v>120</v>
      </c>
      <c r="BH90" t="s">
        <v>416</v>
      </c>
      <c r="BI90">
        <v>5480</v>
      </c>
      <c r="BJ90">
        <v>1</v>
      </c>
      <c r="BK90" t="s">
        <v>203</v>
      </c>
      <c r="BL90" t="s">
        <v>178</v>
      </c>
      <c r="BM90">
        <v>0.90760000000000007</v>
      </c>
      <c r="BN90" t="s">
        <v>68</v>
      </c>
      <c r="BO90" t="s">
        <v>179</v>
      </c>
      <c r="BP90">
        <v>2689.83</v>
      </c>
    </row>
    <row r="91" spans="1:68" ht="16.5">
      <c r="A91" s="126" t="str">
        <f t="shared" si="54"/>
        <v>도영운수</v>
      </c>
      <c r="B91" s="127" t="str">
        <f t="shared" si="55"/>
        <v>조대형</v>
      </c>
      <c r="C91" s="128" t="str">
        <f t="shared" si="56"/>
        <v>S</v>
      </c>
      <c r="D91" s="129">
        <f t="shared" si="57"/>
        <v>1.0508333333333333</v>
      </c>
      <c r="E91" s="130">
        <f t="shared" si="58"/>
        <v>8282</v>
      </c>
      <c r="F91" s="258" t="str">
        <f t="shared" si="59"/>
        <v>65</v>
      </c>
      <c r="G91" s="131" t="str">
        <f t="shared" si="60"/>
        <v>71바5887</v>
      </c>
      <c r="H91" s="132">
        <f t="shared" si="61"/>
        <v>1</v>
      </c>
      <c r="I91" s="133">
        <f t="shared" si="62"/>
        <v>1836.547</v>
      </c>
      <c r="J91" s="134">
        <f t="shared" si="63"/>
        <v>1.0394764199292866E-3</v>
      </c>
      <c r="K91" s="134">
        <f t="shared" si="64"/>
        <v>0.31721040949491042</v>
      </c>
      <c r="L91" s="134">
        <f t="shared" si="65"/>
        <v>0.23794653771452623</v>
      </c>
      <c r="M91" s="135">
        <f t="shared" si="66"/>
        <v>11.28</v>
      </c>
      <c r="N91" s="136">
        <f t="shared" si="67"/>
        <v>0.49005007767293729</v>
      </c>
      <c r="O91" s="136">
        <f t="shared" si="68"/>
        <v>4.4649007076867617</v>
      </c>
      <c r="P91" s="231">
        <f t="shared" si="69"/>
        <v>0</v>
      </c>
      <c r="Q91" s="232">
        <f t="shared" si="70"/>
        <v>9</v>
      </c>
      <c r="R91" s="232">
        <f t="shared" si="71"/>
        <v>82</v>
      </c>
      <c r="T91">
        <v>506</v>
      </c>
      <c r="U91">
        <v>8282</v>
      </c>
      <c r="V91" t="s">
        <v>418</v>
      </c>
      <c r="W91">
        <v>1836.547</v>
      </c>
      <c r="X91">
        <v>728.08600000000001</v>
      </c>
      <c r="Y91">
        <v>2.5219999999999998</v>
      </c>
      <c r="Z91">
        <v>11.28</v>
      </c>
      <c r="AA91">
        <v>103.403019</v>
      </c>
      <c r="AB91">
        <v>0.107485</v>
      </c>
      <c r="AC91">
        <v>32.800514</v>
      </c>
      <c r="AD91" s="1">
        <v>437</v>
      </c>
      <c r="AE91">
        <v>9</v>
      </c>
      <c r="AF91">
        <v>82</v>
      </c>
      <c r="AG91">
        <v>70</v>
      </c>
      <c r="AH91">
        <v>17.761057000000001</v>
      </c>
      <c r="AI91">
        <v>15.7</v>
      </c>
      <c r="AJ91">
        <v>0</v>
      </c>
      <c r="AK91">
        <v>0</v>
      </c>
      <c r="AL91">
        <v>0</v>
      </c>
      <c r="AM91" t="s">
        <v>419</v>
      </c>
      <c r="AN91" t="s">
        <v>609</v>
      </c>
      <c r="AO91">
        <v>1836.547</v>
      </c>
      <c r="AR91" t="s">
        <v>119</v>
      </c>
      <c r="AS91" t="s">
        <v>123</v>
      </c>
      <c r="AT91" t="s">
        <v>251</v>
      </c>
      <c r="AU91" t="s">
        <v>418</v>
      </c>
      <c r="AV91" t="s">
        <v>48</v>
      </c>
      <c r="AW91">
        <v>1</v>
      </c>
      <c r="BB91">
        <v>1.0508333333333333</v>
      </c>
      <c r="BC91" t="s">
        <v>71</v>
      </c>
      <c r="BF91" t="s">
        <v>119</v>
      </c>
      <c r="BG91" t="s">
        <v>123</v>
      </c>
      <c r="BH91" t="s">
        <v>418</v>
      </c>
      <c r="BI91">
        <v>8282</v>
      </c>
      <c r="BJ91">
        <v>1</v>
      </c>
      <c r="BK91" t="s">
        <v>251</v>
      </c>
      <c r="BL91" t="s">
        <v>178</v>
      </c>
      <c r="BM91">
        <v>1.0508333333333333</v>
      </c>
      <c r="BN91" t="s">
        <v>71</v>
      </c>
      <c r="BO91" t="s">
        <v>180</v>
      </c>
      <c r="BP91">
        <v>1836.547</v>
      </c>
    </row>
    <row r="92" spans="1:68" ht="16.5">
      <c r="A92" s="110" t="str">
        <f t="shared" si="54"/>
        <v>도영운수</v>
      </c>
      <c r="B92" s="111" t="str">
        <f t="shared" si="55"/>
        <v>조성오</v>
      </c>
      <c r="C92" s="112" t="str">
        <f t="shared" si="56"/>
        <v>S</v>
      </c>
      <c r="D92" s="113">
        <f t="shared" si="57"/>
        <v>1.2078260869565218</v>
      </c>
      <c r="E92" s="114">
        <f t="shared" si="58"/>
        <v>1742</v>
      </c>
      <c r="F92" s="259" t="str">
        <f t="shared" si="59"/>
        <v>65</v>
      </c>
      <c r="G92" s="115" t="str">
        <f t="shared" si="60"/>
        <v>75아1109</v>
      </c>
      <c r="H92" s="116">
        <f t="shared" si="61"/>
        <v>1</v>
      </c>
      <c r="I92" s="117">
        <f t="shared" si="62"/>
        <v>2517.9050000000002</v>
      </c>
      <c r="J92" s="118">
        <f t="shared" si="63"/>
        <v>7.4124130843865798E-4</v>
      </c>
      <c r="K92" s="118">
        <f t="shared" si="64"/>
        <v>0.33444676641184029</v>
      </c>
      <c r="L92" s="118">
        <f t="shared" si="65"/>
        <v>0.14496178370510404</v>
      </c>
      <c r="M92" s="119">
        <f t="shared" si="66"/>
        <v>10.864000000000001</v>
      </c>
      <c r="N92" s="120">
        <f t="shared" si="67"/>
        <v>3.9715557179480554E-2</v>
      </c>
      <c r="O92" s="120">
        <f t="shared" si="68"/>
        <v>4.448142404101822</v>
      </c>
      <c r="P92" s="233">
        <f t="shared" si="69"/>
        <v>1</v>
      </c>
      <c r="Q92" s="234">
        <f t="shared" si="70"/>
        <v>1</v>
      </c>
      <c r="R92" s="234">
        <f t="shared" si="71"/>
        <v>112</v>
      </c>
      <c r="T92">
        <v>506</v>
      </c>
      <c r="U92">
        <v>1742</v>
      </c>
      <c r="V92" t="s">
        <v>610</v>
      </c>
      <c r="W92">
        <v>2517.9050000000002</v>
      </c>
      <c r="X92">
        <v>906.27099999999996</v>
      </c>
      <c r="Y92">
        <v>2.778</v>
      </c>
      <c r="Z92">
        <v>10.864000000000001</v>
      </c>
      <c r="AA92">
        <v>146.498851</v>
      </c>
      <c r="AB92">
        <v>0.10859099999999999</v>
      </c>
      <c r="AC92">
        <v>48.996066999999996</v>
      </c>
      <c r="AD92" s="1">
        <v>365</v>
      </c>
      <c r="AE92">
        <v>1</v>
      </c>
      <c r="AF92">
        <v>112</v>
      </c>
      <c r="AG92">
        <v>73</v>
      </c>
      <c r="AH92">
        <v>17.187199</v>
      </c>
      <c r="AI92">
        <v>159.19999999999999</v>
      </c>
      <c r="AJ92">
        <v>0</v>
      </c>
      <c r="AK92">
        <v>1</v>
      </c>
      <c r="AL92">
        <v>123</v>
      </c>
      <c r="AM92" t="s">
        <v>611</v>
      </c>
      <c r="AN92" t="s">
        <v>612</v>
      </c>
      <c r="AO92">
        <v>2517.9050000000002</v>
      </c>
      <c r="AR92" t="s">
        <v>119</v>
      </c>
      <c r="AS92" t="s">
        <v>123</v>
      </c>
      <c r="AT92" t="s">
        <v>254</v>
      </c>
      <c r="AU92" t="s">
        <v>610</v>
      </c>
      <c r="AV92" t="s">
        <v>48</v>
      </c>
      <c r="AW92">
        <v>1</v>
      </c>
      <c r="BB92">
        <v>1.2078260869565218</v>
      </c>
      <c r="BC92" t="s">
        <v>71</v>
      </c>
      <c r="BF92" t="s">
        <v>119</v>
      </c>
      <c r="BG92" t="s">
        <v>123</v>
      </c>
      <c r="BH92" t="s">
        <v>610</v>
      </c>
      <c r="BI92">
        <v>1742</v>
      </c>
      <c r="BJ92">
        <v>1</v>
      </c>
      <c r="BK92" t="s">
        <v>254</v>
      </c>
      <c r="BL92" t="s">
        <v>178</v>
      </c>
      <c r="BM92">
        <v>1.2078260869565218</v>
      </c>
      <c r="BN92" t="s">
        <v>71</v>
      </c>
      <c r="BO92" t="s">
        <v>180</v>
      </c>
      <c r="BP92">
        <v>2517.9050000000002</v>
      </c>
    </row>
    <row r="93" spans="1:68" ht="16.5">
      <c r="A93" s="126" t="str">
        <f t="shared" si="54"/>
        <v>도영운수</v>
      </c>
      <c r="B93" s="127" t="str">
        <f t="shared" si="55"/>
        <v>조성환</v>
      </c>
      <c r="C93" s="128" t="str">
        <f t="shared" si="56"/>
        <v>C</v>
      </c>
      <c r="D93" s="129">
        <f t="shared" si="57"/>
        <v>0.89971986329936571</v>
      </c>
      <c r="E93" s="130">
        <f t="shared" si="58"/>
        <v>8555</v>
      </c>
      <c r="F93" s="258" t="str">
        <f t="shared" si="59"/>
        <v>523</v>
      </c>
      <c r="G93" s="131" t="str">
        <f t="shared" si="60"/>
        <v>71바5894</v>
      </c>
      <c r="H93" s="132">
        <f t="shared" si="61"/>
        <v>2</v>
      </c>
      <c r="I93" s="133">
        <f t="shared" si="62"/>
        <v>2570.288</v>
      </c>
      <c r="J93" s="134">
        <f t="shared" si="63"/>
        <v>4.2253329018911686E-3</v>
      </c>
      <c r="K93" s="134">
        <f t="shared" si="64"/>
        <v>0.31505079726165425</v>
      </c>
      <c r="L93" s="134">
        <f t="shared" si="65"/>
        <v>0.10310128670405806</v>
      </c>
      <c r="M93" s="135">
        <f t="shared" si="66"/>
        <v>13.151</v>
      </c>
      <c r="N93" s="136">
        <f t="shared" si="67"/>
        <v>3.8413905219066818E-2</v>
      </c>
      <c r="O93" s="136">
        <f t="shared" si="68"/>
        <v>30.193329502186518</v>
      </c>
      <c r="P93" s="231">
        <f t="shared" si="69"/>
        <v>1</v>
      </c>
      <c r="Q93" s="232">
        <f t="shared" si="70"/>
        <v>1</v>
      </c>
      <c r="R93" s="232">
        <f t="shared" si="71"/>
        <v>786</v>
      </c>
      <c r="T93">
        <v>506</v>
      </c>
      <c r="U93">
        <v>8555</v>
      </c>
      <c r="V93" t="s">
        <v>420</v>
      </c>
      <c r="W93">
        <v>2603.2240000000002</v>
      </c>
      <c r="X93">
        <v>1155.27</v>
      </c>
      <c r="Y93">
        <v>2.2530000000000001</v>
      </c>
      <c r="Z93">
        <v>13.151</v>
      </c>
      <c r="AA93">
        <v>151.98329100000001</v>
      </c>
      <c r="AB93">
        <v>0.64217999999999997</v>
      </c>
      <c r="AC93">
        <v>47.882457000000002</v>
      </c>
      <c r="AD93" s="1">
        <v>265</v>
      </c>
      <c r="AE93">
        <v>1</v>
      </c>
      <c r="AF93">
        <v>786</v>
      </c>
      <c r="AG93">
        <v>65</v>
      </c>
      <c r="AH93">
        <v>17.128356</v>
      </c>
      <c r="AI93">
        <v>41.9</v>
      </c>
      <c r="AJ93">
        <v>0</v>
      </c>
      <c r="AK93">
        <v>1</v>
      </c>
      <c r="AL93">
        <v>69</v>
      </c>
      <c r="AM93" t="s">
        <v>421</v>
      </c>
      <c r="AN93" t="s">
        <v>613</v>
      </c>
      <c r="AO93">
        <v>2502.0010000000002</v>
      </c>
      <c r="AR93" t="s">
        <v>119</v>
      </c>
      <c r="AS93" t="s">
        <v>121</v>
      </c>
      <c r="AT93" t="s">
        <v>233</v>
      </c>
      <c r="AU93" t="s">
        <v>420</v>
      </c>
      <c r="AV93" t="s">
        <v>48</v>
      </c>
      <c r="AW93">
        <v>2</v>
      </c>
      <c r="BB93">
        <v>0.89971986329936571</v>
      </c>
      <c r="BC93" t="s">
        <v>69</v>
      </c>
      <c r="BF93" t="s">
        <v>119</v>
      </c>
      <c r="BG93" t="s">
        <v>121</v>
      </c>
      <c r="BH93" t="s">
        <v>420</v>
      </c>
      <c r="BI93">
        <v>8555</v>
      </c>
      <c r="BJ93">
        <v>2</v>
      </c>
      <c r="BK93" t="s">
        <v>233</v>
      </c>
      <c r="BL93" t="s">
        <v>231</v>
      </c>
      <c r="BM93">
        <v>0.89971986329936571</v>
      </c>
      <c r="BN93" t="s">
        <v>69</v>
      </c>
      <c r="BO93" t="s">
        <v>181</v>
      </c>
      <c r="BP93">
        <v>2570.288</v>
      </c>
    </row>
    <row r="94" spans="1:68" ht="16.5">
      <c r="A94" s="110" t="str">
        <f t="shared" si="54"/>
        <v>도영운수</v>
      </c>
      <c r="B94" s="111" t="str">
        <f t="shared" si="55"/>
        <v>조승행</v>
      </c>
      <c r="C94" s="112" t="str">
        <f t="shared" si="56"/>
        <v>F</v>
      </c>
      <c r="D94" s="113">
        <f t="shared" si="57"/>
        <v>0.73931198498750217</v>
      </c>
      <c r="E94" s="114">
        <f t="shared" si="58"/>
        <v>7045</v>
      </c>
      <c r="F94" s="259" t="str">
        <f t="shared" si="59"/>
        <v>523</v>
      </c>
      <c r="G94" s="115" t="str">
        <f t="shared" si="60"/>
        <v>70바3908</v>
      </c>
      <c r="H94" s="116">
        <f t="shared" si="61"/>
        <v>2</v>
      </c>
      <c r="I94" s="117">
        <f t="shared" si="62"/>
        <v>661.89699999999993</v>
      </c>
      <c r="J94" s="118">
        <f t="shared" si="63"/>
        <v>4.4658172110832789E-3</v>
      </c>
      <c r="K94" s="118">
        <f t="shared" si="64"/>
        <v>0.33066602999960859</v>
      </c>
      <c r="L94" s="118">
        <f t="shared" si="65"/>
        <v>8.9137735931723527E-2</v>
      </c>
      <c r="M94" s="119">
        <f t="shared" si="66"/>
        <v>16.013999999999999</v>
      </c>
      <c r="N94" s="120">
        <f t="shared" si="67"/>
        <v>0.30216181671770681</v>
      </c>
      <c r="O94" s="120">
        <f t="shared" si="68"/>
        <v>14.20160538573222</v>
      </c>
      <c r="P94" s="233">
        <f t="shared" si="69"/>
        <v>1</v>
      </c>
      <c r="Q94" s="234">
        <f t="shared" si="70"/>
        <v>2</v>
      </c>
      <c r="R94" s="234">
        <f t="shared" si="71"/>
        <v>94</v>
      </c>
      <c r="T94">
        <v>506</v>
      </c>
      <c r="U94">
        <v>7045</v>
      </c>
      <c r="V94" t="s">
        <v>614</v>
      </c>
      <c r="W94">
        <v>661.89700000000005</v>
      </c>
      <c r="X94">
        <v>399.149</v>
      </c>
      <c r="Y94">
        <v>1.6579999999999999</v>
      </c>
      <c r="Z94">
        <v>16.013999999999999</v>
      </c>
      <c r="AA94">
        <v>39.681651000000002</v>
      </c>
      <c r="AB94">
        <v>0.17721100000000001</v>
      </c>
      <c r="AC94">
        <v>13.121373999999999</v>
      </c>
      <c r="AD94" s="1">
        <v>59</v>
      </c>
      <c r="AE94">
        <v>2</v>
      </c>
      <c r="AF94">
        <v>94</v>
      </c>
      <c r="AG94">
        <v>70</v>
      </c>
      <c r="AH94">
        <v>16.680177</v>
      </c>
      <c r="AI94">
        <v>61.6</v>
      </c>
      <c r="AJ94">
        <v>0</v>
      </c>
      <c r="AK94">
        <v>1</v>
      </c>
      <c r="AL94">
        <v>128</v>
      </c>
      <c r="AM94" t="s">
        <v>615</v>
      </c>
      <c r="AN94" t="s">
        <v>616</v>
      </c>
      <c r="AO94">
        <v>557.65099999999995</v>
      </c>
      <c r="AR94" t="s">
        <v>119</v>
      </c>
      <c r="AS94" t="s">
        <v>121</v>
      </c>
      <c r="AT94" t="s">
        <v>496</v>
      </c>
      <c r="AU94" t="s">
        <v>614</v>
      </c>
      <c r="AV94" t="s">
        <v>48</v>
      </c>
      <c r="AW94">
        <v>2</v>
      </c>
      <c r="BB94">
        <v>0.73931198498750217</v>
      </c>
      <c r="BC94" t="s">
        <v>70</v>
      </c>
      <c r="BF94" t="s">
        <v>119</v>
      </c>
      <c r="BG94" t="s">
        <v>121</v>
      </c>
      <c r="BH94" t="s">
        <v>614</v>
      </c>
      <c r="BI94">
        <v>7045</v>
      </c>
      <c r="BJ94">
        <v>2</v>
      </c>
      <c r="BK94" t="s">
        <v>496</v>
      </c>
      <c r="BL94" t="s">
        <v>269</v>
      </c>
      <c r="BM94">
        <v>0.73931198498750217</v>
      </c>
      <c r="BN94" t="s">
        <v>70</v>
      </c>
      <c r="BO94" t="s">
        <v>193</v>
      </c>
      <c r="BP94">
        <v>661.89699999999993</v>
      </c>
    </row>
    <row r="95" spans="1:68" ht="16.5">
      <c r="A95" s="126" t="str">
        <f t="shared" si="54"/>
        <v>도영운수</v>
      </c>
      <c r="B95" s="127" t="str">
        <f t="shared" si="55"/>
        <v>조지윤</v>
      </c>
      <c r="C95" s="128" t="str">
        <f t="shared" si="56"/>
        <v>F</v>
      </c>
      <c r="D95" s="129">
        <f t="shared" si="57"/>
        <v>0.74333333333333329</v>
      </c>
      <c r="E95" s="130">
        <f t="shared" si="58"/>
        <v>5034</v>
      </c>
      <c r="F95" s="258" t="str">
        <f t="shared" si="59"/>
        <v>순환46</v>
      </c>
      <c r="G95" s="131" t="str">
        <f t="shared" si="60"/>
        <v>71바5868</v>
      </c>
      <c r="H95" s="132">
        <f t="shared" si="61"/>
        <v>1</v>
      </c>
      <c r="I95" s="133">
        <f t="shared" si="62"/>
        <v>1475.473</v>
      </c>
      <c r="J95" s="134">
        <f t="shared" si="63"/>
        <v>2.2448239153023273E-2</v>
      </c>
      <c r="K95" s="134">
        <f t="shared" si="64"/>
        <v>0.36980392639685905</v>
      </c>
      <c r="L95" s="134">
        <f t="shared" si="65"/>
        <v>9.8273570577028527E-2</v>
      </c>
      <c r="M95" s="135">
        <f t="shared" si="66"/>
        <v>13.013999999999999</v>
      </c>
      <c r="N95" s="136">
        <f t="shared" si="67"/>
        <v>6.777487626001967E-2</v>
      </c>
      <c r="O95" s="136">
        <f t="shared" si="68"/>
        <v>8.0652102749423413</v>
      </c>
      <c r="P95" s="231">
        <f t="shared" si="69"/>
        <v>8</v>
      </c>
      <c r="Q95" s="232">
        <f t="shared" si="70"/>
        <v>1</v>
      </c>
      <c r="R95" s="232">
        <f t="shared" si="71"/>
        <v>119</v>
      </c>
      <c r="T95">
        <v>506</v>
      </c>
      <c r="U95">
        <v>5034</v>
      </c>
      <c r="V95" t="s">
        <v>422</v>
      </c>
      <c r="W95">
        <v>1475.473</v>
      </c>
      <c r="X95">
        <v>735.21699999999998</v>
      </c>
      <c r="Y95">
        <v>2.0070000000000001</v>
      </c>
      <c r="Z95">
        <v>13.013999999999999</v>
      </c>
      <c r="AA95">
        <v>110.62386600000001</v>
      </c>
      <c r="AB95">
        <v>2.483311</v>
      </c>
      <c r="AC95">
        <v>40.909140000000001</v>
      </c>
      <c r="AD95" s="1">
        <v>145</v>
      </c>
      <c r="AE95">
        <v>1</v>
      </c>
      <c r="AF95">
        <v>119</v>
      </c>
      <c r="AG95">
        <v>76</v>
      </c>
      <c r="AH95">
        <v>13.337745</v>
      </c>
      <c r="AI95">
        <v>219.9</v>
      </c>
      <c r="AJ95">
        <v>0</v>
      </c>
      <c r="AK95">
        <v>8</v>
      </c>
      <c r="AL95">
        <v>2105</v>
      </c>
      <c r="AM95" t="s">
        <v>423</v>
      </c>
      <c r="AN95" t="s">
        <v>617</v>
      </c>
      <c r="AO95">
        <v>1475.473</v>
      </c>
      <c r="AR95" t="s">
        <v>119</v>
      </c>
      <c r="AS95" t="s">
        <v>125</v>
      </c>
      <c r="AT95" t="s">
        <v>267</v>
      </c>
      <c r="AU95" t="s">
        <v>422</v>
      </c>
      <c r="AV95" t="s">
        <v>48</v>
      </c>
      <c r="AW95">
        <v>1</v>
      </c>
      <c r="BB95">
        <v>0.74333333333333329</v>
      </c>
      <c r="BC95" t="s">
        <v>70</v>
      </c>
      <c r="BF95" t="s">
        <v>119</v>
      </c>
      <c r="BG95" t="s">
        <v>125</v>
      </c>
      <c r="BH95" t="s">
        <v>422</v>
      </c>
      <c r="BI95">
        <v>5034</v>
      </c>
      <c r="BJ95">
        <v>1</v>
      </c>
      <c r="BK95" t="s">
        <v>267</v>
      </c>
      <c r="BL95" t="s">
        <v>178</v>
      </c>
      <c r="BM95">
        <v>0.74333333333333329</v>
      </c>
      <c r="BN95" t="s">
        <v>70</v>
      </c>
      <c r="BO95" t="s">
        <v>193</v>
      </c>
      <c r="BP95">
        <v>1475.473</v>
      </c>
    </row>
    <row r="96" spans="1:68" ht="16.5">
      <c r="A96" s="110" t="str">
        <f t="shared" si="54"/>
        <v>도영운수</v>
      </c>
      <c r="B96" s="111" t="str">
        <f t="shared" si="55"/>
        <v>주인식</v>
      </c>
      <c r="C96" s="112" t="str">
        <f t="shared" si="56"/>
        <v>C</v>
      </c>
      <c r="D96" s="113">
        <f t="shared" si="57"/>
        <v>0.86565217391304361</v>
      </c>
      <c r="E96" s="114">
        <f t="shared" si="58"/>
        <v>4994</v>
      </c>
      <c r="F96" s="259" t="str">
        <f t="shared" si="59"/>
        <v>65-1</v>
      </c>
      <c r="G96" s="115" t="str">
        <f t="shared" si="60"/>
        <v>71바5883</v>
      </c>
      <c r="H96" s="116">
        <f t="shared" si="61"/>
        <v>1</v>
      </c>
      <c r="I96" s="117">
        <f t="shared" si="62"/>
        <v>1647.338</v>
      </c>
      <c r="J96" s="118">
        <f t="shared" si="63"/>
        <v>4.5957023720831257E-3</v>
      </c>
      <c r="K96" s="118">
        <f t="shared" si="64"/>
        <v>0.36087549458047102</v>
      </c>
      <c r="L96" s="118">
        <f t="shared" si="65"/>
        <v>0.28895102280163515</v>
      </c>
      <c r="M96" s="119">
        <f t="shared" si="66"/>
        <v>12.981</v>
      </c>
      <c r="N96" s="120">
        <f t="shared" si="67"/>
        <v>0.24281598554759254</v>
      </c>
      <c r="O96" s="120">
        <f t="shared" si="68"/>
        <v>3.0959038157318051</v>
      </c>
      <c r="P96" s="233">
        <f t="shared" si="69"/>
        <v>2</v>
      </c>
      <c r="Q96" s="234">
        <f t="shared" si="70"/>
        <v>4</v>
      </c>
      <c r="R96" s="234">
        <f t="shared" si="71"/>
        <v>51</v>
      </c>
      <c r="T96">
        <v>506</v>
      </c>
      <c r="U96">
        <v>4994</v>
      </c>
      <c r="V96" t="s">
        <v>424</v>
      </c>
      <c r="W96">
        <v>1647.338</v>
      </c>
      <c r="X96">
        <v>827.39200000000005</v>
      </c>
      <c r="Y96">
        <v>1.9910000000000001</v>
      </c>
      <c r="Z96">
        <v>12.981</v>
      </c>
      <c r="AA96">
        <v>103.77608499999999</v>
      </c>
      <c r="AB96">
        <v>0.47692400000000001</v>
      </c>
      <c r="AC96">
        <v>37.450246</v>
      </c>
      <c r="AD96" s="1">
        <v>476</v>
      </c>
      <c r="AE96">
        <v>4</v>
      </c>
      <c r="AF96">
        <v>51</v>
      </c>
      <c r="AG96">
        <v>71</v>
      </c>
      <c r="AH96">
        <v>15.873965</v>
      </c>
      <c r="AI96">
        <v>120.9</v>
      </c>
      <c r="AJ96">
        <v>0</v>
      </c>
      <c r="AK96">
        <v>2</v>
      </c>
      <c r="AL96">
        <v>162</v>
      </c>
      <c r="AM96" t="s">
        <v>425</v>
      </c>
      <c r="AN96" t="s">
        <v>618</v>
      </c>
      <c r="AO96">
        <v>1647.338</v>
      </c>
      <c r="AR96" t="s">
        <v>119</v>
      </c>
      <c r="AS96" t="s">
        <v>124</v>
      </c>
      <c r="AT96" t="s">
        <v>259</v>
      </c>
      <c r="AU96" t="s">
        <v>424</v>
      </c>
      <c r="AV96" t="s">
        <v>48</v>
      </c>
      <c r="AW96">
        <v>1</v>
      </c>
      <c r="BB96">
        <v>0.86565217391304361</v>
      </c>
      <c r="BC96" t="s">
        <v>69</v>
      </c>
      <c r="BF96" t="s">
        <v>119</v>
      </c>
      <c r="BG96" t="s">
        <v>124</v>
      </c>
      <c r="BH96" t="s">
        <v>424</v>
      </c>
      <c r="BI96">
        <v>4994</v>
      </c>
      <c r="BJ96">
        <v>1</v>
      </c>
      <c r="BK96" t="s">
        <v>259</v>
      </c>
      <c r="BL96" t="s">
        <v>178</v>
      </c>
      <c r="BM96">
        <v>0.86565217391304361</v>
      </c>
      <c r="BN96" t="s">
        <v>69</v>
      </c>
      <c r="BO96" t="s">
        <v>181</v>
      </c>
      <c r="BP96">
        <v>1647.338</v>
      </c>
    </row>
    <row r="97" spans="1:68" ht="16.5">
      <c r="A97" s="126" t="str">
        <f t="shared" si="54"/>
        <v>도영운수</v>
      </c>
      <c r="B97" s="127" t="str">
        <f t="shared" si="55"/>
        <v>지은우</v>
      </c>
      <c r="C97" s="128" t="str">
        <f t="shared" si="56"/>
        <v>F</v>
      </c>
      <c r="D97" s="129">
        <f t="shared" si="57"/>
        <v>0.79244057327456852</v>
      </c>
      <c r="E97" s="130">
        <f t="shared" si="58"/>
        <v>9993</v>
      </c>
      <c r="F97" s="258" t="str">
        <f t="shared" si="59"/>
        <v>65</v>
      </c>
      <c r="G97" s="131" t="str">
        <f t="shared" si="60"/>
        <v>71바5887</v>
      </c>
      <c r="H97" s="132">
        <f t="shared" si="61"/>
        <v>9</v>
      </c>
      <c r="I97" s="133">
        <f t="shared" si="62"/>
        <v>1497</v>
      </c>
      <c r="J97" s="134">
        <f t="shared" si="63"/>
        <v>2.2819918016479961E-2</v>
      </c>
      <c r="K97" s="134">
        <f t="shared" si="64"/>
        <v>0.35733706008755239</v>
      </c>
      <c r="L97" s="134">
        <f t="shared" si="65"/>
        <v>0.22044088176352705</v>
      </c>
      <c r="M97" s="135">
        <f t="shared" si="66"/>
        <v>17.216999999999999</v>
      </c>
      <c r="N97" s="136">
        <f t="shared" si="67"/>
        <v>0.53440213760855049</v>
      </c>
      <c r="O97" s="136">
        <f t="shared" si="68"/>
        <v>18.370073480293922</v>
      </c>
      <c r="P97" s="231">
        <f t="shared" si="69"/>
        <v>1</v>
      </c>
      <c r="Q97" s="232">
        <f t="shared" si="70"/>
        <v>8</v>
      </c>
      <c r="R97" s="232">
        <f t="shared" si="71"/>
        <v>275</v>
      </c>
      <c r="T97">
        <v>506</v>
      </c>
      <c r="U97">
        <v>9993</v>
      </c>
      <c r="V97" t="s">
        <v>486</v>
      </c>
      <c r="W97">
        <v>1497</v>
      </c>
      <c r="X97">
        <v>806.88099999999997</v>
      </c>
      <c r="Y97">
        <v>1.855</v>
      </c>
      <c r="Z97">
        <v>17.216999999999999</v>
      </c>
      <c r="AA97">
        <v>90.417196000000004</v>
      </c>
      <c r="AB97">
        <v>2.063313</v>
      </c>
      <c r="AC97">
        <v>32.309415000000001</v>
      </c>
      <c r="AD97" s="1">
        <v>330</v>
      </c>
      <c r="AE97">
        <v>8</v>
      </c>
      <c r="AF97">
        <v>275</v>
      </c>
      <c r="AG97">
        <v>71</v>
      </c>
      <c r="AH97">
        <v>16.556584999999998</v>
      </c>
      <c r="AI97">
        <v>1346.2</v>
      </c>
      <c r="AJ97">
        <v>0</v>
      </c>
      <c r="AK97">
        <v>1</v>
      </c>
      <c r="AL97">
        <v>80</v>
      </c>
      <c r="AM97" t="s">
        <v>487</v>
      </c>
      <c r="AN97" t="s">
        <v>619</v>
      </c>
      <c r="AO97">
        <v>256.42200000000003</v>
      </c>
      <c r="AR97" t="s">
        <v>119</v>
      </c>
      <c r="AS97" t="s">
        <v>123</v>
      </c>
      <c r="AT97" t="s">
        <v>251</v>
      </c>
      <c r="AU97" t="s">
        <v>486</v>
      </c>
      <c r="AV97" t="s">
        <v>48</v>
      </c>
      <c r="AW97">
        <v>9</v>
      </c>
      <c r="BB97">
        <v>0.79244057327456852</v>
      </c>
      <c r="BC97" t="s">
        <v>70</v>
      </c>
      <c r="BF97" t="s">
        <v>119</v>
      </c>
      <c r="BG97" t="s">
        <v>123</v>
      </c>
      <c r="BH97" t="s">
        <v>486</v>
      </c>
      <c r="BI97">
        <v>9993</v>
      </c>
      <c r="BJ97">
        <v>9</v>
      </c>
      <c r="BK97" t="s">
        <v>251</v>
      </c>
      <c r="BL97" t="s">
        <v>252</v>
      </c>
      <c r="BM97">
        <v>0.79244057327456852</v>
      </c>
      <c r="BN97" t="s">
        <v>70</v>
      </c>
      <c r="BO97" t="s">
        <v>193</v>
      </c>
      <c r="BP97">
        <v>1497</v>
      </c>
    </row>
    <row r="98" spans="1:68" ht="16.5">
      <c r="A98" s="110" t="str">
        <f t="shared" si="54"/>
        <v>도영운수</v>
      </c>
      <c r="B98" s="111" t="str">
        <f t="shared" si="55"/>
        <v>지형도</v>
      </c>
      <c r="C98" s="112" t="str">
        <f t="shared" si="56"/>
        <v>F</v>
      </c>
      <c r="D98" s="113">
        <f t="shared" si="57"/>
        <v>0.782591736167359</v>
      </c>
      <c r="E98" s="114">
        <f t="shared" si="58"/>
        <v>4561</v>
      </c>
      <c r="F98" s="259" t="str">
        <f t="shared" si="59"/>
        <v>35</v>
      </c>
      <c r="G98" s="115" t="str">
        <f t="shared" si="60"/>
        <v>71바5855</v>
      </c>
      <c r="H98" s="116">
        <f t="shared" si="61"/>
        <v>2</v>
      </c>
      <c r="I98" s="117">
        <f t="shared" si="62"/>
        <v>2046.346</v>
      </c>
      <c r="J98" s="118">
        <f t="shared" si="63"/>
        <v>2.8917121101114284E-2</v>
      </c>
      <c r="K98" s="118">
        <f t="shared" si="64"/>
        <v>0.34157219024647284</v>
      </c>
      <c r="L98" s="118">
        <f t="shared" si="65"/>
        <v>0.18423081922607418</v>
      </c>
      <c r="M98" s="119">
        <f t="shared" si="66"/>
        <v>15.22</v>
      </c>
      <c r="N98" s="120">
        <f t="shared" si="67"/>
        <v>0.24433795653325488</v>
      </c>
      <c r="O98" s="120">
        <f t="shared" si="68"/>
        <v>8.1608877482107136</v>
      </c>
      <c r="P98" s="233">
        <f t="shared" si="69"/>
        <v>44</v>
      </c>
      <c r="Q98" s="234">
        <f t="shared" si="70"/>
        <v>5</v>
      </c>
      <c r="R98" s="234">
        <f t="shared" si="71"/>
        <v>167</v>
      </c>
      <c r="T98">
        <v>506</v>
      </c>
      <c r="U98">
        <v>4561</v>
      </c>
      <c r="V98" t="s">
        <v>426</v>
      </c>
      <c r="W98">
        <v>2046.346</v>
      </c>
      <c r="X98">
        <v>1050.8420000000001</v>
      </c>
      <c r="Y98">
        <v>1.9470000000000001</v>
      </c>
      <c r="Z98">
        <v>15.22</v>
      </c>
      <c r="AA98">
        <v>123.205522</v>
      </c>
      <c r="AB98">
        <v>3.5627490000000002</v>
      </c>
      <c r="AC98">
        <v>42.083579999999998</v>
      </c>
      <c r="AD98" s="1">
        <v>377</v>
      </c>
      <c r="AE98">
        <v>5</v>
      </c>
      <c r="AF98">
        <v>167</v>
      </c>
      <c r="AG98">
        <v>72</v>
      </c>
      <c r="AH98">
        <v>16.609206</v>
      </c>
      <c r="AI98">
        <v>827.5</v>
      </c>
      <c r="AJ98">
        <v>0</v>
      </c>
      <c r="AK98">
        <v>44</v>
      </c>
      <c r="AL98">
        <v>3142</v>
      </c>
      <c r="AM98" t="s">
        <v>427</v>
      </c>
      <c r="AN98" t="s">
        <v>620</v>
      </c>
      <c r="AO98">
        <v>1939.9280000000001</v>
      </c>
      <c r="AR98" t="s">
        <v>119</v>
      </c>
      <c r="AS98" t="s">
        <v>120</v>
      </c>
      <c r="AT98" t="s">
        <v>206</v>
      </c>
      <c r="AU98" t="s">
        <v>426</v>
      </c>
      <c r="AV98" t="s">
        <v>48</v>
      </c>
      <c r="AW98">
        <v>2</v>
      </c>
      <c r="BB98">
        <v>0.782591736167359</v>
      </c>
      <c r="BC98" t="s">
        <v>70</v>
      </c>
      <c r="BF98" t="s">
        <v>119</v>
      </c>
      <c r="BG98" t="s">
        <v>120</v>
      </c>
      <c r="BH98" t="s">
        <v>426</v>
      </c>
      <c r="BI98">
        <v>4561</v>
      </c>
      <c r="BJ98">
        <v>2</v>
      </c>
      <c r="BK98" t="s">
        <v>206</v>
      </c>
      <c r="BL98" t="s">
        <v>199</v>
      </c>
      <c r="BM98">
        <v>0.782591736167359</v>
      </c>
      <c r="BN98" t="s">
        <v>70</v>
      </c>
      <c r="BO98" t="s">
        <v>193</v>
      </c>
      <c r="BP98">
        <v>2046.346</v>
      </c>
    </row>
    <row r="99" spans="1:68" ht="16.5">
      <c r="A99" s="126" t="str">
        <f t="shared" si="54"/>
        <v>도영운수</v>
      </c>
      <c r="B99" s="127" t="str">
        <f t="shared" si="55"/>
        <v>최민영</v>
      </c>
      <c r="C99" s="128" t="str">
        <f t="shared" si="56"/>
        <v>D</v>
      </c>
      <c r="D99" s="129">
        <f t="shared" si="57"/>
        <v>0.81879254368551446</v>
      </c>
      <c r="E99" s="130">
        <f t="shared" si="58"/>
        <v>6795</v>
      </c>
      <c r="F99" s="258" t="str">
        <f t="shared" si="59"/>
        <v>523</v>
      </c>
      <c r="G99" s="131" t="str">
        <f t="shared" si="60"/>
        <v>70바3907</v>
      </c>
      <c r="H99" s="132">
        <f t="shared" si="61"/>
        <v>2</v>
      </c>
      <c r="I99" s="133">
        <f t="shared" si="62"/>
        <v>2420.2310000000002</v>
      </c>
      <c r="J99" s="134">
        <f t="shared" si="63"/>
        <v>3.0275871194623147E-2</v>
      </c>
      <c r="K99" s="134">
        <f t="shared" si="64"/>
        <v>0.30055429864171718</v>
      </c>
      <c r="L99" s="134">
        <f t="shared" si="65"/>
        <v>0.25162887344224577</v>
      </c>
      <c r="M99" s="135">
        <f t="shared" si="66"/>
        <v>14.018000000000001</v>
      </c>
      <c r="N99" s="136">
        <f t="shared" si="67"/>
        <v>0.95032251053721728</v>
      </c>
      <c r="O99" s="136">
        <f t="shared" si="68"/>
        <v>29.625271306747162</v>
      </c>
      <c r="P99" s="231">
        <f t="shared" si="69"/>
        <v>9</v>
      </c>
      <c r="Q99" s="232">
        <f t="shared" si="70"/>
        <v>23</v>
      </c>
      <c r="R99" s="232">
        <f t="shared" si="71"/>
        <v>717</v>
      </c>
      <c r="T99">
        <v>506</v>
      </c>
      <c r="U99">
        <v>6795</v>
      </c>
      <c r="V99" t="s">
        <v>474</v>
      </c>
      <c r="W99">
        <v>2420.2310000000002</v>
      </c>
      <c r="X99">
        <v>1403.6679999999999</v>
      </c>
      <c r="Y99">
        <v>1.724</v>
      </c>
      <c r="Z99">
        <v>14.018000000000001</v>
      </c>
      <c r="AA99">
        <v>152.34801899999999</v>
      </c>
      <c r="AB99">
        <v>4.6124689999999999</v>
      </c>
      <c r="AC99">
        <v>45.788851999999999</v>
      </c>
      <c r="AD99" s="1">
        <v>609</v>
      </c>
      <c r="AE99">
        <v>23</v>
      </c>
      <c r="AF99">
        <v>717</v>
      </c>
      <c r="AG99">
        <v>76</v>
      </c>
      <c r="AH99">
        <v>15.886199</v>
      </c>
      <c r="AI99">
        <v>260.2</v>
      </c>
      <c r="AJ99">
        <v>0</v>
      </c>
      <c r="AK99">
        <v>9</v>
      </c>
      <c r="AL99">
        <v>2473</v>
      </c>
      <c r="AM99" t="s">
        <v>475</v>
      </c>
      <c r="AN99" t="s">
        <v>621</v>
      </c>
      <c r="AO99">
        <v>2283.11</v>
      </c>
      <c r="AR99" t="s">
        <v>119</v>
      </c>
      <c r="AS99" t="s">
        <v>121</v>
      </c>
      <c r="AT99" t="s">
        <v>221</v>
      </c>
      <c r="AU99" t="s">
        <v>474</v>
      </c>
      <c r="AV99" t="s">
        <v>48</v>
      </c>
      <c r="AW99">
        <v>2</v>
      </c>
      <c r="BB99">
        <v>0.81879254368551446</v>
      </c>
      <c r="BC99" t="s">
        <v>67</v>
      </c>
      <c r="BF99" t="s">
        <v>119</v>
      </c>
      <c r="BG99" t="s">
        <v>121</v>
      </c>
      <c r="BH99" t="s">
        <v>474</v>
      </c>
      <c r="BI99">
        <v>6795</v>
      </c>
      <c r="BJ99">
        <v>2</v>
      </c>
      <c r="BK99" t="s">
        <v>221</v>
      </c>
      <c r="BL99" t="s">
        <v>496</v>
      </c>
      <c r="BM99">
        <v>0.81879254368551446</v>
      </c>
      <c r="BN99" t="s">
        <v>67</v>
      </c>
      <c r="BO99" t="s">
        <v>183</v>
      </c>
      <c r="BP99">
        <v>2420.2310000000002</v>
      </c>
    </row>
    <row r="100" spans="1:68" ht="16.5">
      <c r="A100" s="110" t="str">
        <f t="shared" si="54"/>
        <v>도영운수</v>
      </c>
      <c r="B100" s="111" t="str">
        <f t="shared" si="55"/>
        <v>최순경</v>
      </c>
      <c r="C100" s="112" t="str">
        <f t="shared" si="56"/>
        <v>A</v>
      </c>
      <c r="D100" s="113">
        <f t="shared" si="57"/>
        <v>0.97159999999999991</v>
      </c>
      <c r="E100" s="114">
        <f t="shared" si="58"/>
        <v>100</v>
      </c>
      <c r="F100" s="259" t="str">
        <f t="shared" si="59"/>
        <v>35</v>
      </c>
      <c r="G100" s="115" t="str">
        <f t="shared" si="60"/>
        <v>71바5861</v>
      </c>
      <c r="H100" s="116">
        <f t="shared" si="61"/>
        <v>1</v>
      </c>
      <c r="I100" s="117">
        <f t="shared" si="62"/>
        <v>1195.587</v>
      </c>
      <c r="J100" s="118">
        <f t="shared" si="63"/>
        <v>9.7259050402838301E-3</v>
      </c>
      <c r="K100" s="118">
        <f t="shared" si="64"/>
        <v>0.33680584992365925</v>
      </c>
      <c r="L100" s="118">
        <f t="shared" si="65"/>
        <v>0.19906539632833078</v>
      </c>
      <c r="M100" s="119">
        <f t="shared" si="66"/>
        <v>9.4450000000000003</v>
      </c>
      <c r="N100" s="120">
        <f t="shared" si="67"/>
        <v>0</v>
      </c>
      <c r="O100" s="120">
        <f t="shared" si="68"/>
        <v>6.0221464435461414</v>
      </c>
      <c r="P100" s="233">
        <f t="shared" si="69"/>
        <v>1</v>
      </c>
      <c r="Q100" s="234">
        <f t="shared" si="70"/>
        <v>0</v>
      </c>
      <c r="R100" s="234">
        <f t="shared" si="71"/>
        <v>72</v>
      </c>
      <c r="T100">
        <v>506</v>
      </c>
      <c r="U100">
        <v>100</v>
      </c>
      <c r="V100" t="s">
        <v>429</v>
      </c>
      <c r="W100">
        <v>1195.587</v>
      </c>
      <c r="X100">
        <v>492.18900000000002</v>
      </c>
      <c r="Y100">
        <v>2.4289999999999998</v>
      </c>
      <c r="Z100">
        <v>9.4450000000000003</v>
      </c>
      <c r="AA100">
        <v>71.457205999999999</v>
      </c>
      <c r="AB100">
        <v>0.69498599999999999</v>
      </c>
      <c r="AC100">
        <v>24.067205000000001</v>
      </c>
      <c r="AD100" s="1">
        <v>238</v>
      </c>
      <c r="AE100">
        <v>0</v>
      </c>
      <c r="AF100">
        <v>72</v>
      </c>
      <c r="AG100">
        <v>76</v>
      </c>
      <c r="AH100">
        <v>16.73151</v>
      </c>
      <c r="AI100">
        <v>399.5</v>
      </c>
      <c r="AJ100">
        <v>0</v>
      </c>
      <c r="AK100">
        <v>1</v>
      </c>
      <c r="AL100">
        <v>18</v>
      </c>
      <c r="AM100" t="s">
        <v>430</v>
      </c>
      <c r="AN100" t="s">
        <v>622</v>
      </c>
      <c r="AO100">
        <v>1195.587</v>
      </c>
      <c r="AR100" t="s">
        <v>119</v>
      </c>
      <c r="AS100" t="s">
        <v>120</v>
      </c>
      <c r="AT100" t="s">
        <v>207</v>
      </c>
      <c r="AU100" t="s">
        <v>429</v>
      </c>
      <c r="AV100" t="s">
        <v>48</v>
      </c>
      <c r="AW100">
        <v>1</v>
      </c>
      <c r="BB100">
        <v>0.97159999999999991</v>
      </c>
      <c r="BC100" t="s">
        <v>66</v>
      </c>
      <c r="BF100" t="s">
        <v>119</v>
      </c>
      <c r="BG100" s="5" t="s">
        <v>120</v>
      </c>
      <c r="BH100" t="s">
        <v>429</v>
      </c>
      <c r="BI100">
        <v>100</v>
      </c>
      <c r="BJ100">
        <v>1</v>
      </c>
      <c r="BK100" t="s">
        <v>207</v>
      </c>
      <c r="BL100" t="s">
        <v>178</v>
      </c>
      <c r="BM100">
        <v>0.97159999999999991</v>
      </c>
      <c r="BN100" t="s">
        <v>66</v>
      </c>
      <c r="BO100" t="s">
        <v>182</v>
      </c>
      <c r="BP100">
        <v>1195.587</v>
      </c>
    </row>
    <row r="101" spans="1:68" ht="16.5">
      <c r="A101" s="126" t="str">
        <f t="shared" si="54"/>
        <v>도영운수</v>
      </c>
      <c r="B101" s="127" t="str">
        <f t="shared" si="55"/>
        <v>최순철</v>
      </c>
      <c r="C101" s="128" t="str">
        <f t="shared" si="56"/>
        <v>D</v>
      </c>
      <c r="D101" s="129">
        <f t="shared" si="57"/>
        <v>0.82818181818181813</v>
      </c>
      <c r="E101" s="130">
        <f t="shared" si="58"/>
        <v>6924</v>
      </c>
      <c r="F101" s="258" t="str">
        <f t="shared" si="59"/>
        <v>65-1</v>
      </c>
      <c r="G101" s="131" t="str">
        <f t="shared" si="60"/>
        <v>71바5893</v>
      </c>
      <c r="H101" s="132">
        <f t="shared" si="61"/>
        <v>1</v>
      </c>
      <c r="I101" s="133">
        <f t="shared" si="62"/>
        <v>2616.8130000000001</v>
      </c>
      <c r="J101" s="134">
        <f t="shared" si="63"/>
        <v>1.6194846599390109E-2</v>
      </c>
      <c r="K101" s="134">
        <f t="shared" si="64"/>
        <v>0.36641774570940017</v>
      </c>
      <c r="L101" s="134">
        <f t="shared" si="65"/>
        <v>0.2992189353996636</v>
      </c>
      <c r="M101" s="135">
        <f t="shared" si="66"/>
        <v>15.188000000000001</v>
      </c>
      <c r="N101" s="136">
        <f t="shared" si="67"/>
        <v>0.11464327026807035</v>
      </c>
      <c r="O101" s="136">
        <f t="shared" si="68"/>
        <v>4.0125144593824622</v>
      </c>
      <c r="P101" s="231">
        <f t="shared" si="69"/>
        <v>1</v>
      </c>
      <c r="Q101" s="232">
        <f t="shared" si="70"/>
        <v>3</v>
      </c>
      <c r="R101" s="232">
        <f t="shared" si="71"/>
        <v>105</v>
      </c>
      <c r="T101">
        <v>506</v>
      </c>
      <c r="U101">
        <v>6924</v>
      </c>
      <c r="V101" t="s">
        <v>431</v>
      </c>
      <c r="W101">
        <v>2616.8130000000001</v>
      </c>
      <c r="X101">
        <v>1436.556</v>
      </c>
      <c r="Y101">
        <v>1.8220000000000001</v>
      </c>
      <c r="Z101">
        <v>15.188000000000001</v>
      </c>
      <c r="AA101">
        <v>173.04689999999999</v>
      </c>
      <c r="AB101">
        <v>2.8024680000000002</v>
      </c>
      <c r="AC101">
        <v>63.407454999999999</v>
      </c>
      <c r="AD101" s="1">
        <v>783</v>
      </c>
      <c r="AE101">
        <v>3</v>
      </c>
      <c r="AF101">
        <v>105</v>
      </c>
      <c r="AG101">
        <v>72</v>
      </c>
      <c r="AH101">
        <v>15.121987000000001</v>
      </c>
      <c r="AI101">
        <v>277.60000000000002</v>
      </c>
      <c r="AJ101">
        <v>0</v>
      </c>
      <c r="AK101">
        <v>1</v>
      </c>
      <c r="AL101">
        <v>91</v>
      </c>
      <c r="AM101" t="s">
        <v>432</v>
      </c>
      <c r="AN101" t="s">
        <v>623</v>
      </c>
      <c r="AO101">
        <v>2616.8130000000001</v>
      </c>
      <c r="AR101" t="s">
        <v>119</v>
      </c>
      <c r="AS101" t="s">
        <v>124</v>
      </c>
      <c r="AT101" t="s">
        <v>261</v>
      </c>
      <c r="AU101" t="s">
        <v>431</v>
      </c>
      <c r="AV101" t="s">
        <v>48</v>
      </c>
      <c r="AW101">
        <v>1</v>
      </c>
      <c r="BB101">
        <v>0.82818181818181813</v>
      </c>
      <c r="BC101" t="s">
        <v>67</v>
      </c>
      <c r="BF101" t="s">
        <v>119</v>
      </c>
      <c r="BG101" s="5" t="s">
        <v>124</v>
      </c>
      <c r="BH101" t="s">
        <v>431</v>
      </c>
      <c r="BI101">
        <v>6924</v>
      </c>
      <c r="BJ101">
        <v>1</v>
      </c>
      <c r="BK101" t="s">
        <v>261</v>
      </c>
      <c r="BL101" t="s">
        <v>178</v>
      </c>
      <c r="BM101">
        <v>0.82818181818181813</v>
      </c>
      <c r="BN101" t="s">
        <v>67</v>
      </c>
      <c r="BO101" t="s">
        <v>183</v>
      </c>
      <c r="BP101">
        <v>2616.8130000000001</v>
      </c>
    </row>
    <row r="102" spans="1:68" ht="16.5">
      <c r="A102" s="110" t="str">
        <f t="shared" si="54"/>
        <v>도영운수</v>
      </c>
      <c r="B102" s="111" t="str">
        <f t="shared" si="55"/>
        <v>최우영</v>
      </c>
      <c r="C102" s="112" t="str">
        <f t="shared" si="56"/>
        <v>B</v>
      </c>
      <c r="D102" s="113">
        <f t="shared" si="57"/>
        <v>0.91382017485817113</v>
      </c>
      <c r="E102" s="114">
        <f t="shared" si="58"/>
        <v>8541</v>
      </c>
      <c r="F102" s="259" t="str">
        <f t="shared" si="59"/>
        <v>35</v>
      </c>
      <c r="G102" s="115" t="str">
        <f t="shared" si="60"/>
        <v>70바3902</v>
      </c>
      <c r="H102" s="116">
        <f t="shared" si="61"/>
        <v>3</v>
      </c>
      <c r="I102" s="117">
        <f t="shared" si="62"/>
        <v>1996.8779999999999</v>
      </c>
      <c r="J102" s="118">
        <f t="shared" si="63"/>
        <v>8.5893810959122401E-3</v>
      </c>
      <c r="K102" s="118">
        <f t="shared" si="64"/>
        <v>0.34077790962354149</v>
      </c>
      <c r="L102" s="118">
        <f t="shared" si="65"/>
        <v>0.12970246554872156</v>
      </c>
      <c r="M102" s="119">
        <f t="shared" si="66"/>
        <v>10.531000000000001</v>
      </c>
      <c r="N102" s="120">
        <f t="shared" si="67"/>
        <v>0</v>
      </c>
      <c r="O102" s="120">
        <f t="shared" si="68"/>
        <v>0.95148526850413495</v>
      </c>
      <c r="P102" s="233">
        <f t="shared" si="69"/>
        <v>821</v>
      </c>
      <c r="Q102" s="234">
        <f t="shared" si="70"/>
        <v>0</v>
      </c>
      <c r="R102" s="234">
        <f t="shared" si="71"/>
        <v>19</v>
      </c>
      <c r="T102">
        <v>506</v>
      </c>
      <c r="U102">
        <v>8541</v>
      </c>
      <c r="V102" t="s">
        <v>433</v>
      </c>
      <c r="W102">
        <v>1996.8779999999999</v>
      </c>
      <c r="X102">
        <v>939.12199999999996</v>
      </c>
      <c r="Y102">
        <v>2.1259999999999999</v>
      </c>
      <c r="Z102">
        <v>10.531000000000001</v>
      </c>
      <c r="AA102">
        <v>123.017478</v>
      </c>
      <c r="AB102">
        <v>1.0566439999999999</v>
      </c>
      <c r="AC102">
        <v>41.921638999999999</v>
      </c>
      <c r="AD102" s="1">
        <v>259</v>
      </c>
      <c r="AE102">
        <v>0</v>
      </c>
      <c r="AF102">
        <v>19</v>
      </c>
      <c r="AG102">
        <v>69</v>
      </c>
      <c r="AH102">
        <v>16.232472999999999</v>
      </c>
      <c r="AI102">
        <v>77.2</v>
      </c>
      <c r="AJ102">
        <v>0</v>
      </c>
      <c r="AK102">
        <v>821</v>
      </c>
      <c r="AL102">
        <v>0</v>
      </c>
      <c r="AM102" t="s">
        <v>434</v>
      </c>
      <c r="AN102" t="s">
        <v>624</v>
      </c>
      <c r="AO102">
        <v>1672.4359999999999</v>
      </c>
      <c r="AR102" t="s">
        <v>119</v>
      </c>
      <c r="AS102" t="s">
        <v>120</v>
      </c>
      <c r="AT102" t="s">
        <v>199</v>
      </c>
      <c r="AU102" t="s">
        <v>433</v>
      </c>
      <c r="AV102" t="s">
        <v>48</v>
      </c>
      <c r="AW102">
        <v>3</v>
      </c>
      <c r="BB102">
        <v>0.91382017485817113</v>
      </c>
      <c r="BC102" t="s">
        <v>68</v>
      </c>
      <c r="BF102" t="s">
        <v>119</v>
      </c>
      <c r="BG102" s="5" t="s">
        <v>120</v>
      </c>
      <c r="BH102" t="s">
        <v>433</v>
      </c>
      <c r="BI102">
        <v>8541</v>
      </c>
      <c r="BJ102">
        <v>3</v>
      </c>
      <c r="BK102" t="s">
        <v>199</v>
      </c>
      <c r="BL102" t="s">
        <v>206</v>
      </c>
      <c r="BM102">
        <v>0.91382017485817113</v>
      </c>
      <c r="BN102" t="s">
        <v>68</v>
      </c>
      <c r="BO102" t="s">
        <v>179</v>
      </c>
      <c r="BP102">
        <v>1996.8779999999999</v>
      </c>
    </row>
    <row r="103" spans="1:68" ht="16.5">
      <c r="A103" s="126" t="str">
        <f t="shared" si="54"/>
        <v>도영운수</v>
      </c>
      <c r="B103" s="127" t="str">
        <f t="shared" si="55"/>
        <v>최재덕</v>
      </c>
      <c r="C103" s="128" t="str">
        <f t="shared" si="56"/>
        <v>F</v>
      </c>
      <c r="D103" s="129">
        <f t="shared" si="57"/>
        <v>0.77633865122032342</v>
      </c>
      <c r="E103" s="130">
        <f t="shared" si="58"/>
        <v>992</v>
      </c>
      <c r="F103" s="258" t="str">
        <f t="shared" si="59"/>
        <v>순환46</v>
      </c>
      <c r="G103" s="131" t="str">
        <f t="shared" si="60"/>
        <v>71바5870</v>
      </c>
      <c r="H103" s="132">
        <f t="shared" si="61"/>
        <v>11</v>
      </c>
      <c r="I103" s="133">
        <f t="shared" si="62"/>
        <v>2637.33</v>
      </c>
      <c r="J103" s="134">
        <f t="shared" si="63"/>
        <v>1.6743592728592632E-2</v>
      </c>
      <c r="K103" s="134">
        <f t="shared" si="64"/>
        <v>0.36368083754524355</v>
      </c>
      <c r="L103" s="134">
        <f t="shared" si="65"/>
        <v>0.1243682057232125</v>
      </c>
      <c r="M103" s="135">
        <f t="shared" si="66"/>
        <v>13.333</v>
      </c>
      <c r="N103" s="136">
        <f t="shared" si="67"/>
        <v>0.14903290683841219</v>
      </c>
      <c r="O103" s="136">
        <f t="shared" si="68"/>
        <v>15.648455218033281</v>
      </c>
      <c r="P103" s="231">
        <f t="shared" si="69"/>
        <v>4</v>
      </c>
      <c r="Q103" s="232">
        <f t="shared" si="70"/>
        <v>4</v>
      </c>
      <c r="R103" s="232">
        <f t="shared" si="71"/>
        <v>420</v>
      </c>
      <c r="T103">
        <v>506</v>
      </c>
      <c r="U103">
        <v>992</v>
      </c>
      <c r="V103" t="s">
        <v>435</v>
      </c>
      <c r="W103">
        <v>2683.971</v>
      </c>
      <c r="X103">
        <v>1344.588</v>
      </c>
      <c r="Y103">
        <v>1.996</v>
      </c>
      <c r="Z103">
        <v>13.333</v>
      </c>
      <c r="AA103">
        <v>194.41633899999999</v>
      </c>
      <c r="AB103">
        <v>3.2552279999999998</v>
      </c>
      <c r="AC103">
        <v>70.705496999999994</v>
      </c>
      <c r="AD103" s="1">
        <v>328</v>
      </c>
      <c r="AE103">
        <v>4</v>
      </c>
      <c r="AF103">
        <v>420</v>
      </c>
      <c r="AG103">
        <v>73</v>
      </c>
      <c r="AH103">
        <v>13.805274000000001</v>
      </c>
      <c r="AI103">
        <v>200.1</v>
      </c>
      <c r="AJ103">
        <v>0</v>
      </c>
      <c r="AK103">
        <v>4</v>
      </c>
      <c r="AL103">
        <v>457</v>
      </c>
      <c r="AM103" t="s">
        <v>436</v>
      </c>
      <c r="AN103" t="s">
        <v>625</v>
      </c>
      <c r="AO103">
        <v>387.21600000000001</v>
      </c>
      <c r="AR103" t="s">
        <v>119</v>
      </c>
      <c r="AS103" t="s">
        <v>125</v>
      </c>
      <c r="AT103" t="s">
        <v>268</v>
      </c>
      <c r="AU103" t="s">
        <v>435</v>
      </c>
      <c r="AV103" t="s">
        <v>48</v>
      </c>
      <c r="AW103">
        <v>11</v>
      </c>
      <c r="BB103">
        <v>0.77633865122032342</v>
      </c>
      <c r="BC103" t="s">
        <v>70</v>
      </c>
      <c r="BF103" t="s">
        <v>119</v>
      </c>
      <c r="BG103" t="s">
        <v>125</v>
      </c>
      <c r="BH103" t="s">
        <v>435</v>
      </c>
      <c r="BI103">
        <v>992</v>
      </c>
      <c r="BJ103">
        <v>11</v>
      </c>
      <c r="BK103" t="s">
        <v>268</v>
      </c>
      <c r="BL103" t="s">
        <v>233</v>
      </c>
      <c r="BM103">
        <v>0.77633865122032342</v>
      </c>
      <c r="BN103" t="s">
        <v>70</v>
      </c>
      <c r="BO103" t="s">
        <v>193</v>
      </c>
      <c r="BP103">
        <v>2637.33</v>
      </c>
    </row>
    <row r="104" spans="1:68" ht="16.5">
      <c r="A104" s="110" t="str">
        <f t="shared" si="54"/>
        <v>도영운수</v>
      </c>
      <c r="B104" s="111" t="str">
        <f t="shared" si="55"/>
        <v>최준</v>
      </c>
      <c r="C104" s="112" t="str">
        <f t="shared" si="56"/>
        <v>C</v>
      </c>
      <c r="D104" s="113">
        <f t="shared" si="57"/>
        <v>0.86080000000000001</v>
      </c>
      <c r="E104" s="114">
        <f t="shared" si="58"/>
        <v>1598</v>
      </c>
      <c r="F104" s="259" t="str">
        <f t="shared" si="59"/>
        <v>523</v>
      </c>
      <c r="G104" s="115" t="str">
        <f t="shared" si="60"/>
        <v>71바5863</v>
      </c>
      <c r="H104" s="116">
        <f t="shared" si="61"/>
        <v>1</v>
      </c>
      <c r="I104" s="117">
        <f t="shared" si="62"/>
        <v>2557.1010000000001</v>
      </c>
      <c r="J104" s="118">
        <f t="shared" si="63"/>
        <v>1.1257496295458046E-2</v>
      </c>
      <c r="K104" s="118">
        <f t="shared" si="64"/>
        <v>0.36792651154399181</v>
      </c>
      <c r="L104" s="118">
        <f t="shared" si="65"/>
        <v>0.23464071227534616</v>
      </c>
      <c r="M104" s="119">
        <f t="shared" si="66"/>
        <v>20.373999999999999</v>
      </c>
      <c r="N104" s="120">
        <f t="shared" si="67"/>
        <v>0.89945606372216036</v>
      </c>
      <c r="O104" s="120">
        <f t="shared" si="68"/>
        <v>83.023705360093317</v>
      </c>
      <c r="P104" s="233">
        <f t="shared" si="69"/>
        <v>8</v>
      </c>
      <c r="Q104" s="234">
        <f t="shared" si="70"/>
        <v>23</v>
      </c>
      <c r="R104" s="234">
        <f t="shared" si="71"/>
        <v>2123</v>
      </c>
      <c r="T104">
        <v>506</v>
      </c>
      <c r="U104">
        <v>1598</v>
      </c>
      <c r="V104" t="s">
        <v>437</v>
      </c>
      <c r="W104">
        <v>2557.1010000000001</v>
      </c>
      <c r="X104">
        <v>1188.048</v>
      </c>
      <c r="Y104">
        <v>2.1520000000000001</v>
      </c>
      <c r="Z104">
        <v>20.373999999999999</v>
      </c>
      <c r="AA104">
        <v>159.39689899999999</v>
      </c>
      <c r="AB104">
        <v>1.7944100000000001</v>
      </c>
      <c r="AC104">
        <v>58.646344999999997</v>
      </c>
      <c r="AD104" s="1">
        <v>600</v>
      </c>
      <c r="AE104">
        <v>23</v>
      </c>
      <c r="AF104">
        <v>2123</v>
      </c>
      <c r="AG104">
        <v>77</v>
      </c>
      <c r="AH104">
        <v>16.042349999999999</v>
      </c>
      <c r="AI104">
        <v>1028.5</v>
      </c>
      <c r="AJ104">
        <v>0</v>
      </c>
      <c r="AK104">
        <v>8</v>
      </c>
      <c r="AL104">
        <v>2195</v>
      </c>
      <c r="AM104" t="s">
        <v>438</v>
      </c>
      <c r="AN104" t="s">
        <v>626</v>
      </c>
      <c r="AO104">
        <v>2557.1010000000001</v>
      </c>
      <c r="AR104" t="s">
        <v>119</v>
      </c>
      <c r="AS104" t="s">
        <v>121</v>
      </c>
      <c r="AT104" t="s">
        <v>230</v>
      </c>
      <c r="AU104" t="s">
        <v>437</v>
      </c>
      <c r="AV104" t="s">
        <v>48</v>
      </c>
      <c r="AW104">
        <v>1</v>
      </c>
      <c r="BB104">
        <v>0.86080000000000001</v>
      </c>
      <c r="BC104" t="s">
        <v>69</v>
      </c>
      <c r="BF104" t="s">
        <v>119</v>
      </c>
      <c r="BG104" s="5" t="s">
        <v>121</v>
      </c>
      <c r="BH104" t="s">
        <v>437</v>
      </c>
      <c r="BI104">
        <v>1598</v>
      </c>
      <c r="BJ104">
        <v>1</v>
      </c>
      <c r="BK104" t="s">
        <v>230</v>
      </c>
      <c r="BL104" t="s">
        <v>178</v>
      </c>
      <c r="BM104">
        <v>0.86080000000000001</v>
      </c>
      <c r="BN104" t="s">
        <v>69</v>
      </c>
      <c r="BO104" t="s">
        <v>181</v>
      </c>
      <c r="BP104">
        <v>2557.1010000000001</v>
      </c>
    </row>
    <row r="105" spans="1:68" ht="16.5">
      <c r="A105" s="126" t="str">
        <f t="shared" si="54"/>
        <v>도영운수</v>
      </c>
      <c r="B105" s="127" t="str">
        <f t="shared" si="55"/>
        <v>최현</v>
      </c>
      <c r="C105" s="128" t="str">
        <f t="shared" si="56"/>
        <v>A</v>
      </c>
      <c r="D105" s="129">
        <f t="shared" si="57"/>
        <v>0.97145908117248214</v>
      </c>
      <c r="E105" s="130">
        <f t="shared" si="58"/>
        <v>5011</v>
      </c>
      <c r="F105" s="258" t="str">
        <f t="shared" si="59"/>
        <v>65</v>
      </c>
      <c r="G105" s="131" t="str">
        <f t="shared" si="60"/>
        <v>71바5879</v>
      </c>
      <c r="H105" s="132">
        <f t="shared" si="61"/>
        <v>2</v>
      </c>
      <c r="I105" s="133">
        <f t="shared" si="62"/>
        <v>2775.2180000000003</v>
      </c>
      <c r="J105" s="134">
        <f t="shared" si="63"/>
        <v>8.4574603783218859E-3</v>
      </c>
      <c r="K105" s="134">
        <f t="shared" si="64"/>
        <v>0.30812519211277301</v>
      </c>
      <c r="L105" s="134">
        <f t="shared" si="65"/>
        <v>0.17872469838405486</v>
      </c>
      <c r="M105" s="135">
        <f t="shared" si="66"/>
        <v>11.952</v>
      </c>
      <c r="N105" s="136">
        <f t="shared" si="67"/>
        <v>1.477361418094002</v>
      </c>
      <c r="O105" s="136">
        <f t="shared" si="68"/>
        <v>17.69230381180866</v>
      </c>
      <c r="P105" s="231">
        <f t="shared" si="69"/>
        <v>2</v>
      </c>
      <c r="Q105" s="232">
        <f t="shared" si="70"/>
        <v>41</v>
      </c>
      <c r="R105" s="232">
        <f t="shared" si="71"/>
        <v>491</v>
      </c>
      <c r="T105">
        <v>506</v>
      </c>
      <c r="U105">
        <v>5011</v>
      </c>
      <c r="V105" t="s">
        <v>439</v>
      </c>
      <c r="W105">
        <v>2775.2179999999998</v>
      </c>
      <c r="X105">
        <v>1190.172</v>
      </c>
      <c r="Y105">
        <v>2.3319999999999999</v>
      </c>
      <c r="Z105">
        <v>11.952</v>
      </c>
      <c r="AA105">
        <v>149.49877900000001</v>
      </c>
      <c r="AB105">
        <v>1.2643800000000001</v>
      </c>
      <c r="AC105">
        <v>46.064340000000001</v>
      </c>
      <c r="AD105" s="1">
        <v>496</v>
      </c>
      <c r="AE105">
        <v>41</v>
      </c>
      <c r="AF105">
        <v>491</v>
      </c>
      <c r="AG105">
        <v>71</v>
      </c>
      <c r="AH105">
        <v>18.563482</v>
      </c>
      <c r="AI105">
        <v>729.9</v>
      </c>
      <c r="AJ105">
        <v>0</v>
      </c>
      <c r="AK105">
        <v>2</v>
      </c>
      <c r="AL105">
        <v>677</v>
      </c>
      <c r="AM105" t="s">
        <v>440</v>
      </c>
      <c r="AN105" t="s">
        <v>627</v>
      </c>
      <c r="AO105">
        <v>2644.9740000000002</v>
      </c>
      <c r="AR105" t="s">
        <v>119</v>
      </c>
      <c r="AS105" t="s">
        <v>123</v>
      </c>
      <c r="AT105" t="s">
        <v>248</v>
      </c>
      <c r="AU105" t="s">
        <v>439</v>
      </c>
      <c r="AV105" t="s">
        <v>48</v>
      </c>
      <c r="AW105">
        <v>2</v>
      </c>
      <c r="BB105">
        <v>0.97145908117248214</v>
      </c>
      <c r="BC105" t="s">
        <v>66</v>
      </c>
      <c r="BF105" t="s">
        <v>119</v>
      </c>
      <c r="BG105" t="s">
        <v>123</v>
      </c>
      <c r="BH105" t="s">
        <v>439</v>
      </c>
      <c r="BI105">
        <v>5011</v>
      </c>
      <c r="BJ105">
        <v>2</v>
      </c>
      <c r="BK105" t="s">
        <v>248</v>
      </c>
      <c r="BL105" t="s">
        <v>251</v>
      </c>
      <c r="BM105">
        <v>0.97145908117248214</v>
      </c>
      <c r="BN105" t="s">
        <v>66</v>
      </c>
      <c r="BO105" t="s">
        <v>182</v>
      </c>
      <c r="BP105">
        <v>2775.2180000000003</v>
      </c>
    </row>
    <row r="106" spans="1:68" ht="16.5">
      <c r="A106" s="110" t="str">
        <f t="shared" si="54"/>
        <v>도영운수</v>
      </c>
      <c r="B106" s="111" t="str">
        <f t="shared" si="55"/>
        <v>하덕용</v>
      </c>
      <c r="C106" s="112" t="str">
        <f t="shared" si="56"/>
        <v>D</v>
      </c>
      <c r="D106" s="113">
        <f t="shared" si="57"/>
        <v>0.82319685449850044</v>
      </c>
      <c r="E106" s="114">
        <f t="shared" si="58"/>
        <v>5173</v>
      </c>
      <c r="F106" s="259" t="str">
        <f t="shared" si="59"/>
        <v>35</v>
      </c>
      <c r="G106" s="115" t="str">
        <f t="shared" si="60"/>
        <v>71바5854</v>
      </c>
      <c r="H106" s="116">
        <f t="shared" si="61"/>
        <v>4</v>
      </c>
      <c r="I106" s="117">
        <f t="shared" si="62"/>
        <v>685.77299999999991</v>
      </c>
      <c r="J106" s="118">
        <f t="shared" si="63"/>
        <v>3.2091139158982152E-2</v>
      </c>
      <c r="K106" s="118">
        <f t="shared" si="64"/>
        <v>0.36912735850501277</v>
      </c>
      <c r="L106" s="118">
        <f t="shared" si="65"/>
        <v>0.17061039148522911</v>
      </c>
      <c r="M106" s="119">
        <f t="shared" si="66"/>
        <v>15.414999999999999</v>
      </c>
      <c r="N106" s="120">
        <f t="shared" si="67"/>
        <v>0</v>
      </c>
      <c r="O106" s="120">
        <f t="shared" si="68"/>
        <v>50.844738433439055</v>
      </c>
      <c r="P106" s="233">
        <f t="shared" si="69"/>
        <v>41</v>
      </c>
      <c r="Q106" s="234">
        <f t="shared" si="70"/>
        <v>0</v>
      </c>
      <c r="R106" s="234">
        <f t="shared" si="71"/>
        <v>412</v>
      </c>
      <c r="T106">
        <v>506</v>
      </c>
      <c r="U106">
        <v>5173</v>
      </c>
      <c r="V106" t="s">
        <v>476</v>
      </c>
      <c r="W106">
        <v>810.31</v>
      </c>
      <c r="X106">
        <v>391.41</v>
      </c>
      <c r="Y106">
        <v>2.0699999999999998</v>
      </c>
      <c r="Z106">
        <v>15.414999999999999</v>
      </c>
      <c r="AA106">
        <v>45.711371999999997</v>
      </c>
      <c r="AB106">
        <v>1.4669300000000001</v>
      </c>
      <c r="AC106">
        <v>16.873318000000001</v>
      </c>
      <c r="AD106" s="1">
        <v>117</v>
      </c>
      <c r="AE106">
        <v>0</v>
      </c>
      <c r="AF106">
        <v>412</v>
      </c>
      <c r="AG106">
        <v>80</v>
      </c>
      <c r="AH106">
        <v>17.726661</v>
      </c>
      <c r="AI106">
        <v>669</v>
      </c>
      <c r="AJ106">
        <v>0</v>
      </c>
      <c r="AK106">
        <v>41</v>
      </c>
      <c r="AL106">
        <v>1495</v>
      </c>
      <c r="AM106" t="s">
        <v>477</v>
      </c>
      <c r="AN106" t="s">
        <v>628</v>
      </c>
      <c r="AO106">
        <v>288.71600000000001</v>
      </c>
      <c r="AR106" t="s">
        <v>119</v>
      </c>
      <c r="AS106" t="s">
        <v>120</v>
      </c>
      <c r="AT106" t="s">
        <v>204</v>
      </c>
      <c r="AU106" t="s">
        <v>476</v>
      </c>
      <c r="AV106" t="s">
        <v>48</v>
      </c>
      <c r="AW106">
        <v>4</v>
      </c>
      <c r="BB106">
        <v>0.82319685449850044</v>
      </c>
      <c r="BC106" t="s">
        <v>67</v>
      </c>
      <c r="BF106" t="s">
        <v>119</v>
      </c>
      <c r="BG106" t="s">
        <v>120</v>
      </c>
      <c r="BH106" t="s">
        <v>476</v>
      </c>
      <c r="BI106">
        <v>5173</v>
      </c>
      <c r="BJ106">
        <v>4</v>
      </c>
      <c r="BK106" t="s">
        <v>204</v>
      </c>
      <c r="BL106" t="s">
        <v>207</v>
      </c>
      <c r="BM106">
        <v>0.82319685449850044</v>
      </c>
      <c r="BN106" t="s">
        <v>67</v>
      </c>
      <c r="BO106" t="s">
        <v>183</v>
      </c>
      <c r="BP106">
        <v>685.77299999999991</v>
      </c>
    </row>
    <row r="107" spans="1:68" ht="16.5">
      <c r="A107" s="126" t="str">
        <f t="shared" si="54"/>
        <v>도영운수</v>
      </c>
      <c r="B107" s="127" t="str">
        <f t="shared" si="55"/>
        <v>한재성</v>
      </c>
      <c r="C107" s="128" t="str">
        <f t="shared" si="56"/>
        <v>C</v>
      </c>
      <c r="D107" s="129">
        <f t="shared" si="57"/>
        <v>0.86590909090909085</v>
      </c>
      <c r="E107" s="130">
        <f t="shared" si="58"/>
        <v>6191</v>
      </c>
      <c r="F107" s="258" t="str">
        <f t="shared" si="59"/>
        <v>65-1</v>
      </c>
      <c r="G107" s="131" t="str">
        <f t="shared" si="60"/>
        <v>71바5893</v>
      </c>
      <c r="H107" s="132">
        <f t="shared" si="61"/>
        <v>1</v>
      </c>
      <c r="I107" s="133">
        <f t="shared" si="62"/>
        <v>2144.34</v>
      </c>
      <c r="J107" s="134">
        <f t="shared" si="63"/>
        <v>6.1800801200512668E-3</v>
      </c>
      <c r="K107" s="134">
        <f t="shared" si="64"/>
        <v>0.34640322652416333</v>
      </c>
      <c r="L107" s="134">
        <f t="shared" si="65"/>
        <v>0.14503297051773506</v>
      </c>
      <c r="M107" s="135">
        <f t="shared" si="66"/>
        <v>14.000999999999999</v>
      </c>
      <c r="N107" s="136">
        <f t="shared" si="67"/>
        <v>0.41970956098379919</v>
      </c>
      <c r="O107" s="136">
        <f t="shared" si="68"/>
        <v>34.835893561655332</v>
      </c>
      <c r="P107" s="231">
        <f t="shared" si="69"/>
        <v>0</v>
      </c>
      <c r="Q107" s="232">
        <f t="shared" si="70"/>
        <v>9</v>
      </c>
      <c r="R107" s="232">
        <f t="shared" si="71"/>
        <v>747</v>
      </c>
      <c r="T107">
        <v>506</v>
      </c>
      <c r="U107">
        <v>6191</v>
      </c>
      <c r="V107" t="s">
        <v>441</v>
      </c>
      <c r="W107">
        <v>2144.34</v>
      </c>
      <c r="X107">
        <v>1125.742</v>
      </c>
      <c r="Y107">
        <v>1.905</v>
      </c>
      <c r="Z107">
        <v>14.000999999999999</v>
      </c>
      <c r="AA107">
        <v>136.63496000000001</v>
      </c>
      <c r="AB107">
        <v>0.84441500000000003</v>
      </c>
      <c r="AC107">
        <v>47.330790999999998</v>
      </c>
      <c r="AD107" s="1">
        <v>311</v>
      </c>
      <c r="AE107">
        <v>9</v>
      </c>
      <c r="AF107">
        <v>747</v>
      </c>
      <c r="AG107">
        <v>74</v>
      </c>
      <c r="AH107">
        <v>15.693932999999999</v>
      </c>
      <c r="AI107">
        <v>1651.7</v>
      </c>
      <c r="AJ107">
        <v>0</v>
      </c>
      <c r="AK107">
        <v>0</v>
      </c>
      <c r="AL107">
        <v>0</v>
      </c>
      <c r="AM107" t="s">
        <v>442</v>
      </c>
      <c r="AN107" t="s">
        <v>629</v>
      </c>
      <c r="AO107">
        <v>2144.34</v>
      </c>
      <c r="AR107" t="s">
        <v>119</v>
      </c>
      <c r="AS107" t="s">
        <v>124</v>
      </c>
      <c r="AT107" t="s">
        <v>261</v>
      </c>
      <c r="AU107" t="s">
        <v>441</v>
      </c>
      <c r="AV107" t="s">
        <v>48</v>
      </c>
      <c r="AW107">
        <v>1</v>
      </c>
      <c r="BB107">
        <v>0.86590909090909085</v>
      </c>
      <c r="BC107" t="s">
        <v>69</v>
      </c>
      <c r="BF107" t="s">
        <v>119</v>
      </c>
      <c r="BG107" t="s">
        <v>124</v>
      </c>
      <c r="BH107" t="s">
        <v>441</v>
      </c>
      <c r="BI107">
        <v>6191</v>
      </c>
      <c r="BJ107">
        <v>1</v>
      </c>
      <c r="BK107" t="s">
        <v>261</v>
      </c>
      <c r="BL107" t="s">
        <v>178</v>
      </c>
      <c r="BM107">
        <v>0.86590909090909085</v>
      </c>
      <c r="BN107" t="s">
        <v>69</v>
      </c>
      <c r="BO107" t="s">
        <v>181</v>
      </c>
      <c r="BP107">
        <v>2144.34</v>
      </c>
    </row>
    <row r="108" spans="1:68" ht="16.5">
      <c r="A108" s="110" t="str">
        <f t="shared" si="54"/>
        <v>도영운수</v>
      </c>
      <c r="B108" s="111" t="str">
        <f t="shared" si="55"/>
        <v>홍승철</v>
      </c>
      <c r="C108" s="112" t="str">
        <f t="shared" si="56"/>
        <v>D</v>
      </c>
      <c r="D108" s="113">
        <f t="shared" si="57"/>
        <v>0.82761904761904759</v>
      </c>
      <c r="E108" s="114">
        <f t="shared" si="58"/>
        <v>3602</v>
      </c>
      <c r="F108" s="259" t="str">
        <f t="shared" si="59"/>
        <v>55</v>
      </c>
      <c r="G108" s="115" t="str">
        <f t="shared" si="60"/>
        <v>71바5900</v>
      </c>
      <c r="H108" s="116">
        <f t="shared" si="61"/>
        <v>1</v>
      </c>
      <c r="I108" s="117">
        <f t="shared" si="62"/>
        <v>2001.7739999999999</v>
      </c>
      <c r="J108" s="118">
        <f t="shared" si="63"/>
        <v>3.7152454507239065E-2</v>
      </c>
      <c r="K108" s="118">
        <f t="shared" si="64"/>
        <v>0.3911218065979527</v>
      </c>
      <c r="L108" s="118">
        <f t="shared" si="65"/>
        <v>0.11589719918432351</v>
      </c>
      <c r="M108" s="119">
        <f t="shared" si="66"/>
        <v>15.456</v>
      </c>
      <c r="N108" s="120">
        <f t="shared" si="67"/>
        <v>0.14709148649185333</v>
      </c>
      <c r="O108" s="120">
        <f t="shared" si="68"/>
        <v>21.720509505297009</v>
      </c>
      <c r="P108" s="233">
        <f t="shared" si="69"/>
        <v>1</v>
      </c>
      <c r="Q108" s="234">
        <f t="shared" si="70"/>
        <v>3</v>
      </c>
      <c r="R108" s="234">
        <f t="shared" si="71"/>
        <v>443</v>
      </c>
      <c r="T108">
        <v>506</v>
      </c>
      <c r="U108">
        <v>3602</v>
      </c>
      <c r="V108" t="s">
        <v>463</v>
      </c>
      <c r="W108">
        <v>2039.547</v>
      </c>
      <c r="X108">
        <v>1168.7180000000001</v>
      </c>
      <c r="Y108">
        <v>1.7450000000000001</v>
      </c>
      <c r="Z108">
        <v>15.456</v>
      </c>
      <c r="AA108">
        <v>142.34830700000001</v>
      </c>
      <c r="AB108">
        <v>5.288589</v>
      </c>
      <c r="AC108">
        <v>55.675527000000002</v>
      </c>
      <c r="AD108" s="1">
        <v>232</v>
      </c>
      <c r="AE108">
        <v>3</v>
      </c>
      <c r="AF108">
        <v>443</v>
      </c>
      <c r="AG108">
        <v>73</v>
      </c>
      <c r="AH108">
        <v>14.327862</v>
      </c>
      <c r="AI108">
        <v>537.6</v>
      </c>
      <c r="AJ108">
        <v>0</v>
      </c>
      <c r="AK108">
        <v>1</v>
      </c>
      <c r="AL108">
        <v>349</v>
      </c>
      <c r="AM108" t="s">
        <v>464</v>
      </c>
      <c r="AN108" t="s">
        <v>630</v>
      </c>
      <c r="AO108">
        <v>2001.7739999999999</v>
      </c>
      <c r="AR108" t="s">
        <v>119</v>
      </c>
      <c r="AS108" t="s">
        <v>122</v>
      </c>
      <c r="AT108" t="s">
        <v>243</v>
      </c>
      <c r="AU108" t="s">
        <v>463</v>
      </c>
      <c r="AV108" t="s">
        <v>48</v>
      </c>
      <c r="AW108">
        <v>1</v>
      </c>
      <c r="BB108">
        <v>0.82761904761904759</v>
      </c>
      <c r="BC108" t="s">
        <v>67</v>
      </c>
      <c r="BF108" t="s">
        <v>119</v>
      </c>
      <c r="BG108" t="s">
        <v>122</v>
      </c>
      <c r="BH108" t="s">
        <v>463</v>
      </c>
      <c r="BI108">
        <v>3602</v>
      </c>
      <c r="BJ108">
        <v>1</v>
      </c>
      <c r="BK108" t="s">
        <v>243</v>
      </c>
      <c r="BL108" t="s">
        <v>178</v>
      </c>
      <c r="BM108">
        <v>0.82761904761904759</v>
      </c>
      <c r="BN108" t="s">
        <v>67</v>
      </c>
      <c r="BO108" t="s">
        <v>183</v>
      </c>
      <c r="BP108">
        <v>2001.7739999999999</v>
      </c>
    </row>
    <row r="109" spans="1:68" ht="16.5">
      <c r="A109" s="126" t="str">
        <f t="shared" si="54"/>
        <v>도영운수</v>
      </c>
      <c r="B109" s="127" t="str">
        <f t="shared" si="55"/>
        <v>홍형표</v>
      </c>
      <c r="C109" s="128" t="str">
        <f t="shared" si="56"/>
        <v>F</v>
      </c>
      <c r="D109" s="129">
        <f t="shared" si="57"/>
        <v>0.75260869565217403</v>
      </c>
      <c r="E109" s="130">
        <f t="shared" si="58"/>
        <v>9880</v>
      </c>
      <c r="F109" s="258" t="str">
        <f t="shared" si="59"/>
        <v>35</v>
      </c>
      <c r="G109" s="131" t="str">
        <f t="shared" si="60"/>
        <v>71바5886</v>
      </c>
      <c r="H109" s="132">
        <f t="shared" si="61"/>
        <v>1</v>
      </c>
      <c r="I109" s="133">
        <f t="shared" si="62"/>
        <v>2307.1849999999999</v>
      </c>
      <c r="J109" s="134">
        <f t="shared" si="63"/>
        <v>4.5690191902471568E-2</v>
      </c>
      <c r="K109" s="134">
        <f t="shared" si="64"/>
        <v>0.38525913694635622</v>
      </c>
      <c r="L109" s="134">
        <f t="shared" si="65"/>
        <v>7.2382578770232991E-2</v>
      </c>
      <c r="M109" s="135">
        <f t="shared" si="66"/>
        <v>16.954000000000001</v>
      </c>
      <c r="N109" s="136">
        <f t="shared" si="67"/>
        <v>0.17337144615624669</v>
      </c>
      <c r="O109" s="136">
        <f t="shared" si="68"/>
        <v>15.473401569445016</v>
      </c>
      <c r="P109" s="231">
        <f t="shared" si="69"/>
        <v>30</v>
      </c>
      <c r="Q109" s="232">
        <f t="shared" si="70"/>
        <v>4</v>
      </c>
      <c r="R109" s="232">
        <f t="shared" si="71"/>
        <v>357</v>
      </c>
      <c r="T109">
        <v>506</v>
      </c>
      <c r="U109">
        <v>9880</v>
      </c>
      <c r="V109" t="s">
        <v>443</v>
      </c>
      <c r="W109">
        <v>2307.1849999999999</v>
      </c>
      <c r="X109">
        <v>1333.1320000000001</v>
      </c>
      <c r="Y109">
        <v>1.7310000000000001</v>
      </c>
      <c r="Z109">
        <v>16.954000000000001</v>
      </c>
      <c r="AA109">
        <v>143.76969600000001</v>
      </c>
      <c r="AB109">
        <v>6.5688649999999997</v>
      </c>
      <c r="AC109">
        <v>55.388589000000003</v>
      </c>
      <c r="AD109" s="1">
        <v>167</v>
      </c>
      <c r="AE109">
        <v>4</v>
      </c>
      <c r="AF109">
        <v>357</v>
      </c>
      <c r="AG109">
        <v>80</v>
      </c>
      <c r="AH109">
        <v>16.047782999999999</v>
      </c>
      <c r="AI109">
        <v>3608.6</v>
      </c>
      <c r="AJ109">
        <v>0</v>
      </c>
      <c r="AK109">
        <v>30</v>
      </c>
      <c r="AL109">
        <v>12258</v>
      </c>
      <c r="AM109" t="s">
        <v>444</v>
      </c>
      <c r="AN109" t="s">
        <v>631</v>
      </c>
      <c r="AO109">
        <v>2307.1849999999999</v>
      </c>
      <c r="AR109" t="s">
        <v>119</v>
      </c>
      <c r="AS109" t="s">
        <v>120</v>
      </c>
      <c r="AT109" t="s">
        <v>214</v>
      </c>
      <c r="AU109" t="s">
        <v>443</v>
      </c>
      <c r="AV109" t="s">
        <v>48</v>
      </c>
      <c r="AW109">
        <v>1</v>
      </c>
      <c r="BB109">
        <v>0.75260869565217403</v>
      </c>
      <c r="BC109" t="s">
        <v>70</v>
      </c>
      <c r="BF109" t="s">
        <v>119</v>
      </c>
      <c r="BG109" s="5" t="s">
        <v>120</v>
      </c>
      <c r="BH109" t="s">
        <v>443</v>
      </c>
      <c r="BI109">
        <v>9880</v>
      </c>
      <c r="BJ109">
        <v>1</v>
      </c>
      <c r="BK109" t="s">
        <v>214</v>
      </c>
      <c r="BL109" t="s">
        <v>178</v>
      </c>
      <c r="BM109">
        <v>0.75260869565217403</v>
      </c>
      <c r="BN109" t="s">
        <v>70</v>
      </c>
      <c r="BO109" t="s">
        <v>193</v>
      </c>
      <c r="BP109">
        <v>2307.1849999999999</v>
      </c>
    </row>
    <row r="110" spans="1:68" ht="16.5">
      <c r="A110" s="110" t="str">
        <f t="shared" si="54"/>
        <v>도영운수</v>
      </c>
      <c r="B110" s="111" t="str">
        <f t="shared" si="55"/>
        <v>황교민</v>
      </c>
      <c r="C110" s="112" t="str">
        <f t="shared" si="56"/>
        <v>B</v>
      </c>
      <c r="D110" s="113">
        <f t="shared" si="57"/>
        <v>0.94083333333333341</v>
      </c>
      <c r="E110" s="114">
        <f t="shared" si="58"/>
        <v>1945</v>
      </c>
      <c r="F110" s="259" t="str">
        <f t="shared" si="59"/>
        <v>35</v>
      </c>
      <c r="G110" s="115" t="str">
        <f t="shared" si="60"/>
        <v>71바5854</v>
      </c>
      <c r="H110" s="116">
        <f t="shared" si="61"/>
        <v>1</v>
      </c>
      <c r="I110" s="117">
        <f t="shared" si="62"/>
        <v>2164.386</v>
      </c>
      <c r="J110" s="118">
        <f t="shared" si="63"/>
        <v>4.816011767194487E-3</v>
      </c>
      <c r="K110" s="118">
        <f t="shared" si="64"/>
        <v>0.39678969674492182</v>
      </c>
      <c r="L110" s="118">
        <f t="shared" si="65"/>
        <v>0.11596822378263397</v>
      </c>
      <c r="M110" s="119">
        <f t="shared" si="66"/>
        <v>12.254</v>
      </c>
      <c r="N110" s="120">
        <f t="shared" si="67"/>
        <v>0</v>
      </c>
      <c r="O110" s="120">
        <f t="shared" si="68"/>
        <v>24.487314185177691</v>
      </c>
      <c r="P110" s="233">
        <f t="shared" si="69"/>
        <v>26</v>
      </c>
      <c r="Q110" s="234">
        <f t="shared" si="70"/>
        <v>0</v>
      </c>
      <c r="R110" s="234">
        <f t="shared" si="71"/>
        <v>530</v>
      </c>
      <c r="T110">
        <v>506</v>
      </c>
      <c r="U110">
        <v>1945</v>
      </c>
      <c r="V110" t="s">
        <v>445</v>
      </c>
      <c r="W110">
        <v>2164.386</v>
      </c>
      <c r="X110">
        <v>958.69100000000003</v>
      </c>
      <c r="Y110">
        <v>2.258</v>
      </c>
      <c r="Z110">
        <v>12.254</v>
      </c>
      <c r="AA110">
        <v>129.82941700000001</v>
      </c>
      <c r="AB110">
        <v>0.62526000000000004</v>
      </c>
      <c r="AC110">
        <v>51.514975</v>
      </c>
      <c r="AD110" s="1">
        <v>251</v>
      </c>
      <c r="AE110">
        <v>0</v>
      </c>
      <c r="AF110">
        <v>530</v>
      </c>
      <c r="AG110">
        <v>79</v>
      </c>
      <c r="AH110">
        <v>16.670998000000001</v>
      </c>
      <c r="AI110">
        <v>1114.5</v>
      </c>
      <c r="AJ110">
        <v>0</v>
      </c>
      <c r="AK110">
        <v>26</v>
      </c>
      <c r="AL110">
        <v>5857</v>
      </c>
      <c r="AM110" t="s">
        <v>446</v>
      </c>
      <c r="AN110" t="s">
        <v>632</v>
      </c>
      <c r="AO110">
        <v>2164.386</v>
      </c>
      <c r="AR110" t="s">
        <v>119</v>
      </c>
      <c r="AS110" t="s">
        <v>120</v>
      </c>
      <c r="AT110" t="s">
        <v>204</v>
      </c>
      <c r="AU110" t="s">
        <v>445</v>
      </c>
      <c r="AV110" t="s">
        <v>48</v>
      </c>
      <c r="AW110">
        <v>1</v>
      </c>
      <c r="BB110">
        <v>0.94083333333333341</v>
      </c>
      <c r="BC110" t="s">
        <v>68</v>
      </c>
      <c r="BF110" t="s">
        <v>119</v>
      </c>
      <c r="BG110" t="s">
        <v>120</v>
      </c>
      <c r="BH110" t="s">
        <v>445</v>
      </c>
      <c r="BI110">
        <v>1945</v>
      </c>
      <c r="BJ110">
        <v>1</v>
      </c>
      <c r="BK110" t="s">
        <v>204</v>
      </c>
      <c r="BL110" t="s">
        <v>178</v>
      </c>
      <c r="BM110">
        <v>0.94083333333333341</v>
      </c>
      <c r="BN110" t="s">
        <v>68</v>
      </c>
      <c r="BO110" t="s">
        <v>179</v>
      </c>
      <c r="BP110">
        <v>2164.386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0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633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5" t="s">
        <v>634</v>
      </c>
      <c r="B4" s="35"/>
      <c r="C4" s="103"/>
      <c r="D4" s="107"/>
      <c r="E4" s="11"/>
      <c r="F4" s="8"/>
      <c r="H4" s="11"/>
    </row>
    <row r="5" spans="1:18" ht="26.25">
      <c r="A5" s="171" t="s">
        <v>635</v>
      </c>
    </row>
    <row r="6" spans="1:18" ht="17.25">
      <c r="A6" s="172" t="s">
        <v>636</v>
      </c>
    </row>
    <row r="7" spans="1:18" ht="17.25">
      <c r="A7" s="172"/>
    </row>
    <row r="8" spans="1:18" ht="17.25">
      <c r="A8" s="174" t="s">
        <v>197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637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68" t="s">
        <v>0</v>
      </c>
      <c r="B13" s="269" t="s">
        <v>74</v>
      </c>
      <c r="C13" s="261" t="s">
        <v>65</v>
      </c>
      <c r="D13" s="261" t="s">
        <v>162</v>
      </c>
      <c r="E13" s="270" t="s">
        <v>148</v>
      </c>
      <c r="F13" s="269" t="s">
        <v>153</v>
      </c>
      <c r="G13" s="270" t="s">
        <v>151</v>
      </c>
      <c r="H13" s="270" t="s">
        <v>155</v>
      </c>
      <c r="I13" s="262" t="s">
        <v>157</v>
      </c>
      <c r="J13" s="270" t="s">
        <v>11</v>
      </c>
      <c r="K13" s="270" t="s">
        <v>12</v>
      </c>
      <c r="L13" s="270" t="s">
        <v>13</v>
      </c>
      <c r="M13" s="270" t="s">
        <v>106</v>
      </c>
      <c r="N13" s="270" t="s">
        <v>6</v>
      </c>
      <c r="O13" s="270" t="s">
        <v>7</v>
      </c>
      <c r="P13" s="270" t="s">
        <v>184</v>
      </c>
      <c r="Q13" s="271" t="s">
        <v>186</v>
      </c>
      <c r="R13" s="271" t="s">
        <v>187</v>
      </c>
    </row>
    <row r="14" spans="1:18" ht="16.5">
      <c r="A14" s="272" t="s">
        <v>119</v>
      </c>
      <c r="B14" s="273" t="s">
        <v>468</v>
      </c>
      <c r="C14" s="263" t="s">
        <v>67</v>
      </c>
      <c r="D14" s="264">
        <v>0.84309577884889075</v>
      </c>
      <c r="E14" s="274">
        <v>9873</v>
      </c>
      <c r="F14" s="265" t="s">
        <v>122</v>
      </c>
      <c r="G14" s="275" t="s">
        <v>466</v>
      </c>
      <c r="H14" s="276">
        <v>2</v>
      </c>
      <c r="I14" s="266">
        <v>1203.347</v>
      </c>
      <c r="J14" s="267">
        <v>8.819147520898369E-3</v>
      </c>
      <c r="K14" s="267">
        <v>0.39118261593286996</v>
      </c>
      <c r="L14" s="267">
        <v>0.18531645485466786</v>
      </c>
      <c r="M14" s="277">
        <v>14.529</v>
      </c>
      <c r="N14" s="278">
        <v>0</v>
      </c>
      <c r="O14" s="278">
        <v>12.299029290803068</v>
      </c>
      <c r="P14" s="279">
        <v>5</v>
      </c>
      <c r="Q14" s="280">
        <v>0</v>
      </c>
      <c r="R14" s="280">
        <v>148</v>
      </c>
    </row>
    <row r="15" spans="1:18" ht="16.5">
      <c r="A15" s="272" t="s">
        <v>119</v>
      </c>
      <c r="B15" s="273" t="s">
        <v>277</v>
      </c>
      <c r="C15" s="263" t="s">
        <v>67</v>
      </c>
      <c r="D15" s="264">
        <v>0.82666666666666666</v>
      </c>
      <c r="E15" s="274">
        <v>3405</v>
      </c>
      <c r="F15" s="265" t="s">
        <v>120</v>
      </c>
      <c r="G15" s="275" t="s">
        <v>216</v>
      </c>
      <c r="H15" s="276">
        <v>1</v>
      </c>
      <c r="I15" s="266">
        <v>2392.6689999999999</v>
      </c>
      <c r="J15" s="267">
        <v>9.2025755353294346E-3</v>
      </c>
      <c r="K15" s="267">
        <v>0.37060062016403361</v>
      </c>
      <c r="L15" s="267">
        <v>7.0632419277384381E-2</v>
      </c>
      <c r="M15" s="277">
        <v>12.771000000000001</v>
      </c>
      <c r="N15" s="278">
        <v>0.1253829928000906</v>
      </c>
      <c r="O15" s="278">
        <v>27.082726444819574</v>
      </c>
      <c r="P15" s="279">
        <v>2</v>
      </c>
      <c r="Q15" s="280">
        <v>3</v>
      </c>
      <c r="R15" s="280">
        <v>648</v>
      </c>
    </row>
    <row r="16" spans="1:18" ht="16.5">
      <c r="A16" s="272" t="s">
        <v>119</v>
      </c>
      <c r="B16" s="273" t="s">
        <v>279</v>
      </c>
      <c r="C16" s="263" t="s">
        <v>70</v>
      </c>
      <c r="D16" s="264">
        <v>0.75347826086956526</v>
      </c>
      <c r="E16" s="274">
        <v>6128</v>
      </c>
      <c r="F16" s="265" t="s">
        <v>124</v>
      </c>
      <c r="G16" s="275" t="s">
        <v>257</v>
      </c>
      <c r="H16" s="276">
        <v>1</v>
      </c>
      <c r="I16" s="266">
        <v>1640.78</v>
      </c>
      <c r="J16" s="267">
        <v>6.3743122319495308E-3</v>
      </c>
      <c r="K16" s="267">
        <v>0.34657432726863729</v>
      </c>
      <c r="L16" s="267">
        <v>0.17735467277758141</v>
      </c>
      <c r="M16" s="277">
        <v>17.007000000000001</v>
      </c>
      <c r="N16" s="278">
        <v>6.0946622947622472E-2</v>
      </c>
      <c r="O16" s="278">
        <v>18.162093638391497</v>
      </c>
      <c r="P16" s="279">
        <v>4</v>
      </c>
      <c r="Q16" s="280">
        <v>1</v>
      </c>
      <c r="R16" s="280">
        <v>298</v>
      </c>
    </row>
    <row r="17" spans="1:18" ht="16.5">
      <c r="A17" s="272" t="s">
        <v>119</v>
      </c>
      <c r="B17" s="273" t="s">
        <v>285</v>
      </c>
      <c r="C17" s="263" t="s">
        <v>67</v>
      </c>
      <c r="D17" s="264">
        <v>0.80959999999999999</v>
      </c>
      <c r="E17" s="274">
        <v>305</v>
      </c>
      <c r="F17" s="265" t="s">
        <v>120</v>
      </c>
      <c r="G17" s="275" t="s">
        <v>208</v>
      </c>
      <c r="H17" s="276">
        <v>1</v>
      </c>
      <c r="I17" s="266">
        <v>3380.4490000000001</v>
      </c>
      <c r="J17" s="267">
        <v>1.3911412122966142E-2</v>
      </c>
      <c r="K17" s="267">
        <v>0.37010503162845787</v>
      </c>
      <c r="L17" s="267">
        <v>0.1517549887603688</v>
      </c>
      <c r="M17" s="277">
        <v>12.452</v>
      </c>
      <c r="N17" s="278">
        <v>0.26623682238661195</v>
      </c>
      <c r="O17" s="278">
        <v>14.850098315342134</v>
      </c>
      <c r="P17" s="279">
        <v>14</v>
      </c>
      <c r="Q17" s="280">
        <v>9</v>
      </c>
      <c r="R17" s="280">
        <v>502</v>
      </c>
    </row>
    <row r="18" spans="1:18" ht="16.5">
      <c r="A18" s="272" t="s">
        <v>119</v>
      </c>
      <c r="B18" s="273" t="s">
        <v>521</v>
      </c>
      <c r="C18" s="263" t="s">
        <v>70</v>
      </c>
      <c r="D18" s="264">
        <v>0.75947306757530608</v>
      </c>
      <c r="E18" s="274">
        <v>7751</v>
      </c>
      <c r="F18" s="265" t="s">
        <v>121</v>
      </c>
      <c r="G18" s="275" t="s">
        <v>227</v>
      </c>
      <c r="H18" s="276">
        <v>8</v>
      </c>
      <c r="I18" s="266">
        <v>1247.4460000000001</v>
      </c>
      <c r="J18" s="267">
        <v>7.1451702231692081E-3</v>
      </c>
      <c r="K18" s="267">
        <v>0.34471590660754958</v>
      </c>
      <c r="L18" s="267">
        <v>0.22129927610201586</v>
      </c>
      <c r="M18" s="277">
        <v>19.100999999999999</v>
      </c>
      <c r="N18" s="278">
        <v>0.24049137197121156</v>
      </c>
      <c r="O18" s="278">
        <v>23.968973406464084</v>
      </c>
      <c r="P18" s="279">
        <v>3</v>
      </c>
      <c r="Q18" s="280">
        <v>10</v>
      </c>
      <c r="R18" s="280">
        <v>1309</v>
      </c>
    </row>
    <row r="19" spans="1:18" ht="16.5">
      <c r="A19" s="272" t="s">
        <v>119</v>
      </c>
      <c r="B19" s="273" t="s">
        <v>289</v>
      </c>
      <c r="C19" s="263" t="s">
        <v>70</v>
      </c>
      <c r="D19" s="264">
        <v>0.76593607186309665</v>
      </c>
      <c r="E19" s="274">
        <v>6269</v>
      </c>
      <c r="F19" s="265" t="s">
        <v>120</v>
      </c>
      <c r="G19" s="275" t="s">
        <v>208</v>
      </c>
      <c r="H19" s="276">
        <v>2</v>
      </c>
      <c r="I19" s="266">
        <v>2187.9379999999996</v>
      </c>
      <c r="J19" s="267">
        <v>2.823626363072404E-2</v>
      </c>
      <c r="K19" s="267">
        <v>0.37773696490345238</v>
      </c>
      <c r="L19" s="267">
        <v>0.22669746583312689</v>
      </c>
      <c r="M19" s="277">
        <v>15.548</v>
      </c>
      <c r="N19" s="278">
        <v>9.1410268481099566E-2</v>
      </c>
      <c r="O19" s="278">
        <v>24.589362221415783</v>
      </c>
      <c r="P19" s="279">
        <v>13</v>
      </c>
      <c r="Q19" s="280">
        <v>2</v>
      </c>
      <c r="R19" s="280">
        <v>538</v>
      </c>
    </row>
    <row r="20" spans="1:18" ht="16.5">
      <c r="A20" s="272" t="s">
        <v>119</v>
      </c>
      <c r="B20" s="273" t="s">
        <v>291</v>
      </c>
      <c r="C20" s="263" t="s">
        <v>67</v>
      </c>
      <c r="D20" s="264">
        <v>0.82708333333333339</v>
      </c>
      <c r="E20" s="274">
        <v>5022</v>
      </c>
      <c r="F20" s="265" t="s">
        <v>120</v>
      </c>
      <c r="G20" s="275" t="s">
        <v>216</v>
      </c>
      <c r="H20" s="276">
        <v>1</v>
      </c>
      <c r="I20" s="266">
        <v>2606.0219999999999</v>
      </c>
      <c r="J20" s="267">
        <v>2.8700326115766363E-2</v>
      </c>
      <c r="K20" s="267">
        <v>0.36936166880402871</v>
      </c>
      <c r="L20" s="267">
        <v>9.2094387537787481E-2</v>
      </c>
      <c r="M20" s="277">
        <v>13.302</v>
      </c>
      <c r="N20" s="278">
        <v>0</v>
      </c>
      <c r="O20" s="278">
        <v>15.579300558475715</v>
      </c>
      <c r="P20" s="279">
        <v>30</v>
      </c>
      <c r="Q20" s="280">
        <v>0</v>
      </c>
      <c r="R20" s="280">
        <v>406</v>
      </c>
    </row>
    <row r="21" spans="1:18" ht="16.5">
      <c r="A21" s="272" t="s">
        <v>119</v>
      </c>
      <c r="B21" s="273" t="s">
        <v>297</v>
      </c>
      <c r="C21" s="263" t="s">
        <v>67</v>
      </c>
      <c r="D21" s="264">
        <v>0.82138600920458815</v>
      </c>
      <c r="E21" s="274">
        <v>1711</v>
      </c>
      <c r="F21" s="265" t="s">
        <v>124</v>
      </c>
      <c r="G21" s="275" t="s">
        <v>260</v>
      </c>
      <c r="H21" s="276">
        <v>7</v>
      </c>
      <c r="I21" s="266">
        <v>2904.2959999999998</v>
      </c>
      <c r="J21" s="267">
        <v>1.6870261558741089E-2</v>
      </c>
      <c r="K21" s="267">
        <v>0.38160289352544846</v>
      </c>
      <c r="L21" s="267">
        <v>0.25031883802477434</v>
      </c>
      <c r="M21" s="277">
        <v>16.709</v>
      </c>
      <c r="N21" s="278">
        <v>0.96408905979280357</v>
      </c>
      <c r="O21" s="278">
        <v>40.457308759162295</v>
      </c>
      <c r="P21" s="279">
        <v>7</v>
      </c>
      <c r="Q21" s="280">
        <v>28</v>
      </c>
      <c r="R21" s="280">
        <v>1175</v>
      </c>
    </row>
    <row r="22" spans="1:18" ht="16.5">
      <c r="A22" s="272" t="s">
        <v>119</v>
      </c>
      <c r="B22" s="273" t="s">
        <v>530</v>
      </c>
      <c r="C22" s="263" t="s">
        <v>70</v>
      </c>
      <c r="D22" s="264">
        <v>0.77400000000000002</v>
      </c>
      <c r="E22" s="274">
        <v>3429</v>
      </c>
      <c r="F22" s="265" t="s">
        <v>121</v>
      </c>
      <c r="G22" s="275" t="s">
        <v>231</v>
      </c>
      <c r="H22" s="276">
        <v>1</v>
      </c>
      <c r="I22" s="266">
        <v>1210.47</v>
      </c>
      <c r="J22" s="267">
        <v>1.9158962616538582E-2</v>
      </c>
      <c r="K22" s="267">
        <v>0.35406736282357071</v>
      </c>
      <c r="L22" s="267">
        <v>0.16192057630507159</v>
      </c>
      <c r="M22" s="277">
        <v>16.571000000000002</v>
      </c>
      <c r="N22" s="278">
        <v>0.16522507786231794</v>
      </c>
      <c r="O22" s="278">
        <v>59.233190413640983</v>
      </c>
      <c r="P22" s="279">
        <v>5</v>
      </c>
      <c r="Q22" s="280">
        <v>2</v>
      </c>
      <c r="R22" s="280">
        <v>717</v>
      </c>
    </row>
    <row r="23" spans="1:18" ht="16.5">
      <c r="A23" s="272" t="s">
        <v>119</v>
      </c>
      <c r="B23" s="273" t="s">
        <v>301</v>
      </c>
      <c r="C23" s="263" t="s">
        <v>70</v>
      </c>
      <c r="D23" s="264">
        <v>0.77216830915925094</v>
      </c>
      <c r="E23" s="274">
        <v>825</v>
      </c>
      <c r="F23" s="265" t="s">
        <v>125</v>
      </c>
      <c r="G23" s="275" t="s">
        <v>265</v>
      </c>
      <c r="H23" s="276">
        <v>2</v>
      </c>
      <c r="I23" s="266">
        <v>1985.9269999999999</v>
      </c>
      <c r="J23" s="267">
        <v>4.2643019512287094E-3</v>
      </c>
      <c r="K23" s="267">
        <v>0.35239371492836269</v>
      </c>
      <c r="L23" s="267">
        <v>0.15509129993197132</v>
      </c>
      <c r="M23" s="277">
        <v>10.061999999999999</v>
      </c>
      <c r="N23" s="278">
        <v>5.0354318159730946E-2</v>
      </c>
      <c r="O23" s="278">
        <v>0</v>
      </c>
      <c r="P23" s="279">
        <v>0</v>
      </c>
      <c r="Q23" s="280">
        <v>1</v>
      </c>
      <c r="R23" s="280">
        <v>0</v>
      </c>
    </row>
    <row r="24" spans="1:18" ht="16.5">
      <c r="A24" s="272" t="s">
        <v>119</v>
      </c>
      <c r="B24" s="273" t="s">
        <v>305</v>
      </c>
      <c r="C24" s="263" t="s">
        <v>70</v>
      </c>
      <c r="D24" s="264">
        <v>0.69260869565217398</v>
      </c>
      <c r="E24" s="274">
        <v>7475</v>
      </c>
      <c r="F24" s="265" t="s">
        <v>120</v>
      </c>
      <c r="G24" s="275" t="s">
        <v>199</v>
      </c>
      <c r="H24" s="276">
        <v>1</v>
      </c>
      <c r="I24" s="266">
        <v>705.577</v>
      </c>
      <c r="J24" s="267">
        <v>2.7084061493930871E-2</v>
      </c>
      <c r="K24" s="267">
        <v>0.38907685085355681</v>
      </c>
      <c r="L24" s="267">
        <v>0.18282908881667062</v>
      </c>
      <c r="M24" s="277">
        <v>20.978999999999999</v>
      </c>
      <c r="N24" s="278">
        <v>0</v>
      </c>
      <c r="O24" s="278">
        <v>2.8345595165375288</v>
      </c>
      <c r="P24" s="279">
        <v>355</v>
      </c>
      <c r="Q24" s="280">
        <v>0</v>
      </c>
      <c r="R24" s="280">
        <v>20</v>
      </c>
    </row>
    <row r="25" spans="1:18" ht="16.5">
      <c r="A25" s="272" t="s">
        <v>119</v>
      </c>
      <c r="B25" s="273" t="s">
        <v>192</v>
      </c>
      <c r="C25" s="263" t="s">
        <v>70</v>
      </c>
      <c r="D25" s="264">
        <v>0.78320000000000001</v>
      </c>
      <c r="E25" s="274">
        <v>8592</v>
      </c>
      <c r="F25" s="265" t="s">
        <v>121</v>
      </c>
      <c r="G25" s="275" t="s">
        <v>217</v>
      </c>
      <c r="H25" s="276">
        <v>1</v>
      </c>
      <c r="I25" s="266">
        <v>2020.7159999999999</v>
      </c>
      <c r="J25" s="267">
        <v>4.0121792617893995E-3</v>
      </c>
      <c r="K25" s="267">
        <v>0.32846961967304339</v>
      </c>
      <c r="L25" s="267">
        <v>0.26921150720833609</v>
      </c>
      <c r="M25" s="277">
        <v>15.256</v>
      </c>
      <c r="N25" s="278">
        <v>0.39589927530637659</v>
      </c>
      <c r="O25" s="278">
        <v>12.866726447457239</v>
      </c>
      <c r="P25" s="279">
        <v>2</v>
      </c>
      <c r="Q25" s="280">
        <v>8</v>
      </c>
      <c r="R25" s="280">
        <v>260</v>
      </c>
    </row>
    <row r="26" spans="1:18" ht="16.5" customHeight="1">
      <c r="A26" s="272" t="s">
        <v>119</v>
      </c>
      <c r="B26" s="273" t="s">
        <v>310</v>
      </c>
      <c r="C26" s="263" t="s">
        <v>70</v>
      </c>
      <c r="D26" s="264">
        <v>0.70481481481481478</v>
      </c>
      <c r="E26" s="274">
        <v>1235</v>
      </c>
      <c r="F26" s="265" t="s">
        <v>125</v>
      </c>
      <c r="G26" s="275" t="s">
        <v>267</v>
      </c>
      <c r="H26" s="276">
        <v>1</v>
      </c>
      <c r="I26" s="266">
        <v>1570.2539999999999</v>
      </c>
      <c r="J26" s="267">
        <v>2.2063018822283495E-2</v>
      </c>
      <c r="K26" s="267">
        <v>0.38442682295974118</v>
      </c>
      <c r="L26" s="267">
        <v>0.10253118285321994</v>
      </c>
      <c r="M26" s="277">
        <v>14.276999999999999</v>
      </c>
      <c r="N26" s="278">
        <v>6.368396450510555E-2</v>
      </c>
      <c r="O26" s="278">
        <v>19.105189351531664</v>
      </c>
      <c r="P26" s="279">
        <v>1</v>
      </c>
      <c r="Q26" s="280">
        <v>1</v>
      </c>
      <c r="R26" s="280">
        <v>300</v>
      </c>
    </row>
    <row r="27" spans="1:18" ht="16.5">
      <c r="A27" s="272" t="s">
        <v>119</v>
      </c>
      <c r="B27" s="273" t="s">
        <v>314</v>
      </c>
      <c r="C27" s="263" t="s">
        <v>70</v>
      </c>
      <c r="D27" s="264">
        <v>0.79296781374958902</v>
      </c>
      <c r="E27" s="274">
        <v>651</v>
      </c>
      <c r="F27" s="265" t="s">
        <v>121</v>
      </c>
      <c r="G27" s="275" t="s">
        <v>227</v>
      </c>
      <c r="H27" s="276">
        <v>9</v>
      </c>
      <c r="I27" s="266">
        <v>2655.8890000000001</v>
      </c>
      <c r="J27" s="267">
        <v>1.8242195314636243E-2</v>
      </c>
      <c r="K27" s="267">
        <v>0.37241985716133985</v>
      </c>
      <c r="L27" s="267">
        <v>0.15211479094194072</v>
      </c>
      <c r="M27" s="277">
        <v>14.712999999999999</v>
      </c>
      <c r="N27" s="278">
        <v>0.30121740780582318</v>
      </c>
      <c r="O27" s="278">
        <v>31.853740875465803</v>
      </c>
      <c r="P27" s="279">
        <v>11</v>
      </c>
      <c r="Q27" s="280">
        <v>8</v>
      </c>
      <c r="R27" s="280">
        <v>846</v>
      </c>
    </row>
    <row r="28" spans="1:18" ht="16.5">
      <c r="A28" s="272" t="s">
        <v>119</v>
      </c>
      <c r="B28" s="273" t="s">
        <v>318</v>
      </c>
      <c r="C28" s="263" t="s">
        <v>70</v>
      </c>
      <c r="D28" s="264">
        <v>0.7821862889947786</v>
      </c>
      <c r="E28" s="274">
        <v>8057</v>
      </c>
      <c r="F28" s="265" t="s">
        <v>124</v>
      </c>
      <c r="G28" s="275" t="s">
        <v>260</v>
      </c>
      <c r="H28" s="276">
        <v>8</v>
      </c>
      <c r="I28" s="266">
        <v>1860.8249999999998</v>
      </c>
      <c r="J28" s="267">
        <v>1.7651200513103697E-2</v>
      </c>
      <c r="K28" s="267">
        <v>0.35408656623098989</v>
      </c>
      <c r="L28" s="267">
        <v>0.1923877849878414</v>
      </c>
      <c r="M28" s="277">
        <v>16.042000000000002</v>
      </c>
      <c r="N28" s="278">
        <v>0.26869802372603552</v>
      </c>
      <c r="O28" s="278">
        <v>21.173404269611598</v>
      </c>
      <c r="P28" s="279">
        <v>8</v>
      </c>
      <c r="Q28" s="280">
        <v>5</v>
      </c>
      <c r="R28" s="280">
        <v>394</v>
      </c>
    </row>
    <row r="29" spans="1:18" ht="16.5">
      <c r="A29" s="272" t="s">
        <v>119</v>
      </c>
      <c r="B29" s="273" t="s">
        <v>326</v>
      </c>
      <c r="C29" s="263" t="s">
        <v>70</v>
      </c>
      <c r="D29" s="264">
        <v>0.71247841336810724</v>
      </c>
      <c r="E29" s="274">
        <v>7278</v>
      </c>
      <c r="F29" s="265" t="s">
        <v>124</v>
      </c>
      <c r="G29" s="275" t="s">
        <v>256</v>
      </c>
      <c r="H29" s="276">
        <v>2</v>
      </c>
      <c r="I29" s="266">
        <v>1440.6410000000001</v>
      </c>
      <c r="J29" s="267">
        <v>2.4855528706270402E-2</v>
      </c>
      <c r="K29" s="267">
        <v>0.39427067806414051</v>
      </c>
      <c r="L29" s="267">
        <v>0.13188573697402753</v>
      </c>
      <c r="M29" s="277">
        <v>17.837</v>
      </c>
      <c r="N29" s="278">
        <v>6.9413545775803956E-2</v>
      </c>
      <c r="O29" s="278">
        <v>15.687461345331695</v>
      </c>
      <c r="P29" s="279">
        <v>60</v>
      </c>
      <c r="Q29" s="280">
        <v>1</v>
      </c>
      <c r="R29" s="280">
        <v>226</v>
      </c>
    </row>
    <row r="30" spans="1:18" ht="16.5">
      <c r="A30" s="272" t="s">
        <v>119</v>
      </c>
      <c r="B30" s="273" t="s">
        <v>330</v>
      </c>
      <c r="C30" s="263" t="s">
        <v>67</v>
      </c>
      <c r="D30" s="264">
        <v>0.82880977083763074</v>
      </c>
      <c r="E30" s="274">
        <v>1679</v>
      </c>
      <c r="F30" s="265" t="s">
        <v>120</v>
      </c>
      <c r="G30" s="275" t="s">
        <v>204</v>
      </c>
      <c r="H30" s="276">
        <v>6</v>
      </c>
      <c r="I30" s="266">
        <v>2349.8730000000005</v>
      </c>
      <c r="J30" s="267">
        <v>3.345660289921714E-2</v>
      </c>
      <c r="K30" s="267">
        <v>0.3608585964814594</v>
      </c>
      <c r="L30" s="267">
        <v>5.3194364120954622E-2</v>
      </c>
      <c r="M30" s="277">
        <v>14.613</v>
      </c>
      <c r="N30" s="278">
        <v>0.34044393037410953</v>
      </c>
      <c r="O30" s="278">
        <v>28.682401134018725</v>
      </c>
      <c r="P30" s="279">
        <v>113</v>
      </c>
      <c r="Q30" s="280">
        <v>8</v>
      </c>
      <c r="R30" s="280">
        <v>674</v>
      </c>
    </row>
    <row r="31" spans="1:18" ht="16.5">
      <c r="A31" s="272" t="s">
        <v>119</v>
      </c>
      <c r="B31" s="273" t="s">
        <v>459</v>
      </c>
      <c r="C31" s="263" t="s">
        <v>67</v>
      </c>
      <c r="D31" s="264">
        <v>0.80390901661327951</v>
      </c>
      <c r="E31" s="274">
        <v>7288</v>
      </c>
      <c r="F31" s="265" t="s">
        <v>121</v>
      </c>
      <c r="G31" s="275" t="s">
        <v>225</v>
      </c>
      <c r="H31" s="276">
        <v>4</v>
      </c>
      <c r="I31" s="266">
        <v>1185.6779999999999</v>
      </c>
      <c r="J31" s="267">
        <v>6.3104485564100549E-3</v>
      </c>
      <c r="K31" s="267">
        <v>0.35960676859254748</v>
      </c>
      <c r="L31" s="267">
        <v>6.8091334270204459E-2</v>
      </c>
      <c r="M31" s="277">
        <v>13.231</v>
      </c>
      <c r="N31" s="278">
        <v>0.92773923442958384</v>
      </c>
      <c r="O31" s="278">
        <v>17.458365593356714</v>
      </c>
      <c r="P31" s="279">
        <v>3</v>
      </c>
      <c r="Q31" s="280">
        <v>11</v>
      </c>
      <c r="R31" s="280">
        <v>212</v>
      </c>
    </row>
    <row r="32" spans="1:18" ht="16.5">
      <c r="A32" s="272" t="s">
        <v>119</v>
      </c>
      <c r="B32" s="273" t="s">
        <v>336</v>
      </c>
      <c r="C32" s="263" t="s">
        <v>67</v>
      </c>
      <c r="D32" s="264">
        <v>0.81600000000000006</v>
      </c>
      <c r="E32" s="274">
        <v>3117</v>
      </c>
      <c r="F32" s="265" t="s">
        <v>121</v>
      </c>
      <c r="G32" s="275" t="s">
        <v>217</v>
      </c>
      <c r="H32" s="276">
        <v>1</v>
      </c>
      <c r="I32" s="266">
        <v>2831.7759999999998</v>
      </c>
      <c r="J32" s="267">
        <v>7.4494384778781338E-3</v>
      </c>
      <c r="K32" s="267">
        <v>0.34543081039794288</v>
      </c>
      <c r="L32" s="267">
        <v>0.21467826883444013</v>
      </c>
      <c r="M32" s="277">
        <v>15.147</v>
      </c>
      <c r="N32" s="278">
        <v>7.0627055247307696E-2</v>
      </c>
      <c r="O32" s="278">
        <v>44.318477167685579</v>
      </c>
      <c r="P32" s="279">
        <v>1</v>
      </c>
      <c r="Q32" s="280">
        <v>2</v>
      </c>
      <c r="R32" s="280">
        <v>1268</v>
      </c>
    </row>
    <row r="33" spans="1:18" ht="16.5">
      <c r="A33" s="272" t="s">
        <v>119</v>
      </c>
      <c r="B33" s="273" t="s">
        <v>344</v>
      </c>
      <c r="C33" s="263" t="s">
        <v>70</v>
      </c>
      <c r="D33" s="264">
        <v>0.7844393725536174</v>
      </c>
      <c r="E33" s="274">
        <v>4762</v>
      </c>
      <c r="F33" s="265" t="s">
        <v>91</v>
      </c>
      <c r="G33" s="275" t="s">
        <v>269</v>
      </c>
      <c r="H33" s="276">
        <v>2</v>
      </c>
      <c r="I33" s="266">
        <v>779.81999999999994</v>
      </c>
      <c r="J33" s="267">
        <v>1.6925451733480722E-2</v>
      </c>
      <c r="K33" s="267">
        <v>0.34814564080532123</v>
      </c>
      <c r="L33" s="267">
        <v>0.1551640122079454</v>
      </c>
      <c r="M33" s="277">
        <v>15.597</v>
      </c>
      <c r="N33" s="278">
        <v>0.12823472083301277</v>
      </c>
      <c r="O33" s="278">
        <v>36.162191274909596</v>
      </c>
      <c r="P33" s="279">
        <v>2</v>
      </c>
      <c r="Q33" s="280">
        <v>1</v>
      </c>
      <c r="R33" s="280">
        <v>282</v>
      </c>
    </row>
    <row r="34" spans="1:18" ht="16.5">
      <c r="A34" s="272" t="s">
        <v>119</v>
      </c>
      <c r="B34" s="273" t="s">
        <v>348</v>
      </c>
      <c r="C34" s="263" t="s">
        <v>70</v>
      </c>
      <c r="D34" s="264">
        <v>0.71325771076008426</v>
      </c>
      <c r="E34" s="274">
        <v>2612</v>
      </c>
      <c r="F34" s="265" t="s">
        <v>121</v>
      </c>
      <c r="G34" s="275" t="s">
        <v>233</v>
      </c>
      <c r="H34" s="276">
        <v>2</v>
      </c>
      <c r="I34" s="266">
        <v>2699.2539999999999</v>
      </c>
      <c r="J34" s="267">
        <v>1.4364250824015774E-2</v>
      </c>
      <c r="K34" s="267">
        <v>0.35157269486660542</v>
      </c>
      <c r="L34" s="267">
        <v>0.16634225604555927</v>
      </c>
      <c r="M34" s="277">
        <v>19.446999999999999</v>
      </c>
      <c r="N34" s="278">
        <v>0.1481890922454871</v>
      </c>
      <c r="O34" s="278">
        <v>1.6671272877617298</v>
      </c>
      <c r="P34" s="279">
        <v>7</v>
      </c>
      <c r="Q34" s="280">
        <v>15</v>
      </c>
      <c r="R34" s="280">
        <v>2622</v>
      </c>
    </row>
    <row r="35" spans="1:18" ht="16.5">
      <c r="A35" s="272" t="s">
        <v>119</v>
      </c>
      <c r="B35" s="273" t="s">
        <v>350</v>
      </c>
      <c r="C35" s="263" t="s">
        <v>70</v>
      </c>
      <c r="D35" s="264">
        <v>0.73861642335689748</v>
      </c>
      <c r="E35" s="274">
        <v>4283</v>
      </c>
      <c r="F35" s="265" t="s">
        <v>123</v>
      </c>
      <c r="G35" s="275" t="s">
        <v>250</v>
      </c>
      <c r="H35" s="276">
        <v>7</v>
      </c>
      <c r="I35" s="266">
        <v>1731.008</v>
      </c>
      <c r="J35" s="267">
        <v>4.3220806831966704E-2</v>
      </c>
      <c r="K35" s="267">
        <v>0.3784995822317106</v>
      </c>
      <c r="L35" s="267">
        <v>0.23684098428159656</v>
      </c>
      <c r="M35" s="277">
        <v>20.335000000000001</v>
      </c>
      <c r="N35" s="278">
        <v>0.57769808111805376</v>
      </c>
      <c r="O35" s="278">
        <v>31.022386956039487</v>
      </c>
      <c r="P35" s="279">
        <v>4</v>
      </c>
      <c r="Q35" s="280">
        <v>11</v>
      </c>
      <c r="R35" s="280">
        <v>595</v>
      </c>
    </row>
    <row r="36" spans="1:18" ht="16.5">
      <c r="A36" s="272" t="s">
        <v>119</v>
      </c>
      <c r="B36" s="273" t="s">
        <v>352</v>
      </c>
      <c r="C36" s="263" t="s">
        <v>67</v>
      </c>
      <c r="D36" s="264">
        <v>0.81138687220819028</v>
      </c>
      <c r="E36" s="274">
        <v>8328</v>
      </c>
      <c r="F36" s="265" t="s">
        <v>124</v>
      </c>
      <c r="G36" s="275" t="s">
        <v>261</v>
      </c>
      <c r="H36" s="276">
        <v>11</v>
      </c>
      <c r="I36" s="266">
        <v>2139.6430000000005</v>
      </c>
      <c r="J36" s="267">
        <v>7.6828086171241384E-3</v>
      </c>
      <c r="K36" s="267">
        <v>0.37626618764065983</v>
      </c>
      <c r="L36" s="267">
        <v>5.795359319288311E-2</v>
      </c>
      <c r="M36" s="277">
        <v>15.567</v>
      </c>
      <c r="N36" s="278">
        <v>9.3473537407875965E-2</v>
      </c>
      <c r="O36" s="278">
        <v>31.126687956822696</v>
      </c>
      <c r="P36" s="279">
        <v>67</v>
      </c>
      <c r="Q36" s="280">
        <v>2</v>
      </c>
      <c r="R36" s="280">
        <v>666</v>
      </c>
    </row>
    <row r="37" spans="1:18" ht="16.5">
      <c r="A37" s="272" t="s">
        <v>119</v>
      </c>
      <c r="B37" s="273" t="s">
        <v>358</v>
      </c>
      <c r="C37" s="263" t="s">
        <v>70</v>
      </c>
      <c r="D37" s="264">
        <v>0.74710299786300716</v>
      </c>
      <c r="E37" s="274">
        <v>6334</v>
      </c>
      <c r="F37" s="265" t="s">
        <v>125</v>
      </c>
      <c r="G37" s="275" t="s">
        <v>266</v>
      </c>
      <c r="H37" s="276">
        <v>4</v>
      </c>
      <c r="I37" s="266">
        <v>2780.6790000000001</v>
      </c>
      <c r="J37" s="267">
        <v>2.1639332169453691E-2</v>
      </c>
      <c r="K37" s="267">
        <v>0.40155765873386601</v>
      </c>
      <c r="L37" s="267">
        <v>0.12982440619719141</v>
      </c>
      <c r="M37" s="277">
        <v>14.305999999999999</v>
      </c>
      <c r="N37" s="278">
        <v>0.17981219694901857</v>
      </c>
      <c r="O37" s="278">
        <v>12.946478180329336</v>
      </c>
      <c r="P37" s="279">
        <v>24</v>
      </c>
      <c r="Q37" s="280">
        <v>5</v>
      </c>
      <c r="R37" s="280">
        <v>360</v>
      </c>
    </row>
    <row r="38" spans="1:18" ht="16.5">
      <c r="A38" s="272" t="s">
        <v>119</v>
      </c>
      <c r="B38" s="273" t="s">
        <v>362</v>
      </c>
      <c r="C38" s="263" t="s">
        <v>70</v>
      </c>
      <c r="D38" s="264">
        <v>0.74323682301113569</v>
      </c>
      <c r="E38" s="274">
        <v>6907</v>
      </c>
      <c r="F38" s="265" t="s">
        <v>122</v>
      </c>
      <c r="G38" s="275" t="s">
        <v>466</v>
      </c>
      <c r="H38" s="276">
        <v>8</v>
      </c>
      <c r="I38" s="266">
        <v>1775.181</v>
      </c>
      <c r="J38" s="267">
        <v>2.6013316429162329E-2</v>
      </c>
      <c r="K38" s="267">
        <v>0.37906345546010944</v>
      </c>
      <c r="L38" s="267">
        <v>0.23377897803097261</v>
      </c>
      <c r="M38" s="277">
        <v>18.114000000000001</v>
      </c>
      <c r="N38" s="278">
        <v>0.39432598704019478</v>
      </c>
      <c r="O38" s="278">
        <v>50.135732637967621</v>
      </c>
      <c r="P38" s="279">
        <v>16</v>
      </c>
      <c r="Q38" s="280">
        <v>7</v>
      </c>
      <c r="R38" s="280">
        <v>890</v>
      </c>
    </row>
    <row r="39" spans="1:18" ht="16.5">
      <c r="A39" s="272" t="s">
        <v>119</v>
      </c>
      <c r="B39" s="273" t="s">
        <v>364</v>
      </c>
      <c r="C39" s="263" t="s">
        <v>70</v>
      </c>
      <c r="D39" s="264">
        <v>0.78916666666666668</v>
      </c>
      <c r="E39" s="274">
        <v>6976</v>
      </c>
      <c r="F39" s="265" t="s">
        <v>123</v>
      </c>
      <c r="G39" s="275" t="s">
        <v>245</v>
      </c>
      <c r="H39" s="276">
        <v>1</v>
      </c>
      <c r="I39" s="266">
        <v>3058.422</v>
      </c>
      <c r="J39" s="267">
        <v>2.2790016739699874E-2</v>
      </c>
      <c r="K39" s="267">
        <v>0.34967381657204077</v>
      </c>
      <c r="L39" s="267">
        <v>0.24849415809852271</v>
      </c>
      <c r="M39" s="277">
        <v>15.922000000000001</v>
      </c>
      <c r="N39" s="278">
        <v>6.539319949961124E-2</v>
      </c>
      <c r="O39" s="278">
        <v>1.4713469887412529</v>
      </c>
      <c r="P39" s="279">
        <v>1</v>
      </c>
      <c r="Q39" s="280">
        <v>2</v>
      </c>
      <c r="R39" s="280">
        <v>45</v>
      </c>
    </row>
    <row r="40" spans="1:18" ht="16.5">
      <c r="A40" s="272" t="s">
        <v>119</v>
      </c>
      <c r="B40" s="273" t="s">
        <v>368</v>
      </c>
      <c r="C40" s="263" t="s">
        <v>70</v>
      </c>
      <c r="D40" s="264">
        <v>0.76128453122078332</v>
      </c>
      <c r="E40" s="274">
        <v>1167</v>
      </c>
      <c r="F40" s="265" t="s">
        <v>123</v>
      </c>
      <c r="G40" s="275" t="s">
        <v>247</v>
      </c>
      <c r="H40" s="276">
        <v>12</v>
      </c>
      <c r="I40" s="266">
        <v>9810.4819999999982</v>
      </c>
      <c r="J40" s="267">
        <v>2.8892276222212753E-2</v>
      </c>
      <c r="K40" s="267">
        <v>0.38273616587125475</v>
      </c>
      <c r="L40" s="267">
        <v>0.18786029065646315</v>
      </c>
      <c r="M40" s="277">
        <v>17.010999999999999</v>
      </c>
      <c r="N40" s="278">
        <v>0.11212497000657054</v>
      </c>
      <c r="O40" s="278">
        <v>10.539747180617631</v>
      </c>
      <c r="P40" s="279">
        <v>42</v>
      </c>
      <c r="Q40" s="280">
        <v>128</v>
      </c>
      <c r="R40" s="280">
        <v>6998</v>
      </c>
    </row>
    <row r="41" spans="1:18" ht="16.5">
      <c r="A41" s="272" t="s">
        <v>119</v>
      </c>
      <c r="B41" s="273" t="s">
        <v>370</v>
      </c>
      <c r="C41" s="263" t="s">
        <v>70</v>
      </c>
      <c r="D41" s="264">
        <v>0.7154166666666667</v>
      </c>
      <c r="E41" s="274">
        <v>7063</v>
      </c>
      <c r="F41" s="265" t="s">
        <v>123</v>
      </c>
      <c r="G41" s="275" t="s">
        <v>250</v>
      </c>
      <c r="H41" s="276">
        <v>1</v>
      </c>
      <c r="I41" s="266">
        <v>2295.645</v>
      </c>
      <c r="J41" s="267">
        <v>2.4820998553129959E-2</v>
      </c>
      <c r="K41" s="267">
        <v>0.39529731770413817</v>
      </c>
      <c r="L41" s="267">
        <v>0.20342866601761161</v>
      </c>
      <c r="M41" s="277">
        <v>21.771999999999998</v>
      </c>
      <c r="N41" s="278">
        <v>1.5246259765773889</v>
      </c>
      <c r="O41" s="278">
        <v>73.704775781969772</v>
      </c>
      <c r="P41" s="279">
        <v>14</v>
      </c>
      <c r="Q41" s="280">
        <v>35</v>
      </c>
      <c r="R41" s="280">
        <v>1692</v>
      </c>
    </row>
    <row r="42" spans="1:18" ht="16.5">
      <c r="A42" s="272" t="s">
        <v>119</v>
      </c>
      <c r="B42" s="273" t="s">
        <v>374</v>
      </c>
      <c r="C42" s="263" t="s">
        <v>70</v>
      </c>
      <c r="D42" s="264">
        <v>0.77296296296296296</v>
      </c>
      <c r="E42" s="274">
        <v>9987</v>
      </c>
      <c r="F42" s="265" t="s">
        <v>125</v>
      </c>
      <c r="G42" s="275" t="s">
        <v>265</v>
      </c>
      <c r="H42" s="276">
        <v>1</v>
      </c>
      <c r="I42" s="266">
        <v>2197.7150000000001</v>
      </c>
      <c r="J42" s="267">
        <v>4.9074191808964806E-3</v>
      </c>
      <c r="K42" s="267">
        <v>0.37106963516063118</v>
      </c>
      <c r="L42" s="267">
        <v>0.16699162539273746</v>
      </c>
      <c r="M42" s="277">
        <v>11.537000000000001</v>
      </c>
      <c r="N42" s="278">
        <v>0</v>
      </c>
      <c r="O42" s="278">
        <v>1.410555963807864</v>
      </c>
      <c r="P42" s="279">
        <v>0</v>
      </c>
      <c r="Q42" s="280">
        <v>0</v>
      </c>
      <c r="R42" s="280">
        <v>31</v>
      </c>
    </row>
    <row r="43" spans="1:18" ht="16.5">
      <c r="A43" s="272" t="s">
        <v>119</v>
      </c>
      <c r="B43" s="273" t="s">
        <v>378</v>
      </c>
      <c r="C43" s="263" t="s">
        <v>70</v>
      </c>
      <c r="D43" s="264">
        <v>0.75391304347826094</v>
      </c>
      <c r="E43" s="274">
        <v>9872</v>
      </c>
      <c r="F43" s="265" t="s">
        <v>124</v>
      </c>
      <c r="G43" s="275" t="s">
        <v>257</v>
      </c>
      <c r="H43" s="276">
        <v>1</v>
      </c>
      <c r="I43" s="266">
        <v>2518.62</v>
      </c>
      <c r="J43" s="267">
        <v>1.9364928957535509E-2</v>
      </c>
      <c r="K43" s="267">
        <v>0.37133523412309416</v>
      </c>
      <c r="L43" s="267">
        <v>0.26525427580489197</v>
      </c>
      <c r="M43" s="277">
        <v>19.318000000000001</v>
      </c>
      <c r="N43" s="278">
        <v>7.9408565007821744E-2</v>
      </c>
      <c r="O43" s="278">
        <v>15.722895871548706</v>
      </c>
      <c r="P43" s="279">
        <v>16</v>
      </c>
      <c r="Q43" s="280">
        <v>2</v>
      </c>
      <c r="R43" s="280">
        <v>398</v>
      </c>
    </row>
    <row r="44" spans="1:18" ht="16.5">
      <c r="A44" s="272" t="s">
        <v>119</v>
      </c>
      <c r="B44" s="273" t="s">
        <v>574</v>
      </c>
      <c r="C44" s="263" t="s">
        <v>67</v>
      </c>
      <c r="D44" s="264">
        <v>0.81640000000000001</v>
      </c>
      <c r="E44" s="274">
        <v>9178</v>
      </c>
      <c r="F44" s="265" t="s">
        <v>121</v>
      </c>
      <c r="G44" s="275" t="s">
        <v>227</v>
      </c>
      <c r="H44" s="276">
        <v>1</v>
      </c>
      <c r="I44" s="266">
        <v>1600.9780000000001</v>
      </c>
      <c r="J44" s="267">
        <v>2.2457271168487562E-2</v>
      </c>
      <c r="K44" s="267">
        <v>0.35146933125435897</v>
      </c>
      <c r="L44" s="267">
        <v>0.13554214986089752</v>
      </c>
      <c r="M44" s="277">
        <v>19.620999999999999</v>
      </c>
      <c r="N44" s="278">
        <v>2.4984728084958068</v>
      </c>
      <c r="O44" s="278">
        <v>50.031917990128534</v>
      </c>
      <c r="P44" s="279">
        <v>7</v>
      </c>
      <c r="Q44" s="280">
        <v>40</v>
      </c>
      <c r="R44" s="280">
        <v>801</v>
      </c>
    </row>
    <row r="45" spans="1:18" ht="16.5">
      <c r="A45" s="272" t="s">
        <v>119</v>
      </c>
      <c r="B45" s="273" t="s">
        <v>380</v>
      </c>
      <c r="C45" s="263" t="s">
        <v>70</v>
      </c>
      <c r="D45" s="264">
        <v>0.76377371974870956</v>
      </c>
      <c r="E45" s="274">
        <v>9046</v>
      </c>
      <c r="F45" s="265" t="s">
        <v>121</v>
      </c>
      <c r="G45" s="275" t="s">
        <v>217</v>
      </c>
      <c r="H45" s="276">
        <v>6</v>
      </c>
      <c r="I45" s="266">
        <v>1298.0470000000003</v>
      </c>
      <c r="J45" s="267">
        <v>1.0431282442153519E-2</v>
      </c>
      <c r="K45" s="267">
        <v>0.36789891215049636</v>
      </c>
      <c r="L45" s="267">
        <v>0.23864432182636508</v>
      </c>
      <c r="M45" s="277">
        <v>17.556999999999999</v>
      </c>
      <c r="N45" s="278">
        <v>0.15407762584867879</v>
      </c>
      <c r="O45" s="278">
        <v>35.591931571044803</v>
      </c>
      <c r="P45" s="279">
        <v>0</v>
      </c>
      <c r="Q45" s="280">
        <v>2</v>
      </c>
      <c r="R45" s="280">
        <v>463</v>
      </c>
    </row>
    <row r="46" spans="1:18" ht="16.5">
      <c r="A46" s="272" t="s">
        <v>119</v>
      </c>
      <c r="B46" s="273" t="s">
        <v>470</v>
      </c>
      <c r="C46" s="263" t="s">
        <v>70</v>
      </c>
      <c r="D46" s="264">
        <v>0.74013810136898983</v>
      </c>
      <c r="E46" s="274">
        <v>5353</v>
      </c>
      <c r="F46" s="265" t="s">
        <v>125</v>
      </c>
      <c r="G46" s="275" t="s">
        <v>266</v>
      </c>
      <c r="H46" s="276">
        <v>7</v>
      </c>
      <c r="I46" s="266">
        <v>1405.7600000000002</v>
      </c>
      <c r="J46" s="267">
        <v>2.179344687126545E-2</v>
      </c>
      <c r="K46" s="267">
        <v>0.39478651598440051</v>
      </c>
      <c r="L46" s="267">
        <v>0.22459077718327741</v>
      </c>
      <c r="M46" s="277">
        <v>16.731000000000002</v>
      </c>
      <c r="N46" s="278">
        <v>0.71135898019576593</v>
      </c>
      <c r="O46" s="278">
        <v>24.043933530616886</v>
      </c>
      <c r="P46" s="279">
        <v>6</v>
      </c>
      <c r="Q46" s="280">
        <v>10</v>
      </c>
      <c r="R46" s="280">
        <v>339</v>
      </c>
    </row>
    <row r="47" spans="1:18" ht="16.5">
      <c r="A47" s="272" t="s">
        <v>119</v>
      </c>
      <c r="B47" s="273" t="s">
        <v>484</v>
      </c>
      <c r="C47" s="263" t="s">
        <v>70</v>
      </c>
      <c r="D47" s="264">
        <v>0.68446636148627793</v>
      </c>
      <c r="E47" s="274">
        <v>2447</v>
      </c>
      <c r="F47" s="265" t="s">
        <v>125</v>
      </c>
      <c r="G47" s="275" t="s">
        <v>266</v>
      </c>
      <c r="H47" s="276">
        <v>6</v>
      </c>
      <c r="I47" s="266">
        <v>1374.393</v>
      </c>
      <c r="J47" s="267">
        <v>3.0739650878760065E-2</v>
      </c>
      <c r="K47" s="267">
        <v>0.40535930995400188</v>
      </c>
      <c r="L47" s="267">
        <v>0.21940117365741754</v>
      </c>
      <c r="M47" s="277">
        <v>18.471</v>
      </c>
      <c r="N47" s="278">
        <v>7.2759392691901084E-2</v>
      </c>
      <c r="O47" s="278">
        <v>31.213779464825564</v>
      </c>
      <c r="P47" s="279">
        <v>9</v>
      </c>
      <c r="Q47" s="280">
        <v>3</v>
      </c>
      <c r="R47" s="280">
        <v>647</v>
      </c>
    </row>
    <row r="48" spans="1:18" ht="16.5">
      <c r="A48" s="272" t="s">
        <v>119</v>
      </c>
      <c r="B48" s="273" t="s">
        <v>386</v>
      </c>
      <c r="C48" s="263" t="s">
        <v>67</v>
      </c>
      <c r="D48" s="264">
        <v>0.8071429675650702</v>
      </c>
      <c r="E48" s="274">
        <v>1406</v>
      </c>
      <c r="F48" s="265" t="s">
        <v>120</v>
      </c>
      <c r="G48" s="275" t="s">
        <v>214</v>
      </c>
      <c r="H48" s="276">
        <v>3</v>
      </c>
      <c r="I48" s="266">
        <v>2507.3719999999998</v>
      </c>
      <c r="J48" s="267">
        <v>3.138699531772593E-2</v>
      </c>
      <c r="K48" s="267">
        <v>0.39568512934574795</v>
      </c>
      <c r="L48" s="267">
        <v>4.8257697701019238E-2</v>
      </c>
      <c r="M48" s="277">
        <v>15.198</v>
      </c>
      <c r="N48" s="278">
        <v>0.19941197397115387</v>
      </c>
      <c r="O48" s="278">
        <v>46.662401909250008</v>
      </c>
      <c r="P48" s="279">
        <v>138</v>
      </c>
      <c r="Q48" s="280">
        <v>5</v>
      </c>
      <c r="R48" s="280">
        <v>1276</v>
      </c>
    </row>
    <row r="49" spans="1:18" ht="16.5">
      <c r="A49" s="272" t="s">
        <v>119</v>
      </c>
      <c r="B49" s="273" t="s">
        <v>388</v>
      </c>
      <c r="C49" s="263" t="s">
        <v>70</v>
      </c>
      <c r="D49" s="264">
        <v>0.79039999999999999</v>
      </c>
      <c r="E49" s="274">
        <v>5336</v>
      </c>
      <c r="F49" s="265" t="s">
        <v>120</v>
      </c>
      <c r="G49" s="275" t="s">
        <v>213</v>
      </c>
      <c r="H49" s="276">
        <v>1</v>
      </c>
      <c r="I49" s="266">
        <v>2588.2710000000002</v>
      </c>
      <c r="J49" s="267">
        <v>1.165714519503923E-2</v>
      </c>
      <c r="K49" s="267">
        <v>0.40518781036078844</v>
      </c>
      <c r="L49" s="267">
        <v>0.15067973948632116</v>
      </c>
      <c r="M49" s="277">
        <v>19.431999999999999</v>
      </c>
      <c r="N49" s="278">
        <v>0.34772247573766424</v>
      </c>
      <c r="O49" s="278">
        <v>43.194858652745403</v>
      </c>
      <c r="P49" s="279">
        <v>60</v>
      </c>
      <c r="Q49" s="280">
        <v>9</v>
      </c>
      <c r="R49" s="280">
        <v>1118</v>
      </c>
    </row>
    <row r="50" spans="1:18" ht="16.5">
      <c r="A50" s="272" t="s">
        <v>119</v>
      </c>
      <c r="B50" s="273" t="s">
        <v>394</v>
      </c>
      <c r="C50" s="263" t="s">
        <v>70</v>
      </c>
      <c r="D50" s="264">
        <v>0.77875000000000005</v>
      </c>
      <c r="E50" s="274">
        <v>3598</v>
      </c>
      <c r="F50" s="265" t="s">
        <v>123</v>
      </c>
      <c r="G50" s="275" t="s">
        <v>252</v>
      </c>
      <c r="H50" s="276">
        <v>1</v>
      </c>
      <c r="I50" s="266">
        <v>2150.1930000000002</v>
      </c>
      <c r="J50" s="267">
        <v>4.2556208552666439E-2</v>
      </c>
      <c r="K50" s="267">
        <v>0.37977956744211788</v>
      </c>
      <c r="L50" s="267">
        <v>0.18509966314651752</v>
      </c>
      <c r="M50" s="277">
        <v>17.463000000000001</v>
      </c>
      <c r="N50" s="278">
        <v>9.3014906103777648E-2</v>
      </c>
      <c r="O50" s="278">
        <v>30.508889202039068</v>
      </c>
      <c r="P50" s="279">
        <v>23</v>
      </c>
      <c r="Q50" s="280">
        <v>2</v>
      </c>
      <c r="R50" s="280">
        <v>656</v>
      </c>
    </row>
    <row r="51" spans="1:18" ht="16.5">
      <c r="A51" s="272" t="s">
        <v>119</v>
      </c>
      <c r="B51" s="273" t="s">
        <v>396</v>
      </c>
      <c r="C51" s="263" t="s">
        <v>67</v>
      </c>
      <c r="D51" s="264">
        <v>0.80687252770906281</v>
      </c>
      <c r="E51" s="274">
        <v>3923</v>
      </c>
      <c r="F51" s="265" t="s">
        <v>120</v>
      </c>
      <c r="G51" s="275" t="s">
        <v>202</v>
      </c>
      <c r="H51" s="276">
        <v>2</v>
      </c>
      <c r="I51" s="266">
        <v>2480.8670000000002</v>
      </c>
      <c r="J51" s="267">
        <v>3.6109702207534934E-2</v>
      </c>
      <c r="K51" s="267">
        <v>0.36679937634754928</v>
      </c>
      <c r="L51" s="267">
        <v>0.19267457707325703</v>
      </c>
      <c r="M51" s="277">
        <v>15.682</v>
      </c>
      <c r="N51" s="278">
        <v>0.12092546678237889</v>
      </c>
      <c r="O51" s="278">
        <v>68.322888732044078</v>
      </c>
      <c r="P51" s="279">
        <v>23</v>
      </c>
      <c r="Q51" s="280">
        <v>3</v>
      </c>
      <c r="R51" s="280">
        <v>1869</v>
      </c>
    </row>
    <row r="52" spans="1:18" ht="16.5">
      <c r="A52" s="272" t="s">
        <v>119</v>
      </c>
      <c r="B52" s="273" t="s">
        <v>398</v>
      </c>
      <c r="C52" s="263" t="s">
        <v>67</v>
      </c>
      <c r="D52" s="264">
        <v>0.83960000000000012</v>
      </c>
      <c r="E52" s="274">
        <v>9270</v>
      </c>
      <c r="F52" s="265" t="s">
        <v>121</v>
      </c>
      <c r="G52" s="275" t="s">
        <v>229</v>
      </c>
      <c r="H52" s="276">
        <v>1</v>
      </c>
      <c r="I52" s="266">
        <v>2718.3270000000002</v>
      </c>
      <c r="J52" s="267">
        <v>1.181000831742449E-2</v>
      </c>
      <c r="K52" s="267">
        <v>0.34373848441242139</v>
      </c>
      <c r="L52" s="267">
        <v>0.16407150427450412</v>
      </c>
      <c r="M52" s="277">
        <v>19.003</v>
      </c>
      <c r="N52" s="278">
        <v>0.7725339887364544</v>
      </c>
      <c r="O52" s="278">
        <v>38.479550105634821</v>
      </c>
      <c r="P52" s="279">
        <v>5</v>
      </c>
      <c r="Q52" s="280">
        <v>21</v>
      </c>
      <c r="R52" s="280">
        <v>1046</v>
      </c>
    </row>
    <row r="53" spans="1:18" ht="16.5">
      <c r="A53" s="272" t="s">
        <v>119</v>
      </c>
      <c r="B53" s="273" t="s">
        <v>594</v>
      </c>
      <c r="C53" s="263" t="s">
        <v>70</v>
      </c>
      <c r="D53" s="264">
        <v>0.77043478260869569</v>
      </c>
      <c r="E53" s="274">
        <v>8663</v>
      </c>
      <c r="F53" s="265" t="s">
        <v>124</v>
      </c>
      <c r="G53" s="275" t="s">
        <v>260</v>
      </c>
      <c r="H53" s="276">
        <v>1</v>
      </c>
      <c r="I53" s="266">
        <v>691.96500000000003</v>
      </c>
      <c r="J53" s="267">
        <v>4.9840423700649852E-2</v>
      </c>
      <c r="K53" s="267">
        <v>0.3723025346007231</v>
      </c>
      <c r="L53" s="267">
        <v>0.1618578974370091</v>
      </c>
      <c r="M53" s="277">
        <v>16.834</v>
      </c>
      <c r="N53" s="278">
        <v>0.4335479395634172</v>
      </c>
      <c r="O53" s="278">
        <v>11.99482632792121</v>
      </c>
      <c r="P53" s="279">
        <v>4</v>
      </c>
      <c r="Q53" s="280">
        <v>3</v>
      </c>
      <c r="R53" s="280">
        <v>83</v>
      </c>
    </row>
    <row r="54" spans="1:18" ht="16.5">
      <c r="A54" s="272" t="s">
        <v>119</v>
      </c>
      <c r="B54" s="273" t="s">
        <v>406</v>
      </c>
      <c r="C54" s="263" t="s">
        <v>70</v>
      </c>
      <c r="D54" s="264">
        <v>0.77130434782608703</v>
      </c>
      <c r="E54" s="274">
        <v>9974</v>
      </c>
      <c r="F54" s="265" t="s">
        <v>124</v>
      </c>
      <c r="G54" s="275" t="s">
        <v>259</v>
      </c>
      <c r="H54" s="276">
        <v>1</v>
      </c>
      <c r="I54" s="266">
        <v>938.97400000000005</v>
      </c>
      <c r="J54" s="267">
        <v>4.4800286541383717E-2</v>
      </c>
      <c r="K54" s="267">
        <v>0.34783367207340793</v>
      </c>
      <c r="L54" s="267">
        <v>0.20341351304721961</v>
      </c>
      <c r="M54" s="277">
        <v>14.112</v>
      </c>
      <c r="N54" s="278">
        <v>0.95849299341621808</v>
      </c>
      <c r="O54" s="278">
        <v>10.010926820124944</v>
      </c>
      <c r="P54" s="279">
        <v>4</v>
      </c>
      <c r="Q54" s="280">
        <v>9</v>
      </c>
      <c r="R54" s="280">
        <v>94</v>
      </c>
    </row>
    <row r="55" spans="1:18" ht="16.5">
      <c r="A55" s="272" t="s">
        <v>119</v>
      </c>
      <c r="B55" s="273" t="s">
        <v>408</v>
      </c>
      <c r="C55" s="263" t="s">
        <v>67</v>
      </c>
      <c r="D55" s="264">
        <v>0.82751066671622375</v>
      </c>
      <c r="E55" s="274">
        <v>7300</v>
      </c>
      <c r="F55" s="265" t="s">
        <v>123</v>
      </c>
      <c r="G55" s="275" t="s">
        <v>250</v>
      </c>
      <c r="H55" s="276">
        <v>10</v>
      </c>
      <c r="I55" s="266">
        <v>3108.0280000000002</v>
      </c>
      <c r="J55" s="267">
        <v>2.3105572273905157E-2</v>
      </c>
      <c r="K55" s="267">
        <v>0.3596806054357895</v>
      </c>
      <c r="L55" s="267">
        <v>0.18661350541243515</v>
      </c>
      <c r="M55" s="277">
        <v>15.356999999999999</v>
      </c>
      <c r="N55" s="278">
        <v>0.28957268081239934</v>
      </c>
      <c r="O55" s="278">
        <v>11.615081974808463</v>
      </c>
      <c r="P55" s="279">
        <v>5</v>
      </c>
      <c r="Q55" s="280">
        <v>9</v>
      </c>
      <c r="R55" s="280">
        <v>361</v>
      </c>
    </row>
    <row r="56" spans="1:18" ht="16.5">
      <c r="A56" s="272" t="s">
        <v>119</v>
      </c>
      <c r="B56" s="273" t="s">
        <v>602</v>
      </c>
      <c r="C56" s="263" t="s">
        <v>70</v>
      </c>
      <c r="D56" s="264">
        <v>0.65951057080490638</v>
      </c>
      <c r="E56" s="274">
        <v>3787</v>
      </c>
      <c r="F56" s="265" t="s">
        <v>125</v>
      </c>
      <c r="G56" s="275" t="s">
        <v>267</v>
      </c>
      <c r="H56" s="276">
        <v>3</v>
      </c>
      <c r="I56" s="266">
        <v>554.80200000000002</v>
      </c>
      <c r="J56" s="267">
        <v>1.9646204595823752E-2</v>
      </c>
      <c r="K56" s="267">
        <v>0.39115821932040629</v>
      </c>
      <c r="L56" s="267">
        <v>0.17483714910905152</v>
      </c>
      <c r="M56" s="277">
        <v>15.182</v>
      </c>
      <c r="N56" s="278">
        <v>0</v>
      </c>
      <c r="O56" s="278">
        <v>10.093691082584417</v>
      </c>
      <c r="P56" s="279">
        <v>1</v>
      </c>
      <c r="Q56" s="280">
        <v>0</v>
      </c>
      <c r="R56" s="280">
        <v>56</v>
      </c>
    </row>
    <row r="57" spans="1:18" ht="16.5">
      <c r="A57" s="272" t="s">
        <v>119</v>
      </c>
      <c r="B57" s="273" t="s">
        <v>412</v>
      </c>
      <c r="C57" s="263" t="s">
        <v>70</v>
      </c>
      <c r="D57" s="264">
        <v>0.75759999999999994</v>
      </c>
      <c r="E57" s="274">
        <v>6998</v>
      </c>
      <c r="F57" s="265" t="s">
        <v>120</v>
      </c>
      <c r="G57" s="275" t="s">
        <v>202</v>
      </c>
      <c r="H57" s="276">
        <v>1</v>
      </c>
      <c r="I57" s="266">
        <v>2375.2260000000001</v>
      </c>
      <c r="J57" s="267">
        <v>3.3219324883026917E-2</v>
      </c>
      <c r="K57" s="267">
        <v>0.38270374056630685</v>
      </c>
      <c r="L57" s="267">
        <v>0.13303997177531737</v>
      </c>
      <c r="M57" s="277">
        <v>15.888</v>
      </c>
      <c r="N57" s="278">
        <v>4.2101256890923221E-2</v>
      </c>
      <c r="O57" s="278">
        <v>14.65123739804128</v>
      </c>
      <c r="P57" s="279">
        <v>38</v>
      </c>
      <c r="Q57" s="280">
        <v>1</v>
      </c>
      <c r="R57" s="280">
        <v>348</v>
      </c>
    </row>
    <row r="58" spans="1:18" ht="16.5">
      <c r="A58" s="272" t="s">
        <v>119</v>
      </c>
      <c r="B58" s="273" t="s">
        <v>461</v>
      </c>
      <c r="C58" s="263" t="s">
        <v>67</v>
      </c>
      <c r="D58" s="264">
        <v>0.80013464246261967</v>
      </c>
      <c r="E58" s="274">
        <v>469</v>
      </c>
      <c r="F58" s="265" t="s">
        <v>121</v>
      </c>
      <c r="G58" s="275" t="s">
        <v>229</v>
      </c>
      <c r="H58" s="276">
        <v>6</v>
      </c>
      <c r="I58" s="266">
        <v>1827.7019999999998</v>
      </c>
      <c r="J58" s="267">
        <v>3.7609099513417087E-2</v>
      </c>
      <c r="K58" s="267">
        <v>0.37250936166427429</v>
      </c>
      <c r="L58" s="267">
        <v>0.30420714098906715</v>
      </c>
      <c r="M58" s="277">
        <v>19.254000000000001</v>
      </c>
      <c r="N58" s="278">
        <v>1.3678378641594748</v>
      </c>
      <c r="O58" s="278">
        <v>39.010735885828218</v>
      </c>
      <c r="P58" s="279">
        <v>18</v>
      </c>
      <c r="Q58" s="280">
        <v>27</v>
      </c>
      <c r="R58" s="280">
        <v>961</v>
      </c>
    </row>
    <row r="59" spans="1:18" ht="16.5">
      <c r="A59" s="272" t="s">
        <v>119</v>
      </c>
      <c r="B59" s="273" t="s">
        <v>614</v>
      </c>
      <c r="C59" s="263" t="s">
        <v>70</v>
      </c>
      <c r="D59" s="264">
        <v>0.73931198498750217</v>
      </c>
      <c r="E59" s="274">
        <v>7045</v>
      </c>
      <c r="F59" s="265" t="s">
        <v>121</v>
      </c>
      <c r="G59" s="275" t="s">
        <v>496</v>
      </c>
      <c r="H59" s="276">
        <v>2</v>
      </c>
      <c r="I59" s="266">
        <v>661.89699999999993</v>
      </c>
      <c r="J59" s="267">
        <v>4.4658172110832789E-3</v>
      </c>
      <c r="K59" s="267">
        <v>0.33066602999960859</v>
      </c>
      <c r="L59" s="267">
        <v>8.9137735931723514E-2</v>
      </c>
      <c r="M59" s="277">
        <v>16.013999999999999</v>
      </c>
      <c r="N59" s="278">
        <v>0.30216181671770687</v>
      </c>
      <c r="O59" s="278">
        <v>14.201605385732222</v>
      </c>
      <c r="P59" s="279">
        <v>1</v>
      </c>
      <c r="Q59" s="280">
        <v>2</v>
      </c>
      <c r="R59" s="280">
        <v>94</v>
      </c>
    </row>
    <row r="60" spans="1:18" ht="16.5">
      <c r="A60" s="272" t="s">
        <v>119</v>
      </c>
      <c r="B60" s="273" t="s">
        <v>422</v>
      </c>
      <c r="C60" s="263" t="s">
        <v>70</v>
      </c>
      <c r="D60" s="264">
        <v>0.74333333333333329</v>
      </c>
      <c r="E60" s="274">
        <v>5034</v>
      </c>
      <c r="F60" s="265" t="s">
        <v>125</v>
      </c>
      <c r="G60" s="275" t="s">
        <v>267</v>
      </c>
      <c r="H60" s="276">
        <v>1</v>
      </c>
      <c r="I60" s="266">
        <v>1475.473</v>
      </c>
      <c r="J60" s="267">
        <v>2.2448239153023273E-2</v>
      </c>
      <c r="K60" s="267">
        <v>0.36980392639685905</v>
      </c>
      <c r="L60" s="267">
        <v>9.8273570577028527E-2</v>
      </c>
      <c r="M60" s="277">
        <v>13.013999999999999</v>
      </c>
      <c r="N60" s="278">
        <v>6.777487626001967E-2</v>
      </c>
      <c r="O60" s="278">
        <v>8.0652102749423413</v>
      </c>
      <c r="P60" s="279">
        <v>8</v>
      </c>
      <c r="Q60" s="280">
        <v>1</v>
      </c>
      <c r="R60" s="280">
        <v>119</v>
      </c>
    </row>
    <row r="61" spans="1:18" ht="16.5">
      <c r="A61" s="272" t="s">
        <v>119</v>
      </c>
      <c r="B61" s="273" t="s">
        <v>486</v>
      </c>
      <c r="C61" s="263" t="s">
        <v>70</v>
      </c>
      <c r="D61" s="264">
        <v>0.79244057327456852</v>
      </c>
      <c r="E61" s="274">
        <v>9993</v>
      </c>
      <c r="F61" s="265" t="s">
        <v>123</v>
      </c>
      <c r="G61" s="275" t="s">
        <v>251</v>
      </c>
      <c r="H61" s="276">
        <v>9</v>
      </c>
      <c r="I61" s="266">
        <v>1497</v>
      </c>
      <c r="J61" s="267">
        <v>2.2819918016479961E-2</v>
      </c>
      <c r="K61" s="267">
        <v>0.35733706008755239</v>
      </c>
      <c r="L61" s="267">
        <v>0.22044088176352705</v>
      </c>
      <c r="M61" s="277">
        <v>17.216999999999999</v>
      </c>
      <c r="N61" s="278">
        <v>0.53440213760855049</v>
      </c>
      <c r="O61" s="278">
        <v>18.370073480293922</v>
      </c>
      <c r="P61" s="279">
        <v>1</v>
      </c>
      <c r="Q61" s="280">
        <v>8</v>
      </c>
      <c r="R61" s="280">
        <v>275</v>
      </c>
    </row>
    <row r="62" spans="1:18" ht="16.5">
      <c r="A62" s="272" t="s">
        <v>119</v>
      </c>
      <c r="B62" s="273" t="s">
        <v>426</v>
      </c>
      <c r="C62" s="263" t="s">
        <v>70</v>
      </c>
      <c r="D62" s="264">
        <v>0.782591736167359</v>
      </c>
      <c r="E62" s="274">
        <v>4561</v>
      </c>
      <c r="F62" s="265" t="s">
        <v>120</v>
      </c>
      <c r="G62" s="275" t="s">
        <v>206</v>
      </c>
      <c r="H62" s="276">
        <v>2</v>
      </c>
      <c r="I62" s="266">
        <v>2046.346</v>
      </c>
      <c r="J62" s="267">
        <v>2.8917121101114284E-2</v>
      </c>
      <c r="K62" s="267">
        <v>0.34157219024647284</v>
      </c>
      <c r="L62" s="267">
        <v>0.18423081922607418</v>
      </c>
      <c r="M62" s="277">
        <v>15.22</v>
      </c>
      <c r="N62" s="278">
        <v>0.24433795653325488</v>
      </c>
      <c r="O62" s="278">
        <v>8.1608877482107136</v>
      </c>
      <c r="P62" s="279">
        <v>44</v>
      </c>
      <c r="Q62" s="280">
        <v>5</v>
      </c>
      <c r="R62" s="280">
        <v>167</v>
      </c>
    </row>
    <row r="63" spans="1:18" ht="16.5">
      <c r="A63" s="272" t="s">
        <v>119</v>
      </c>
      <c r="B63" s="273" t="s">
        <v>474</v>
      </c>
      <c r="C63" s="263" t="s">
        <v>67</v>
      </c>
      <c r="D63" s="264">
        <v>0.81879254368551446</v>
      </c>
      <c r="E63" s="274">
        <v>6795</v>
      </c>
      <c r="F63" s="265" t="s">
        <v>121</v>
      </c>
      <c r="G63" s="275" t="s">
        <v>221</v>
      </c>
      <c r="H63" s="276">
        <v>2</v>
      </c>
      <c r="I63" s="266">
        <v>2420.2310000000002</v>
      </c>
      <c r="J63" s="267">
        <v>3.0275871194623147E-2</v>
      </c>
      <c r="K63" s="267">
        <v>0.30055429864171718</v>
      </c>
      <c r="L63" s="267">
        <v>0.25162887344224577</v>
      </c>
      <c r="M63" s="277">
        <v>14.018000000000001</v>
      </c>
      <c r="N63" s="278">
        <v>0.95032251053721728</v>
      </c>
      <c r="O63" s="278">
        <v>29.625271306747162</v>
      </c>
      <c r="P63" s="279">
        <v>9</v>
      </c>
      <c r="Q63" s="280">
        <v>23</v>
      </c>
      <c r="R63" s="280">
        <v>717</v>
      </c>
    </row>
    <row r="64" spans="1:18" ht="16.5">
      <c r="A64" s="272" t="s">
        <v>119</v>
      </c>
      <c r="B64" s="273" t="s">
        <v>431</v>
      </c>
      <c r="C64" s="263" t="s">
        <v>67</v>
      </c>
      <c r="D64" s="264">
        <v>0.82818181818181813</v>
      </c>
      <c r="E64" s="274">
        <v>6924</v>
      </c>
      <c r="F64" s="265" t="s">
        <v>124</v>
      </c>
      <c r="G64" s="275" t="s">
        <v>261</v>
      </c>
      <c r="H64" s="276">
        <v>1</v>
      </c>
      <c r="I64" s="266">
        <v>2616.8130000000001</v>
      </c>
      <c r="J64" s="267">
        <v>1.6194846599390109E-2</v>
      </c>
      <c r="K64" s="267">
        <v>0.36641774570940017</v>
      </c>
      <c r="L64" s="267">
        <v>0.2992189353996636</v>
      </c>
      <c r="M64" s="277">
        <v>15.188000000000001</v>
      </c>
      <c r="N64" s="278">
        <v>0.11464327026807035</v>
      </c>
      <c r="O64" s="278">
        <v>4.0125144593824622</v>
      </c>
      <c r="P64" s="279">
        <v>1</v>
      </c>
      <c r="Q64" s="280">
        <v>3</v>
      </c>
      <c r="R64" s="280">
        <v>105</v>
      </c>
    </row>
    <row r="65" spans="1:18" ht="16.5">
      <c r="A65" s="272" t="s">
        <v>119</v>
      </c>
      <c r="B65" s="273" t="s">
        <v>435</v>
      </c>
      <c r="C65" s="263" t="s">
        <v>70</v>
      </c>
      <c r="D65" s="264">
        <v>0.77633865122032342</v>
      </c>
      <c r="E65" s="274">
        <v>992</v>
      </c>
      <c r="F65" s="265" t="s">
        <v>125</v>
      </c>
      <c r="G65" s="275" t="s">
        <v>268</v>
      </c>
      <c r="H65" s="276">
        <v>11</v>
      </c>
      <c r="I65" s="266">
        <v>2637.33</v>
      </c>
      <c r="J65" s="267">
        <v>1.6743592728592632E-2</v>
      </c>
      <c r="K65" s="267">
        <v>0.36368083754524355</v>
      </c>
      <c r="L65" s="267">
        <v>0.12220698360749799</v>
      </c>
      <c r="M65" s="277">
        <v>13.333</v>
      </c>
      <c r="N65" s="278">
        <v>0.15166854356489329</v>
      </c>
      <c r="O65" s="278">
        <v>15.925197074313795</v>
      </c>
      <c r="P65" s="279">
        <v>4</v>
      </c>
      <c r="Q65" s="280">
        <v>4</v>
      </c>
      <c r="R65" s="280">
        <v>420</v>
      </c>
    </row>
    <row r="66" spans="1:18" ht="16.5">
      <c r="A66" s="272" t="s">
        <v>119</v>
      </c>
      <c r="B66" s="273" t="s">
        <v>476</v>
      </c>
      <c r="C66" s="263" t="s">
        <v>67</v>
      </c>
      <c r="D66" s="264">
        <v>0.82319685449850044</v>
      </c>
      <c r="E66" s="274">
        <v>5173</v>
      </c>
      <c r="F66" s="265" t="s">
        <v>120</v>
      </c>
      <c r="G66" s="275" t="s">
        <v>204</v>
      </c>
      <c r="H66" s="276">
        <v>4</v>
      </c>
      <c r="I66" s="266">
        <v>685.77299999999991</v>
      </c>
      <c r="J66" s="267">
        <v>3.2091139158982152E-2</v>
      </c>
      <c r="K66" s="267">
        <v>0.36912735850501277</v>
      </c>
      <c r="L66" s="267">
        <v>0.14438918438622256</v>
      </c>
      <c r="M66" s="277">
        <v>15.414999999999999</v>
      </c>
      <c r="N66" s="278">
        <v>0</v>
      </c>
      <c r="O66" s="278">
        <v>49.579088123912733</v>
      </c>
      <c r="P66" s="279">
        <v>41</v>
      </c>
      <c r="Q66" s="280">
        <v>0</v>
      </c>
      <c r="R66" s="280">
        <v>412</v>
      </c>
    </row>
    <row r="67" spans="1:18" ht="16.5">
      <c r="A67" s="272" t="s">
        <v>119</v>
      </c>
      <c r="B67" s="273" t="s">
        <v>463</v>
      </c>
      <c r="C67" s="263" t="s">
        <v>67</v>
      </c>
      <c r="D67" s="264">
        <v>0.82761904761904759</v>
      </c>
      <c r="E67" s="274">
        <v>3602</v>
      </c>
      <c r="F67" s="265" t="s">
        <v>122</v>
      </c>
      <c r="G67" s="275" t="s">
        <v>243</v>
      </c>
      <c r="H67" s="276">
        <v>1</v>
      </c>
      <c r="I67" s="266">
        <v>2001.7739999999999</v>
      </c>
      <c r="J67" s="267">
        <v>3.7152454507239065E-2</v>
      </c>
      <c r="K67" s="267">
        <v>0.3911218065979527</v>
      </c>
      <c r="L67" s="267">
        <v>0.11375074955369992</v>
      </c>
      <c r="M67" s="277">
        <v>15.456</v>
      </c>
      <c r="N67" s="278">
        <v>0.14986706791076315</v>
      </c>
      <c r="O67" s="278">
        <v>22.080414672185771</v>
      </c>
      <c r="P67" s="279">
        <v>1</v>
      </c>
      <c r="Q67" s="280">
        <v>3</v>
      </c>
      <c r="R67" s="280">
        <v>443</v>
      </c>
    </row>
    <row r="68" spans="1:18" ht="16.5">
      <c r="A68" s="272" t="s">
        <v>119</v>
      </c>
      <c r="B68" s="273" t="s">
        <v>443</v>
      </c>
      <c r="C68" s="263" t="s">
        <v>70</v>
      </c>
      <c r="D68" s="264">
        <v>0.75260869565217403</v>
      </c>
      <c r="E68" s="274">
        <v>9880</v>
      </c>
      <c r="F68" s="265" t="s">
        <v>120</v>
      </c>
      <c r="G68" s="275" t="s">
        <v>214</v>
      </c>
      <c r="H68" s="276">
        <v>1</v>
      </c>
      <c r="I68" s="266">
        <v>2307.1849999999999</v>
      </c>
      <c r="J68" s="267">
        <v>4.5690191902471568E-2</v>
      </c>
      <c r="K68" s="267">
        <v>0.38525913694635622</v>
      </c>
      <c r="L68" s="267">
        <v>7.2382578770232991E-2</v>
      </c>
      <c r="M68" s="277">
        <v>16.954000000000001</v>
      </c>
      <c r="N68" s="278">
        <v>0.17337144615624669</v>
      </c>
      <c r="O68" s="278">
        <v>15.473401569445016</v>
      </c>
      <c r="P68" s="279">
        <v>30</v>
      </c>
      <c r="Q68" s="280">
        <v>4</v>
      </c>
      <c r="R68" s="280">
        <v>357</v>
      </c>
    </row>
  </sheetData>
  <phoneticPr fontId="2" type="noConversion"/>
  <conditionalFormatting sqref="C14:D68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40"/>
  <sheetViews>
    <sheetView showGridLines="0" zoomScaleNormal="100" zoomScaleSheetLayoutView="85" workbookViewId="0"/>
  </sheetViews>
  <sheetFormatPr defaultRowHeight="13.5"/>
  <cols>
    <col min="1" max="2" width="9.140625" style="252"/>
    <col min="3" max="3" width="9.85546875" style="252" customWidth="1"/>
    <col min="4" max="16384" width="9.140625" style="252"/>
  </cols>
  <sheetData>
    <row r="1" spans="1:11" ht="3.75" customHeight="1">
      <c r="A1" s="247"/>
      <c r="B1" s="248"/>
      <c r="C1" s="249"/>
      <c r="D1" s="250"/>
      <c r="E1" s="250"/>
      <c r="F1" s="251"/>
      <c r="G1" s="250"/>
      <c r="H1" s="250"/>
      <c r="I1" s="250"/>
      <c r="J1" s="250"/>
      <c r="K1" s="250"/>
    </row>
    <row r="2" spans="1:11" ht="41.25">
      <c r="A2" s="285" t="s">
        <v>638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</row>
    <row r="4" spans="1:11" ht="17.25">
      <c r="A4" s="253" t="s">
        <v>447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</row>
    <row r="6" spans="1:11" ht="26.25">
      <c r="A6" s="255"/>
    </row>
    <row r="7" spans="1:11" ht="130.5" customHeight="1">
      <c r="A7" s="255"/>
    </row>
    <row r="8" spans="1:11" ht="26.25">
      <c r="A8" s="255"/>
    </row>
    <row r="9" spans="1:11" ht="26.25">
      <c r="A9" s="255"/>
    </row>
    <row r="10" spans="1:11" ht="40.5" customHeight="1">
      <c r="A10" s="255" t="s">
        <v>448</v>
      </c>
    </row>
    <row r="11" spans="1:11" ht="19.5" customHeight="1">
      <c r="A11" s="255"/>
    </row>
    <row r="12" spans="1:11" ht="17.25">
      <c r="A12" s="256" t="s">
        <v>449</v>
      </c>
    </row>
    <row r="13" spans="1:11" ht="40.5">
      <c r="A13" s="268" t="s">
        <v>0</v>
      </c>
      <c r="B13" s="269" t="s">
        <v>74</v>
      </c>
      <c r="C13" s="261" t="s">
        <v>65</v>
      </c>
      <c r="D13" s="261" t="s">
        <v>162</v>
      </c>
      <c r="E13" s="270" t="s">
        <v>148</v>
      </c>
      <c r="F13" s="269" t="s">
        <v>153</v>
      </c>
      <c r="G13" s="270" t="s">
        <v>151</v>
      </c>
      <c r="H13" s="270" t="s">
        <v>155</v>
      </c>
      <c r="I13" s="262" t="s">
        <v>157</v>
      </c>
      <c r="J13" s="270" t="s">
        <v>6</v>
      </c>
      <c r="K13" s="281" t="s">
        <v>7</v>
      </c>
    </row>
    <row r="14" spans="1:11" ht="16.5">
      <c r="A14" s="272" t="s">
        <v>119</v>
      </c>
      <c r="B14" s="273" t="s">
        <v>277</v>
      </c>
      <c r="C14" s="263" t="s">
        <v>67</v>
      </c>
      <c r="D14" s="264">
        <v>0.82666666666666666</v>
      </c>
      <c r="E14" s="274">
        <v>3405</v>
      </c>
      <c r="F14" s="265" t="s">
        <v>120</v>
      </c>
      <c r="G14" s="275" t="s">
        <v>216</v>
      </c>
      <c r="H14" s="276">
        <v>1</v>
      </c>
      <c r="I14" s="266">
        <v>2392.6689999999999</v>
      </c>
      <c r="J14" s="278">
        <v>0.1253829928000906</v>
      </c>
      <c r="K14" s="282">
        <v>27.082726444819574</v>
      </c>
    </row>
    <row r="15" spans="1:11" ht="16.5">
      <c r="A15" s="272" t="s">
        <v>119</v>
      </c>
      <c r="B15" s="273" t="s">
        <v>521</v>
      </c>
      <c r="C15" s="263" t="s">
        <v>70</v>
      </c>
      <c r="D15" s="264">
        <v>0.75947306757530608</v>
      </c>
      <c r="E15" s="274">
        <v>7751</v>
      </c>
      <c r="F15" s="265" t="s">
        <v>121</v>
      </c>
      <c r="G15" s="275" t="s">
        <v>227</v>
      </c>
      <c r="H15" s="276">
        <v>8</v>
      </c>
      <c r="I15" s="266">
        <v>1247.4460000000001</v>
      </c>
      <c r="J15" s="278">
        <v>0.24049137197121156</v>
      </c>
      <c r="K15" s="282">
        <v>23.968973406464084</v>
      </c>
    </row>
    <row r="16" spans="1:11" ht="16.5">
      <c r="A16" s="272" t="s">
        <v>119</v>
      </c>
      <c r="B16" s="273" t="s">
        <v>289</v>
      </c>
      <c r="C16" s="263" t="s">
        <v>70</v>
      </c>
      <c r="D16" s="264">
        <v>0.76593607186309665</v>
      </c>
      <c r="E16" s="274">
        <v>6269</v>
      </c>
      <c r="F16" s="265" t="s">
        <v>120</v>
      </c>
      <c r="G16" s="275" t="s">
        <v>208</v>
      </c>
      <c r="H16" s="276">
        <v>2</v>
      </c>
      <c r="I16" s="266">
        <v>2187.9379999999996</v>
      </c>
      <c r="J16" s="278">
        <v>9.1410268481099566E-2</v>
      </c>
      <c r="K16" s="282">
        <v>24.589362221415783</v>
      </c>
    </row>
    <row r="17" spans="1:11" ht="16.5">
      <c r="A17" s="272" t="s">
        <v>119</v>
      </c>
      <c r="B17" s="273" t="s">
        <v>297</v>
      </c>
      <c r="C17" s="263" t="s">
        <v>67</v>
      </c>
      <c r="D17" s="264">
        <v>0.82138600920458815</v>
      </c>
      <c r="E17" s="274">
        <v>1711</v>
      </c>
      <c r="F17" s="265" t="s">
        <v>124</v>
      </c>
      <c r="G17" s="275" t="s">
        <v>260</v>
      </c>
      <c r="H17" s="276">
        <v>7</v>
      </c>
      <c r="I17" s="266">
        <v>2904.2959999999998</v>
      </c>
      <c r="J17" s="278">
        <v>0.96408905979280357</v>
      </c>
      <c r="K17" s="282">
        <v>40.457308759162295</v>
      </c>
    </row>
    <row r="18" spans="1:11" ht="16.5">
      <c r="A18" s="272" t="s">
        <v>119</v>
      </c>
      <c r="B18" s="273" t="s">
        <v>530</v>
      </c>
      <c r="C18" s="263" t="s">
        <v>70</v>
      </c>
      <c r="D18" s="264">
        <v>0.77400000000000002</v>
      </c>
      <c r="E18" s="274">
        <v>3429</v>
      </c>
      <c r="F18" s="265" t="s">
        <v>121</v>
      </c>
      <c r="G18" s="275" t="s">
        <v>231</v>
      </c>
      <c r="H18" s="276">
        <v>1</v>
      </c>
      <c r="I18" s="266">
        <v>1210.47</v>
      </c>
      <c r="J18" s="278">
        <v>0.16522507786231794</v>
      </c>
      <c r="K18" s="282">
        <v>59.233190413640983</v>
      </c>
    </row>
    <row r="19" spans="1:11" ht="16.5">
      <c r="A19" s="272" t="s">
        <v>119</v>
      </c>
      <c r="B19" s="273" t="s">
        <v>314</v>
      </c>
      <c r="C19" s="263" t="s">
        <v>70</v>
      </c>
      <c r="D19" s="264">
        <v>0.79296781374958902</v>
      </c>
      <c r="E19" s="274">
        <v>651</v>
      </c>
      <c r="F19" s="265" t="s">
        <v>121</v>
      </c>
      <c r="G19" s="275" t="s">
        <v>227</v>
      </c>
      <c r="H19" s="276">
        <v>9</v>
      </c>
      <c r="I19" s="266">
        <v>2655.8890000000001</v>
      </c>
      <c r="J19" s="278">
        <v>0.30121740780582318</v>
      </c>
      <c r="K19" s="282">
        <v>31.853740875465803</v>
      </c>
    </row>
    <row r="20" spans="1:11" ht="16.5">
      <c r="A20" s="272" t="s">
        <v>119</v>
      </c>
      <c r="B20" s="273" t="s">
        <v>318</v>
      </c>
      <c r="C20" s="263" t="s">
        <v>70</v>
      </c>
      <c r="D20" s="264">
        <v>0.7821862889947786</v>
      </c>
      <c r="E20" s="274">
        <v>8057</v>
      </c>
      <c r="F20" s="265" t="s">
        <v>124</v>
      </c>
      <c r="G20" s="275" t="s">
        <v>260</v>
      </c>
      <c r="H20" s="276">
        <v>8</v>
      </c>
      <c r="I20" s="266">
        <v>1860.8249999999998</v>
      </c>
      <c r="J20" s="278">
        <v>0.26869802372603552</v>
      </c>
      <c r="K20" s="282">
        <v>21.173404269611598</v>
      </c>
    </row>
    <row r="21" spans="1:11" ht="16.5">
      <c r="A21" s="272" t="s">
        <v>119</v>
      </c>
      <c r="B21" s="273" t="s">
        <v>330</v>
      </c>
      <c r="C21" s="263" t="s">
        <v>67</v>
      </c>
      <c r="D21" s="264">
        <v>0.82880977083763074</v>
      </c>
      <c r="E21" s="274">
        <v>1679</v>
      </c>
      <c r="F21" s="265" t="s">
        <v>120</v>
      </c>
      <c r="G21" s="275" t="s">
        <v>204</v>
      </c>
      <c r="H21" s="276">
        <v>6</v>
      </c>
      <c r="I21" s="266">
        <v>2349.8730000000005</v>
      </c>
      <c r="J21" s="278">
        <v>0.34044393037410953</v>
      </c>
      <c r="K21" s="282">
        <v>28.682401134018725</v>
      </c>
    </row>
    <row r="22" spans="1:11" ht="16.5">
      <c r="A22" s="272" t="s">
        <v>119</v>
      </c>
      <c r="B22" s="273" t="s">
        <v>336</v>
      </c>
      <c r="C22" s="263" t="s">
        <v>67</v>
      </c>
      <c r="D22" s="264">
        <v>0.81600000000000006</v>
      </c>
      <c r="E22" s="274">
        <v>3117</v>
      </c>
      <c r="F22" s="265" t="s">
        <v>121</v>
      </c>
      <c r="G22" s="275" t="s">
        <v>217</v>
      </c>
      <c r="H22" s="276">
        <v>1</v>
      </c>
      <c r="I22" s="266">
        <v>2831.7759999999998</v>
      </c>
      <c r="J22" s="278">
        <v>7.0627055247307696E-2</v>
      </c>
      <c r="K22" s="282">
        <v>44.318477167685579</v>
      </c>
    </row>
    <row r="23" spans="1:11" ht="16.5">
      <c r="A23" s="272" t="s">
        <v>119</v>
      </c>
      <c r="B23" s="273" t="s">
        <v>344</v>
      </c>
      <c r="C23" s="263" t="s">
        <v>70</v>
      </c>
      <c r="D23" s="264">
        <v>0.7844393725536174</v>
      </c>
      <c r="E23" s="274">
        <v>4762</v>
      </c>
      <c r="F23" s="265" t="s">
        <v>91</v>
      </c>
      <c r="G23" s="275" t="s">
        <v>269</v>
      </c>
      <c r="H23" s="276">
        <v>2</v>
      </c>
      <c r="I23" s="266">
        <v>779.81999999999994</v>
      </c>
      <c r="J23" s="278">
        <v>0.12823472083301277</v>
      </c>
      <c r="K23" s="282">
        <v>36.162191274909596</v>
      </c>
    </row>
    <row r="24" spans="1:11" ht="16.5">
      <c r="A24" s="272" t="s">
        <v>119</v>
      </c>
      <c r="B24" s="273" t="s">
        <v>350</v>
      </c>
      <c r="C24" s="263" t="s">
        <v>70</v>
      </c>
      <c r="D24" s="264">
        <v>0.73861642335689748</v>
      </c>
      <c r="E24" s="274">
        <v>4283</v>
      </c>
      <c r="F24" s="265" t="s">
        <v>123</v>
      </c>
      <c r="G24" s="275" t="s">
        <v>250</v>
      </c>
      <c r="H24" s="276">
        <v>7</v>
      </c>
      <c r="I24" s="266">
        <v>1731.008</v>
      </c>
      <c r="J24" s="278">
        <v>0.57769808111805376</v>
      </c>
      <c r="K24" s="282">
        <v>31.022386956039487</v>
      </c>
    </row>
    <row r="25" spans="1:11" ht="16.5">
      <c r="A25" s="272" t="s">
        <v>119</v>
      </c>
      <c r="B25" s="273" t="s">
        <v>352</v>
      </c>
      <c r="C25" s="263" t="s">
        <v>67</v>
      </c>
      <c r="D25" s="264">
        <v>0.81138687220819028</v>
      </c>
      <c r="E25" s="274">
        <v>8328</v>
      </c>
      <c r="F25" s="265" t="s">
        <v>124</v>
      </c>
      <c r="G25" s="275" t="s">
        <v>261</v>
      </c>
      <c r="H25" s="276">
        <v>11</v>
      </c>
      <c r="I25" s="266">
        <v>2139.6430000000005</v>
      </c>
      <c r="J25" s="278">
        <v>9.3473537407875965E-2</v>
      </c>
      <c r="K25" s="282">
        <v>31.126687956822696</v>
      </c>
    </row>
    <row r="26" spans="1:11" ht="16.5">
      <c r="A26" s="272" t="s">
        <v>119</v>
      </c>
      <c r="B26" s="273" t="s">
        <v>362</v>
      </c>
      <c r="C26" s="263" t="s">
        <v>70</v>
      </c>
      <c r="D26" s="264">
        <v>0.74323682301113569</v>
      </c>
      <c r="E26" s="274">
        <v>6907</v>
      </c>
      <c r="F26" s="265" t="s">
        <v>122</v>
      </c>
      <c r="G26" s="275" t="s">
        <v>466</v>
      </c>
      <c r="H26" s="276">
        <v>8</v>
      </c>
      <c r="I26" s="266">
        <v>1775.181</v>
      </c>
      <c r="J26" s="278">
        <v>0.39432598704019478</v>
      </c>
      <c r="K26" s="282">
        <v>50.135732637967621</v>
      </c>
    </row>
    <row r="27" spans="1:11" ht="16.5">
      <c r="A27" s="272" t="s">
        <v>119</v>
      </c>
      <c r="B27" s="273" t="s">
        <v>370</v>
      </c>
      <c r="C27" s="263" t="s">
        <v>70</v>
      </c>
      <c r="D27" s="264">
        <v>0.7154166666666667</v>
      </c>
      <c r="E27" s="274">
        <v>7063</v>
      </c>
      <c r="F27" s="265" t="s">
        <v>123</v>
      </c>
      <c r="G27" s="275" t="s">
        <v>250</v>
      </c>
      <c r="H27" s="276">
        <v>1</v>
      </c>
      <c r="I27" s="266">
        <v>2295.645</v>
      </c>
      <c r="J27" s="278">
        <v>1.5246259765773889</v>
      </c>
      <c r="K27" s="282">
        <v>73.704775781969772</v>
      </c>
    </row>
    <row r="28" spans="1:11" ht="16.5">
      <c r="A28" s="272" t="s">
        <v>119</v>
      </c>
      <c r="B28" s="273" t="s">
        <v>574</v>
      </c>
      <c r="C28" s="263" t="s">
        <v>67</v>
      </c>
      <c r="D28" s="264">
        <v>0.81640000000000001</v>
      </c>
      <c r="E28" s="274">
        <v>9178</v>
      </c>
      <c r="F28" s="265" t="s">
        <v>121</v>
      </c>
      <c r="G28" s="275" t="s">
        <v>227</v>
      </c>
      <c r="H28" s="276">
        <v>1</v>
      </c>
      <c r="I28" s="266">
        <v>1600.9780000000001</v>
      </c>
      <c r="J28" s="278">
        <v>2.4984728084958068</v>
      </c>
      <c r="K28" s="282">
        <v>50.031917990128534</v>
      </c>
    </row>
    <row r="29" spans="1:11" ht="16.5">
      <c r="A29" s="272" t="s">
        <v>119</v>
      </c>
      <c r="B29" s="273" t="s">
        <v>380</v>
      </c>
      <c r="C29" s="263" t="s">
        <v>70</v>
      </c>
      <c r="D29" s="264">
        <v>0.76377371974870956</v>
      </c>
      <c r="E29" s="274">
        <v>9046</v>
      </c>
      <c r="F29" s="265" t="s">
        <v>121</v>
      </c>
      <c r="G29" s="275" t="s">
        <v>217</v>
      </c>
      <c r="H29" s="276">
        <v>6</v>
      </c>
      <c r="I29" s="266">
        <v>1298.0470000000003</v>
      </c>
      <c r="J29" s="278">
        <v>0.15407762584867879</v>
      </c>
      <c r="K29" s="282">
        <v>35.591931571044803</v>
      </c>
    </row>
    <row r="30" spans="1:11" ht="16.5">
      <c r="A30" s="272" t="s">
        <v>119</v>
      </c>
      <c r="B30" s="273" t="s">
        <v>470</v>
      </c>
      <c r="C30" s="263" t="s">
        <v>70</v>
      </c>
      <c r="D30" s="264">
        <v>0.74013810136898983</v>
      </c>
      <c r="E30" s="274">
        <v>5353</v>
      </c>
      <c r="F30" s="265" t="s">
        <v>125</v>
      </c>
      <c r="G30" s="275" t="s">
        <v>266</v>
      </c>
      <c r="H30" s="276">
        <v>7</v>
      </c>
      <c r="I30" s="266">
        <v>1405.7600000000002</v>
      </c>
      <c r="J30" s="278">
        <v>0.71135898019576593</v>
      </c>
      <c r="K30" s="282">
        <v>24.043933530616886</v>
      </c>
    </row>
    <row r="31" spans="1:11" ht="16.5">
      <c r="A31" s="272" t="s">
        <v>119</v>
      </c>
      <c r="B31" s="273" t="s">
        <v>484</v>
      </c>
      <c r="C31" s="263" t="s">
        <v>70</v>
      </c>
      <c r="D31" s="264">
        <v>0.68446636148627793</v>
      </c>
      <c r="E31" s="274">
        <v>2447</v>
      </c>
      <c r="F31" s="265" t="s">
        <v>125</v>
      </c>
      <c r="G31" s="275" t="s">
        <v>266</v>
      </c>
      <c r="H31" s="276">
        <v>6</v>
      </c>
      <c r="I31" s="266">
        <v>1374.393</v>
      </c>
      <c r="J31" s="278">
        <v>7.2759392691901084E-2</v>
      </c>
      <c r="K31" s="282">
        <v>31.213779464825564</v>
      </c>
    </row>
    <row r="32" spans="1:11" ht="16.5">
      <c r="A32" s="272" t="s">
        <v>119</v>
      </c>
      <c r="B32" s="273" t="s">
        <v>386</v>
      </c>
      <c r="C32" s="263" t="s">
        <v>67</v>
      </c>
      <c r="D32" s="264">
        <v>0.8071429675650702</v>
      </c>
      <c r="E32" s="274">
        <v>1406</v>
      </c>
      <c r="F32" s="265" t="s">
        <v>120</v>
      </c>
      <c r="G32" s="275" t="s">
        <v>214</v>
      </c>
      <c r="H32" s="276">
        <v>3</v>
      </c>
      <c r="I32" s="266">
        <v>2507.3719999999998</v>
      </c>
      <c r="J32" s="278">
        <v>0.19941197397115387</v>
      </c>
      <c r="K32" s="282">
        <v>46.662401909250008</v>
      </c>
    </row>
    <row r="33" spans="1:11" ht="16.5">
      <c r="A33" s="272" t="s">
        <v>119</v>
      </c>
      <c r="B33" s="273" t="s">
        <v>388</v>
      </c>
      <c r="C33" s="263" t="s">
        <v>70</v>
      </c>
      <c r="D33" s="264">
        <v>0.79039999999999999</v>
      </c>
      <c r="E33" s="274">
        <v>5336</v>
      </c>
      <c r="F33" s="265" t="s">
        <v>120</v>
      </c>
      <c r="G33" s="275" t="s">
        <v>213</v>
      </c>
      <c r="H33" s="276">
        <v>1</v>
      </c>
      <c r="I33" s="266">
        <v>2588.2710000000002</v>
      </c>
      <c r="J33" s="278">
        <v>0.34772247573766424</v>
      </c>
      <c r="K33" s="282">
        <v>43.194858652745403</v>
      </c>
    </row>
    <row r="34" spans="1:11" ht="16.5">
      <c r="A34" s="272" t="s">
        <v>119</v>
      </c>
      <c r="B34" s="273" t="s">
        <v>394</v>
      </c>
      <c r="C34" s="263" t="s">
        <v>70</v>
      </c>
      <c r="D34" s="264">
        <v>0.77875000000000005</v>
      </c>
      <c r="E34" s="274">
        <v>3598</v>
      </c>
      <c r="F34" s="265" t="s">
        <v>123</v>
      </c>
      <c r="G34" s="275" t="s">
        <v>252</v>
      </c>
      <c r="H34" s="276">
        <v>1</v>
      </c>
      <c r="I34" s="266">
        <v>2150.1930000000002</v>
      </c>
      <c r="J34" s="278">
        <v>9.3014906103777648E-2</v>
      </c>
      <c r="K34" s="282">
        <v>30.508889202039068</v>
      </c>
    </row>
    <row r="35" spans="1:11" ht="16.5">
      <c r="A35" s="272" t="s">
        <v>119</v>
      </c>
      <c r="B35" s="273" t="s">
        <v>396</v>
      </c>
      <c r="C35" s="263" t="s">
        <v>67</v>
      </c>
      <c r="D35" s="264">
        <v>0.80687252770906281</v>
      </c>
      <c r="E35" s="274">
        <v>3923</v>
      </c>
      <c r="F35" s="265" t="s">
        <v>120</v>
      </c>
      <c r="G35" s="275" t="s">
        <v>202</v>
      </c>
      <c r="H35" s="276">
        <v>2</v>
      </c>
      <c r="I35" s="266">
        <v>2480.8670000000002</v>
      </c>
      <c r="J35" s="278">
        <v>0.12092546678237889</v>
      </c>
      <c r="K35" s="282">
        <v>68.322888732044078</v>
      </c>
    </row>
    <row r="36" spans="1:11" ht="16.5">
      <c r="A36" s="272" t="s">
        <v>119</v>
      </c>
      <c r="B36" s="273" t="s">
        <v>398</v>
      </c>
      <c r="C36" s="263" t="s">
        <v>67</v>
      </c>
      <c r="D36" s="264">
        <v>0.83960000000000012</v>
      </c>
      <c r="E36" s="274">
        <v>9270</v>
      </c>
      <c r="F36" s="265" t="s">
        <v>121</v>
      </c>
      <c r="G36" s="275" t="s">
        <v>229</v>
      </c>
      <c r="H36" s="276">
        <v>1</v>
      </c>
      <c r="I36" s="266">
        <v>2718.3270000000002</v>
      </c>
      <c r="J36" s="278">
        <v>0.7725339887364544</v>
      </c>
      <c r="K36" s="282">
        <v>38.479550105634821</v>
      </c>
    </row>
    <row r="37" spans="1:11" ht="16.5">
      <c r="A37" s="272" t="s">
        <v>119</v>
      </c>
      <c r="B37" s="273" t="s">
        <v>461</v>
      </c>
      <c r="C37" s="263" t="s">
        <v>67</v>
      </c>
      <c r="D37" s="264">
        <v>0.80013464246261967</v>
      </c>
      <c r="E37" s="274">
        <v>469</v>
      </c>
      <c r="F37" s="265" t="s">
        <v>121</v>
      </c>
      <c r="G37" s="275" t="s">
        <v>229</v>
      </c>
      <c r="H37" s="276">
        <v>6</v>
      </c>
      <c r="I37" s="266">
        <v>1827.7019999999998</v>
      </c>
      <c r="J37" s="278">
        <v>1.3678378641594748</v>
      </c>
      <c r="K37" s="282">
        <v>39.010735885828218</v>
      </c>
    </row>
    <row r="38" spans="1:11" ht="16.5">
      <c r="A38" s="272" t="s">
        <v>119</v>
      </c>
      <c r="B38" s="273" t="s">
        <v>474</v>
      </c>
      <c r="C38" s="263" t="s">
        <v>67</v>
      </c>
      <c r="D38" s="264">
        <v>0.81879254368551446</v>
      </c>
      <c r="E38" s="274">
        <v>6795</v>
      </c>
      <c r="F38" s="265" t="s">
        <v>121</v>
      </c>
      <c r="G38" s="275" t="s">
        <v>221</v>
      </c>
      <c r="H38" s="276">
        <v>2</v>
      </c>
      <c r="I38" s="266">
        <v>2420.2310000000002</v>
      </c>
      <c r="J38" s="278">
        <v>0.95032251053721728</v>
      </c>
      <c r="K38" s="282">
        <v>29.625271306747162</v>
      </c>
    </row>
    <row r="39" spans="1:11" ht="16.5">
      <c r="A39" s="272" t="s">
        <v>119</v>
      </c>
      <c r="B39" s="273" t="s">
        <v>476</v>
      </c>
      <c r="C39" s="263" t="s">
        <v>67</v>
      </c>
      <c r="D39" s="264">
        <v>0.82319685449850044</v>
      </c>
      <c r="E39" s="274">
        <v>5173</v>
      </c>
      <c r="F39" s="265" t="s">
        <v>120</v>
      </c>
      <c r="G39" s="275" t="s">
        <v>204</v>
      </c>
      <c r="H39" s="276">
        <v>4</v>
      </c>
      <c r="I39" s="266">
        <v>685.77299999999991</v>
      </c>
      <c r="J39" s="278">
        <v>0</v>
      </c>
      <c r="K39" s="282">
        <v>49.579088123912733</v>
      </c>
    </row>
    <row r="40" spans="1:11" ht="16.5">
      <c r="A40" s="272" t="s">
        <v>119</v>
      </c>
      <c r="B40" s="273" t="s">
        <v>463</v>
      </c>
      <c r="C40" s="263" t="s">
        <v>67</v>
      </c>
      <c r="D40" s="264">
        <v>0.82761904761904759</v>
      </c>
      <c r="E40" s="274">
        <v>3602</v>
      </c>
      <c r="F40" s="265" t="s">
        <v>122</v>
      </c>
      <c r="G40" s="275" t="s">
        <v>243</v>
      </c>
      <c r="H40" s="276">
        <v>1</v>
      </c>
      <c r="I40" s="266">
        <v>2001.7739999999999</v>
      </c>
      <c r="J40" s="278">
        <v>0.14986706791076315</v>
      </c>
      <c r="K40" s="282">
        <v>22.080414672185771</v>
      </c>
    </row>
  </sheetData>
  <mergeCells count="1">
    <mergeCell ref="A2:K2"/>
  </mergeCells>
  <phoneticPr fontId="2" type="noConversion"/>
  <conditionalFormatting sqref="C14:D40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2024-08-02T04:55:58Z</dcterms:modified>
</cp:coreProperties>
</file>